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slicers/slicer2.xml" ContentType="application/vnd.ms-excel.slicer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rmando\Downloads\formatos\MANTENIMIENTO\"/>
    </mc:Choice>
  </mc:AlternateContent>
  <xr:revisionPtr revIDLastSave="0" documentId="13_ncr:1_{BA752AD8-4D8F-4E51-A492-E0BA089622EB}" xr6:coauthVersionLast="47" xr6:coauthVersionMax="47" xr10:uidLastSave="{00000000-0000-0000-0000-000000000000}"/>
  <bookViews>
    <workbookView xWindow="-120" yWindow="-120" windowWidth="29040" windowHeight="15840" activeTab="4" xr2:uid="{6B0B4E59-B872-47B3-AE28-EFD3E49D7D3A}"/>
  </bookViews>
  <sheets>
    <sheet name="Dashboard 1" sheetId="6" r:id="rId1"/>
    <sheet name="Dashboard 2" sheetId="7" r:id="rId2"/>
    <sheet name="Pivots" sheetId="5" r:id="rId3"/>
    <sheet name="Data" sheetId="1" r:id="rId4"/>
    <sheet name="Tablas" sheetId="2" r:id="rId5"/>
  </sheets>
  <definedNames>
    <definedName name="Areas">OFFSET(Tablas!$E$6,1,0,COUNTA(Tablas!$E$7:$E$5000),1)</definedName>
    <definedName name="Estatus">OFFSET(Tablas!$L$6,1,0,COUNTA(Tablas!$L$7:$L$4990),1)</definedName>
    <definedName name="Maquinas">OFFSET(Tablas!$G$6,1,0,COUNTA(Tablas!$G$7:$G$5077),1)</definedName>
    <definedName name="SegmentaciónDeDatos_AÑO">#N/A</definedName>
    <definedName name="SegmentaciónDeDatos_MES">#N/A</definedName>
    <definedName name="SegmentaciónDeDatos_RESPONSABLE">#N/A</definedName>
    <definedName name="SegmentaciónDeDatos_TIPO_DE_MAQUINA">#N/A</definedName>
    <definedName name="Tipo_Mantenimiento">OFFSET(Tablas!$J$6,1,0,COUNTA(Tablas!$J$7:$J$4992),1)</definedName>
  </definedNames>
  <calcPr calcId="191029"/>
  <pivotCaches>
    <pivotCache cacheId="0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I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K1658" i="1" l="1"/>
  <c r="L1658" i="1" s="1"/>
  <c r="K1590" i="1"/>
  <c r="L1590" i="1" s="1"/>
  <c r="K190" i="1"/>
  <c r="J190" i="1" s="1"/>
  <c r="K1606" i="1"/>
  <c r="L1606" i="1" s="1"/>
  <c r="K1078" i="1"/>
  <c r="J1078" i="1" s="1"/>
  <c r="K1594" i="1"/>
  <c r="L1594" i="1" s="1"/>
  <c r="K1586" i="1"/>
  <c r="L1586" i="1" s="1"/>
  <c r="K942" i="1"/>
  <c r="J942" i="1" s="1"/>
  <c r="J1658" i="1"/>
  <c r="O1658" i="1" s="1"/>
  <c r="J1594" i="1"/>
  <c r="O1594" i="1" s="1"/>
  <c r="K673" i="1"/>
  <c r="J673" i="1" s="1"/>
  <c r="K1452" i="1"/>
  <c r="J1452" i="1" s="1"/>
  <c r="K1547" i="1"/>
  <c r="J1547" i="1" s="1"/>
  <c r="K1449" i="1"/>
  <c r="J1449" i="1" s="1"/>
  <c r="K1640" i="1"/>
  <c r="J1640" i="1" s="1"/>
  <c r="K1436" i="1"/>
  <c r="J1436" i="1" s="1"/>
  <c r="K843" i="1"/>
  <c r="J843" i="1" s="1"/>
  <c r="K669" i="1"/>
  <c r="J669" i="1" s="1"/>
  <c r="K1183" i="1"/>
  <c r="J1183" i="1" s="1"/>
  <c r="K1462" i="1"/>
  <c r="J1462" i="1" s="1"/>
  <c r="K86" i="1"/>
  <c r="J86" i="1" s="1"/>
  <c r="K1200" i="1"/>
  <c r="J1200" i="1" s="1"/>
  <c r="K1286" i="1"/>
  <c r="J1286" i="1" s="1"/>
  <c r="K784" i="1"/>
  <c r="J784" i="1" s="1"/>
  <c r="K1582" i="1"/>
  <c r="J1582" i="1" s="1"/>
  <c r="K879" i="1"/>
  <c r="J879" i="1" s="1"/>
  <c r="K68" i="1"/>
  <c r="J68" i="1" s="1"/>
  <c r="K1654" i="1"/>
  <c r="J1654" i="1" s="1"/>
  <c r="K857" i="1"/>
  <c r="J857" i="1" s="1"/>
  <c r="K268" i="1"/>
  <c r="J268" i="1" s="1"/>
  <c r="K1118" i="1"/>
  <c r="J1118" i="1" s="1"/>
  <c r="K287" i="1"/>
  <c r="J287" i="1" s="1"/>
  <c r="K1430" i="1"/>
  <c r="J1430" i="1" s="1"/>
  <c r="K412" i="1"/>
  <c r="J412" i="1" s="1"/>
  <c r="K316" i="1"/>
  <c r="J316" i="1" s="1"/>
  <c r="K751" i="1"/>
  <c r="J751" i="1" s="1"/>
  <c r="K1189" i="1"/>
  <c r="J1189" i="1" s="1"/>
  <c r="K704" i="1"/>
  <c r="J704" i="1" s="1"/>
  <c r="K997" i="1"/>
  <c r="J997" i="1" s="1"/>
  <c r="K37" i="1"/>
  <c r="J37" i="1" s="1"/>
  <c r="K166" i="1"/>
  <c r="J166" i="1" s="1"/>
  <c r="K724" i="1"/>
  <c r="J724" i="1" s="1"/>
  <c r="K571" i="1"/>
  <c r="J571" i="1" s="1"/>
  <c r="K135" i="1"/>
  <c r="J135" i="1" s="1"/>
  <c r="K1632" i="1"/>
  <c r="J1632" i="1" s="1"/>
  <c r="K1628" i="1"/>
  <c r="J1628" i="1" s="1"/>
  <c r="K1576" i="1"/>
  <c r="J1576" i="1" s="1"/>
  <c r="K1228" i="1"/>
  <c r="J1228" i="1" s="1"/>
  <c r="K1188" i="1"/>
  <c r="J1188" i="1" s="1"/>
  <c r="K44" i="1"/>
  <c r="J44" i="1" s="1"/>
  <c r="K790" i="1"/>
  <c r="J790" i="1" s="1"/>
  <c r="K1062" i="1"/>
  <c r="J1062" i="1" s="1"/>
  <c r="K1018" i="1"/>
  <c r="J1018" i="1" s="1"/>
  <c r="K401" i="1"/>
  <c r="J401" i="1" s="1"/>
  <c r="K618" i="1"/>
  <c r="J618" i="1" s="1"/>
  <c r="K113" i="1"/>
  <c r="J113" i="1" s="1"/>
  <c r="K883" i="1"/>
  <c r="J883" i="1" s="1"/>
  <c r="K775" i="1"/>
  <c r="J775" i="1" s="1"/>
  <c r="K395" i="1"/>
  <c r="J395" i="1" s="1"/>
  <c r="K58" i="1"/>
  <c r="J58" i="1" s="1"/>
  <c r="K214" i="1"/>
  <c r="J214" i="1" s="1"/>
  <c r="K1530" i="1"/>
  <c r="J1530" i="1" s="1"/>
  <c r="K1635" i="1"/>
  <c r="J1635" i="1" s="1"/>
  <c r="K773" i="1"/>
  <c r="J773" i="1" s="1"/>
  <c r="K949" i="1"/>
  <c r="J949" i="1" s="1"/>
  <c r="K1575" i="1"/>
  <c r="J1575" i="1" s="1"/>
  <c r="K1509" i="1"/>
  <c r="J1509" i="1" s="1"/>
  <c r="K1250" i="1"/>
  <c r="J1250" i="1" s="1"/>
  <c r="K1159" i="1"/>
  <c r="J1159" i="1" s="1"/>
  <c r="K921" i="1"/>
  <c r="J921" i="1" s="1"/>
  <c r="K697" i="1"/>
  <c r="J697" i="1" s="1"/>
  <c r="K499" i="1"/>
  <c r="J499" i="1" s="1"/>
  <c r="K257" i="1"/>
  <c r="J257" i="1" s="1"/>
  <c r="K1598" i="1"/>
  <c r="J1598" i="1" s="1"/>
  <c r="K550" i="1"/>
  <c r="J550" i="1" s="1"/>
  <c r="K310" i="1"/>
  <c r="J310" i="1" s="1"/>
  <c r="K464" i="1"/>
  <c r="J464" i="1" s="1"/>
  <c r="K1196" i="1"/>
  <c r="J1196" i="1" s="1"/>
  <c r="K1546" i="1"/>
  <c r="J1546" i="1" s="1"/>
  <c r="K1231" i="1"/>
  <c r="J1231" i="1" s="1"/>
  <c r="K916" i="1"/>
  <c r="J916" i="1" s="1"/>
  <c r="K856" i="1"/>
  <c r="J856" i="1" s="1"/>
  <c r="K646" i="1"/>
  <c r="J646" i="1" s="1"/>
  <c r="K427" i="1"/>
  <c r="J427" i="1" s="1"/>
  <c r="K10" i="1"/>
  <c r="J10" i="1" s="1"/>
  <c r="K1178" i="1"/>
  <c r="J1178" i="1" s="1"/>
  <c r="K1433" i="1"/>
  <c r="J1433" i="1" s="1"/>
  <c r="K1037" i="1"/>
  <c r="J1037" i="1" s="1"/>
  <c r="K1545" i="1"/>
  <c r="J1545" i="1" s="1"/>
  <c r="K1443" i="1"/>
  <c r="J1443" i="1" s="1"/>
  <c r="K1048" i="1"/>
  <c r="J1048" i="1" s="1"/>
  <c r="K848" i="1"/>
  <c r="J848" i="1" s="1"/>
  <c r="K632" i="1"/>
  <c r="J632" i="1" s="1"/>
  <c r="K418" i="1"/>
  <c r="J418" i="1" s="1"/>
  <c r="K348" i="1"/>
  <c r="J348" i="1" s="1"/>
  <c r="K3" i="1"/>
  <c r="J3" i="1" s="1"/>
  <c r="K322" i="1"/>
  <c r="J322" i="1" s="1"/>
  <c r="K1415" i="1"/>
  <c r="J1415" i="1" s="1"/>
  <c r="K959" i="1"/>
  <c r="J959" i="1" s="1"/>
  <c r="K622" i="1"/>
  <c r="J622" i="1" s="1"/>
  <c r="K434" i="1"/>
  <c r="J434" i="1" s="1"/>
  <c r="K345" i="1"/>
  <c r="J345" i="1" s="1"/>
  <c r="K1657" i="1"/>
  <c r="J1657" i="1" s="1"/>
  <c r="K1445" i="1"/>
  <c r="J1445" i="1" s="1"/>
  <c r="K1321" i="1"/>
  <c r="J1321" i="1" s="1"/>
  <c r="K897" i="1"/>
  <c r="J897" i="1" s="1"/>
  <c r="K757" i="1"/>
  <c r="J757" i="1" s="1"/>
  <c r="K749" i="1"/>
  <c r="J749" i="1" s="1"/>
  <c r="K157" i="1"/>
  <c r="J157" i="1" s="1"/>
  <c r="K1339" i="1"/>
  <c r="J1339" i="1" s="1"/>
  <c r="K1625" i="1"/>
  <c r="J1625" i="1" s="1"/>
  <c r="K1588" i="1"/>
  <c r="J1588" i="1" s="1"/>
  <c r="K1558" i="1"/>
  <c r="J1558" i="1" s="1"/>
  <c r="K1532" i="1"/>
  <c r="J1532" i="1" s="1"/>
  <c r="K1504" i="1"/>
  <c r="J1504" i="1" s="1"/>
  <c r="K1458" i="1"/>
  <c r="J1458" i="1" s="1"/>
  <c r="K1439" i="1"/>
  <c r="J1439" i="1" s="1"/>
  <c r="K1414" i="1"/>
  <c r="J1414" i="1" s="1"/>
  <c r="K1350" i="1"/>
  <c r="J1350" i="1" s="1"/>
  <c r="K1221" i="1"/>
  <c r="J1221" i="1" s="1"/>
  <c r="K1134" i="1"/>
  <c r="J1134" i="1" s="1"/>
  <c r="K1108" i="1"/>
  <c r="J1108" i="1" s="1"/>
  <c r="K1067" i="1"/>
  <c r="J1067" i="1" s="1"/>
  <c r="K1044" i="1"/>
  <c r="J1044" i="1" s="1"/>
  <c r="K996" i="1"/>
  <c r="J996" i="1" s="1"/>
  <c r="K950" i="1"/>
  <c r="J950" i="1" s="1"/>
  <c r="K938" i="1"/>
  <c r="J938" i="1" s="1"/>
  <c r="K910" i="1"/>
  <c r="J910" i="1" s="1"/>
  <c r="K880" i="1"/>
  <c r="J880" i="1" s="1"/>
  <c r="K836" i="1"/>
  <c r="J836" i="1" s="1"/>
  <c r="K639" i="1"/>
  <c r="J639" i="1" s="1"/>
  <c r="K544" i="1"/>
  <c r="J544" i="1" s="1"/>
  <c r="K483" i="1"/>
  <c r="J483" i="1" s="1"/>
  <c r="K403" i="1"/>
  <c r="J403" i="1" s="1"/>
  <c r="K362" i="1"/>
  <c r="J362" i="1" s="1"/>
  <c r="K333" i="1"/>
  <c r="J333" i="1" s="1"/>
  <c r="K302" i="1"/>
  <c r="J302" i="1" s="1"/>
  <c r="K248" i="1"/>
  <c r="J248" i="1" s="1"/>
  <c r="K189" i="1"/>
  <c r="J189" i="1" s="1"/>
  <c r="K125" i="1"/>
  <c r="J125" i="1" s="1"/>
  <c r="K75" i="1"/>
  <c r="J75" i="1" s="1"/>
  <c r="K21" i="1"/>
  <c r="J21" i="1" s="1"/>
  <c r="K1652" i="1"/>
  <c r="J1652" i="1" s="1"/>
  <c r="K1608" i="1"/>
  <c r="J1608" i="1" s="1"/>
  <c r="K1500" i="1"/>
  <c r="J1500" i="1" s="1"/>
  <c r="K1450" i="1"/>
  <c r="J1450" i="1" s="1"/>
  <c r="K1400" i="1"/>
  <c r="J1400" i="1" s="1"/>
  <c r="K1328" i="1"/>
  <c r="J1328" i="1" s="1"/>
  <c r="K1235" i="1"/>
  <c r="J1235" i="1" s="1"/>
  <c r="K1130" i="1"/>
  <c r="J1130" i="1" s="1"/>
  <c r="K1101" i="1"/>
  <c r="J1101" i="1" s="1"/>
  <c r="K1063" i="1"/>
  <c r="J1063" i="1" s="1"/>
  <c r="K1032" i="1"/>
  <c r="J1032" i="1" s="1"/>
  <c r="K987" i="1"/>
  <c r="J987" i="1" s="1"/>
  <c r="K924" i="1"/>
  <c r="J924" i="1" s="1"/>
  <c r="K905" i="1"/>
  <c r="J905" i="1" s="1"/>
  <c r="K827" i="1"/>
  <c r="J827" i="1" s="1"/>
  <c r="K526" i="1"/>
  <c r="J526" i="1" s="1"/>
  <c r="K462" i="1"/>
  <c r="J462" i="1" s="1"/>
  <c r="K422" i="1"/>
  <c r="J422" i="1" s="1"/>
  <c r="K402" i="1"/>
  <c r="J402" i="1" s="1"/>
  <c r="K357" i="1"/>
  <c r="J357" i="1" s="1"/>
  <c r="K320" i="1"/>
  <c r="J320" i="1" s="1"/>
  <c r="K293" i="1"/>
  <c r="J293" i="1" s="1"/>
  <c r="K244" i="1"/>
  <c r="J244" i="1" s="1"/>
  <c r="K161" i="1"/>
  <c r="J161" i="1" s="1"/>
  <c r="K114" i="1"/>
  <c r="J114" i="1" s="1"/>
  <c r="K1535" i="1"/>
  <c r="J1535" i="1" s="1"/>
  <c r="K1363" i="1"/>
  <c r="J1363" i="1" s="1"/>
  <c r="K1604" i="1"/>
  <c r="J1604" i="1" s="1"/>
  <c r="K1567" i="1"/>
  <c r="J1567" i="1" s="1"/>
  <c r="K1515" i="1"/>
  <c r="J1515" i="1" s="1"/>
  <c r="K85" i="1"/>
  <c r="J85" i="1" s="1"/>
  <c r="K756" i="1"/>
  <c r="J756" i="1" s="1"/>
  <c r="K319" i="1"/>
  <c r="J319" i="1" s="1"/>
  <c r="K1514" i="1"/>
  <c r="J1514" i="1" s="1"/>
  <c r="K1463" i="1"/>
  <c r="J1463" i="1" s="1"/>
  <c r="K1421" i="1"/>
  <c r="J1421" i="1" s="1"/>
  <c r="K1370" i="1"/>
  <c r="J1370" i="1" s="1"/>
  <c r="K1305" i="1"/>
  <c r="J1305" i="1" s="1"/>
  <c r="K1121" i="1"/>
  <c r="J1121" i="1" s="1"/>
  <c r="K1083" i="1"/>
  <c r="J1083" i="1" s="1"/>
  <c r="K1025" i="1"/>
  <c r="J1025" i="1" s="1"/>
  <c r="K969" i="1"/>
  <c r="J969" i="1" s="1"/>
  <c r="K947" i="1"/>
  <c r="J947" i="1" s="1"/>
  <c r="K904" i="1"/>
  <c r="J904" i="1" s="1"/>
  <c r="K858" i="1"/>
  <c r="J858" i="1" s="1"/>
  <c r="K844" i="1"/>
  <c r="J844" i="1" s="1"/>
  <c r="K658" i="1"/>
  <c r="J658" i="1" s="1"/>
  <c r="K629" i="1"/>
  <c r="J629" i="1" s="1"/>
  <c r="K558" i="1"/>
  <c r="J558" i="1" s="1"/>
  <c r="K514" i="1"/>
  <c r="J514" i="1" s="1"/>
  <c r="K461" i="1"/>
  <c r="J461" i="1" s="1"/>
  <c r="K265" i="1"/>
  <c r="J265" i="1" s="1"/>
  <c r="K156" i="1"/>
  <c r="J156" i="1" s="1"/>
  <c r="K9" i="1"/>
  <c r="J9" i="1" s="1"/>
  <c r="K305" i="1"/>
  <c r="J305" i="1" s="1"/>
  <c r="K532" i="1"/>
  <c r="J532" i="1" s="1"/>
  <c r="K1579" i="1"/>
  <c r="J1579" i="1" s="1"/>
  <c r="K1401" i="1"/>
  <c r="J1401" i="1" s="1"/>
  <c r="K45" i="1"/>
  <c r="J45" i="1" s="1"/>
  <c r="K356" i="1"/>
  <c r="J356" i="1" s="1"/>
  <c r="K506" i="1"/>
  <c r="J506" i="1" s="1"/>
  <c r="K581" i="1"/>
  <c r="J581" i="1" s="1"/>
  <c r="K825" i="1"/>
  <c r="J825" i="1" s="1"/>
  <c r="K1345" i="1"/>
  <c r="J1345" i="1" s="1"/>
  <c r="K1446" i="1"/>
  <c r="J1446" i="1" s="1"/>
  <c r="K309" i="1"/>
  <c r="J309" i="1" s="1"/>
  <c r="K543" i="1"/>
  <c r="J543" i="1" s="1"/>
  <c r="K608" i="1"/>
  <c r="J608" i="1" s="1"/>
  <c r="K789" i="1"/>
  <c r="J789" i="1" s="1"/>
  <c r="K826" i="1"/>
  <c r="J826" i="1" s="1"/>
  <c r="K1391" i="1"/>
  <c r="J1391" i="1" s="1"/>
  <c r="K396" i="1"/>
  <c r="J396" i="1" s="1"/>
  <c r="K1297" i="1"/>
  <c r="J1297" i="1" s="1"/>
  <c r="K140" i="1"/>
  <c r="J140" i="1" s="1"/>
  <c r="K308" i="1"/>
  <c r="J308" i="1" s="1"/>
  <c r="K703" i="1"/>
  <c r="J703" i="1" s="1"/>
  <c r="K711" i="1"/>
  <c r="J711" i="1" s="1"/>
  <c r="K1540" i="1"/>
  <c r="J1540" i="1" s="1"/>
  <c r="K142" i="1"/>
  <c r="J142" i="1" s="1"/>
  <c r="K127" i="1"/>
  <c r="J127" i="1" s="1"/>
  <c r="K513" i="1"/>
  <c r="J513" i="1" s="1"/>
  <c r="K954" i="1"/>
  <c r="J954" i="1" s="1"/>
  <c r="K1491" i="1"/>
  <c r="J1491" i="1" s="1"/>
  <c r="K1349" i="1"/>
  <c r="J1349" i="1" s="1"/>
  <c r="K138" i="1"/>
  <c r="J138" i="1" s="1"/>
  <c r="K515" i="1"/>
  <c r="J515" i="1" s="1"/>
  <c r="K1343" i="1"/>
  <c r="J1343" i="1" s="1"/>
  <c r="K1351" i="1"/>
  <c r="J1351" i="1" s="1"/>
  <c r="K198" i="1"/>
  <c r="J198" i="1" s="1"/>
  <c r="K604" i="1"/>
  <c r="J604" i="1" s="1"/>
  <c r="K1115" i="1"/>
  <c r="J1115" i="1" s="1"/>
  <c r="K1649" i="1"/>
  <c r="J1649" i="1" s="1"/>
  <c r="K330" i="1"/>
  <c r="J330" i="1" s="1"/>
  <c r="K429" i="1"/>
  <c r="J429" i="1" s="1"/>
  <c r="K552" i="1"/>
  <c r="J552" i="1" s="1"/>
  <c r="K814" i="1"/>
  <c r="J814" i="1" s="1"/>
  <c r="K1036" i="1"/>
  <c r="J1036" i="1" s="1"/>
  <c r="K1116" i="1"/>
  <c r="J1116" i="1" s="1"/>
  <c r="K1023" i="1"/>
  <c r="J1023" i="1" s="1"/>
  <c r="K815" i="1"/>
  <c r="J815" i="1" s="1"/>
  <c r="K555" i="1"/>
  <c r="J555" i="1" s="1"/>
  <c r="K480" i="1"/>
  <c r="J480" i="1" s="1"/>
  <c r="K379" i="1"/>
  <c r="J379" i="1" s="1"/>
  <c r="K984" i="1"/>
  <c r="J984" i="1" s="1"/>
  <c r="K906" i="1"/>
  <c r="J906" i="1" s="1"/>
  <c r="K707" i="1"/>
  <c r="J707" i="1" s="1"/>
  <c r="K593" i="1"/>
  <c r="J593" i="1" s="1"/>
  <c r="K1656" i="1"/>
  <c r="J1656" i="1" s="1"/>
  <c r="K1426" i="1"/>
  <c r="J1426" i="1" s="1"/>
  <c r="K1331" i="1"/>
  <c r="J1331" i="1" s="1"/>
  <c r="K1367" i="1"/>
  <c r="J1367" i="1" s="1"/>
  <c r="K1353" i="1"/>
  <c r="J1353" i="1" s="1"/>
  <c r="K1650" i="1"/>
  <c r="J1650" i="1" s="1"/>
  <c r="K1623" i="1"/>
  <c r="J1623" i="1" s="1"/>
  <c r="K1556" i="1"/>
  <c r="J1556" i="1" s="1"/>
  <c r="K1511" i="1"/>
  <c r="J1511" i="1" s="1"/>
  <c r="K1441" i="1"/>
  <c r="J1441" i="1" s="1"/>
  <c r="K1410" i="1"/>
  <c r="J1410" i="1" s="1"/>
  <c r="K1399" i="1"/>
  <c r="J1399" i="1" s="1"/>
  <c r="K1347" i="1"/>
  <c r="J1347" i="1" s="1"/>
  <c r="K1257" i="1"/>
  <c r="J1257" i="1" s="1"/>
  <c r="K1242" i="1"/>
  <c r="J1242" i="1" s="1"/>
  <c r="K1220" i="1"/>
  <c r="J1220" i="1" s="1"/>
  <c r="K1169" i="1"/>
  <c r="J1169" i="1" s="1"/>
  <c r="K1150" i="1"/>
  <c r="J1150" i="1" s="1"/>
  <c r="K1133" i="1"/>
  <c r="J1133" i="1" s="1"/>
  <c r="K1107" i="1"/>
  <c r="J1107" i="1" s="1"/>
  <c r="K1094" i="1"/>
  <c r="J1094" i="1" s="1"/>
  <c r="K1064" i="1"/>
  <c r="J1064" i="1" s="1"/>
  <c r="K979" i="1"/>
  <c r="J979" i="1" s="1"/>
  <c r="K946" i="1"/>
  <c r="J946" i="1" s="1"/>
  <c r="K927" i="1"/>
  <c r="J927" i="1" s="1"/>
  <c r="K893" i="1"/>
  <c r="J893" i="1" s="1"/>
  <c r="K875" i="1"/>
  <c r="J875" i="1" s="1"/>
  <c r="K854" i="1"/>
  <c r="J854" i="1" s="1"/>
  <c r="K742" i="1"/>
  <c r="J742" i="1" s="1"/>
  <c r="K717" i="1"/>
  <c r="J717" i="1" s="1"/>
  <c r="K687" i="1"/>
  <c r="J687" i="1" s="1"/>
  <c r="K672" i="1"/>
  <c r="J672" i="1" s="1"/>
  <c r="K664" i="1"/>
  <c r="J664" i="1" s="1"/>
  <c r="K642" i="1"/>
  <c r="J642" i="1" s="1"/>
  <c r="K636" i="1"/>
  <c r="J636" i="1" s="1"/>
  <c r="K625" i="1"/>
  <c r="J625" i="1" s="1"/>
  <c r="K584" i="1"/>
  <c r="J584" i="1" s="1"/>
  <c r="K568" i="1"/>
  <c r="J568" i="1" s="1"/>
  <c r="K495" i="1"/>
  <c r="J495" i="1" s="1"/>
  <c r="K477" i="1"/>
  <c r="J477" i="1" s="1"/>
  <c r="K419" i="1"/>
  <c r="J419" i="1" s="1"/>
  <c r="K406" i="1"/>
  <c r="J406" i="1" s="1"/>
  <c r="K392" i="1"/>
  <c r="J392" i="1" s="1"/>
  <c r="K375" i="1"/>
  <c r="J375" i="1" s="1"/>
  <c r="K297" i="1"/>
  <c r="J297" i="1" s="1"/>
  <c r="K284" i="1"/>
  <c r="J284" i="1" s="1"/>
  <c r="K211" i="1"/>
  <c r="J211" i="1" s="1"/>
  <c r="K163" i="1"/>
  <c r="J163" i="1" s="1"/>
  <c r="K141" i="1"/>
  <c r="J141" i="1" s="1"/>
  <c r="K53" i="1"/>
  <c r="J53" i="1" s="1"/>
  <c r="K26" i="1"/>
  <c r="J26" i="1" s="1"/>
  <c r="K14" i="1"/>
  <c r="J14" i="1" s="1"/>
  <c r="K1612" i="1"/>
  <c r="J1612" i="1" s="1"/>
  <c r="K1385" i="1"/>
  <c r="J1385" i="1" s="1"/>
  <c r="K1273" i="1"/>
  <c r="J1273" i="1" s="1"/>
  <c r="K1337" i="1"/>
  <c r="J1337" i="1" s="1"/>
  <c r="K1287" i="1"/>
  <c r="J1287" i="1" s="1"/>
  <c r="K1622" i="1"/>
  <c r="J1622" i="1" s="1"/>
  <c r="K1602" i="1"/>
  <c r="J1602" i="1" s="1"/>
  <c r="K1572" i="1"/>
  <c r="J1572" i="1" s="1"/>
  <c r="K1551" i="1"/>
  <c r="J1551" i="1" s="1"/>
  <c r="K1526" i="1"/>
  <c r="J1526" i="1" s="1"/>
  <c r="K1465" i="1"/>
  <c r="J1465" i="1" s="1"/>
  <c r="K1457" i="1"/>
  <c r="J1457" i="1" s="1"/>
  <c r="K1406" i="1"/>
  <c r="J1406" i="1" s="1"/>
  <c r="K1398" i="1"/>
  <c r="J1398" i="1" s="1"/>
  <c r="K1354" i="1"/>
  <c r="J1354" i="1" s="1"/>
  <c r="K1325" i="1"/>
  <c r="J1325" i="1" s="1"/>
  <c r="K1304" i="1"/>
  <c r="J1304" i="1" s="1"/>
  <c r="K1256" i="1"/>
  <c r="J1256" i="1" s="1"/>
  <c r="K1238" i="1"/>
  <c r="J1238" i="1" s="1"/>
  <c r="K1230" i="1"/>
  <c r="J1230" i="1" s="1"/>
  <c r="K1216" i="1"/>
  <c r="J1216" i="1" s="1"/>
  <c r="K1166" i="1"/>
  <c r="J1166" i="1" s="1"/>
  <c r="K1138" i="1"/>
  <c r="J1138" i="1" s="1"/>
  <c r="K1106" i="1"/>
  <c r="J1106" i="1" s="1"/>
  <c r="K1092" i="1"/>
  <c r="J1092" i="1" s="1"/>
  <c r="K1070" i="1"/>
  <c r="J1070" i="1" s="1"/>
  <c r="K1043" i="1"/>
  <c r="J1043" i="1" s="1"/>
  <c r="K1017" i="1"/>
  <c r="J1017" i="1" s="1"/>
  <c r="K993" i="1"/>
  <c r="J993" i="1" s="1"/>
  <c r="K972" i="1"/>
  <c r="J972" i="1" s="1"/>
  <c r="K943" i="1"/>
  <c r="J943" i="1" s="1"/>
  <c r="K914" i="1"/>
  <c r="J914" i="1" s="1"/>
  <c r="K809" i="1"/>
  <c r="J809" i="1" s="1"/>
  <c r="K785" i="1"/>
  <c r="J785" i="1" s="1"/>
  <c r="K767" i="1"/>
  <c r="J767" i="1" s="1"/>
  <c r="K754" i="1"/>
  <c r="J754" i="1" s="1"/>
  <c r="K730" i="1"/>
  <c r="J730" i="1" s="1"/>
  <c r="K686" i="1"/>
  <c r="J686" i="1" s="1"/>
  <c r="K671" i="1"/>
  <c r="J671" i="1" s="1"/>
  <c r="K662" i="1"/>
  <c r="J662" i="1" s="1"/>
  <c r="K641" i="1"/>
  <c r="J641" i="1" s="1"/>
  <c r="K560" i="1"/>
  <c r="J560" i="1" s="1"/>
  <c r="K542" i="1"/>
  <c r="J542" i="1" s="1"/>
  <c r="K525" i="1"/>
  <c r="J525" i="1" s="1"/>
  <c r="K490" i="1"/>
  <c r="J490" i="1" s="1"/>
  <c r="K472" i="1"/>
  <c r="J472" i="1" s="1"/>
  <c r="K446" i="1"/>
  <c r="J446" i="1" s="1"/>
  <c r="K428" i="1"/>
  <c r="J428" i="1" s="1"/>
  <c r="K405" i="1"/>
  <c r="J405" i="1" s="1"/>
  <c r="K400" i="1"/>
  <c r="J400" i="1" s="1"/>
  <c r="K384" i="1"/>
  <c r="J384" i="1" s="1"/>
  <c r="K374" i="1"/>
  <c r="J374" i="1" s="1"/>
  <c r="K343" i="1"/>
  <c r="J343" i="1" s="1"/>
  <c r="K328" i="1"/>
  <c r="J328" i="1" s="1"/>
  <c r="K318" i="1"/>
  <c r="J318" i="1" s="1"/>
  <c r="K296" i="1"/>
  <c r="J296" i="1" s="1"/>
  <c r="K271" i="1"/>
  <c r="J271" i="1" s="1"/>
  <c r="K255" i="1"/>
  <c r="J255" i="1" s="1"/>
  <c r="K241" i="1"/>
  <c r="J241" i="1" s="1"/>
  <c r="K174" i="1"/>
  <c r="J174" i="1" s="1"/>
  <c r="K162" i="1"/>
  <c r="J162" i="1" s="1"/>
  <c r="K151" i="1"/>
  <c r="J151" i="1" s="1"/>
  <c r="K95" i="1"/>
  <c r="J95" i="1" s="1"/>
  <c r="K79" i="1"/>
  <c r="J79" i="1" s="1"/>
  <c r="K64" i="1"/>
  <c r="J64" i="1" s="1"/>
  <c r="K25" i="1"/>
  <c r="J25" i="1" s="1"/>
  <c r="K13" i="1"/>
  <c r="J13" i="1" s="1"/>
  <c r="K4" i="1"/>
  <c r="J4" i="1" s="1"/>
  <c r="K1642" i="1"/>
  <c r="J1642" i="1" s="1"/>
  <c r="K1614" i="1"/>
  <c r="J1614" i="1" s="1"/>
  <c r="K1610" i="1"/>
  <c r="J1610" i="1" s="1"/>
  <c r="K1619" i="1"/>
  <c r="J1619" i="1" s="1"/>
  <c r="K1580" i="1"/>
  <c r="J1580" i="1" s="1"/>
  <c r="K1397" i="1"/>
  <c r="J1397" i="1" s="1"/>
  <c r="K1324" i="1"/>
  <c r="J1324" i="1" s="1"/>
  <c r="K1255" i="1"/>
  <c r="J1255" i="1" s="1"/>
  <c r="K1237" i="1"/>
  <c r="J1237" i="1" s="1"/>
  <c r="K1160" i="1"/>
  <c r="J1160" i="1" s="1"/>
  <c r="K1136" i="1"/>
  <c r="J1136" i="1" s="1"/>
  <c r="K1114" i="1"/>
  <c r="J1114" i="1" s="1"/>
  <c r="K1102" i="1"/>
  <c r="J1102" i="1" s="1"/>
  <c r="K1088" i="1"/>
  <c r="J1088" i="1" s="1"/>
  <c r="K1068" i="1"/>
  <c r="J1068" i="1" s="1"/>
  <c r="K1039" i="1"/>
  <c r="J1039" i="1" s="1"/>
  <c r="K1012" i="1"/>
  <c r="J1012" i="1" s="1"/>
  <c r="K922" i="1"/>
  <c r="J922" i="1" s="1"/>
  <c r="K898" i="1"/>
  <c r="J898" i="1" s="1"/>
  <c r="K846" i="1"/>
  <c r="J846" i="1" s="1"/>
  <c r="K828" i="1"/>
  <c r="J828" i="1" s="1"/>
  <c r="K824" i="1"/>
  <c r="J824" i="1" s="1"/>
  <c r="K794" i="1"/>
  <c r="J794" i="1" s="1"/>
  <c r="K759" i="1"/>
  <c r="J759" i="1" s="1"/>
  <c r="K729" i="1"/>
  <c r="J729" i="1" s="1"/>
  <c r="K710" i="1"/>
  <c r="J710" i="1" s="1"/>
  <c r="K698" i="1"/>
  <c r="J698" i="1" s="1"/>
  <c r="K681" i="1"/>
  <c r="J681" i="1" s="1"/>
  <c r="K670" i="1"/>
  <c r="J670" i="1" s="1"/>
  <c r="K640" i="1"/>
  <c r="J640" i="1" s="1"/>
  <c r="K631" i="1"/>
  <c r="J631" i="1" s="1"/>
  <c r="K619" i="1"/>
  <c r="J619" i="1" s="1"/>
  <c r="K598" i="1"/>
  <c r="J598" i="1" s="1"/>
  <c r="K576" i="1"/>
  <c r="J576" i="1" s="1"/>
  <c r="K545" i="1"/>
  <c r="J545" i="1" s="1"/>
  <c r="K540" i="1"/>
  <c r="J540" i="1" s="1"/>
  <c r="K500" i="1"/>
  <c r="J500" i="1" s="1"/>
  <c r="K439" i="1"/>
  <c r="J439" i="1" s="1"/>
  <c r="K416" i="1"/>
  <c r="J416" i="1" s="1"/>
  <c r="K380" i="1"/>
  <c r="J380" i="1" s="1"/>
  <c r="K364" i="1"/>
  <c r="J364" i="1" s="1"/>
  <c r="K353" i="1"/>
  <c r="J353" i="1" s="1"/>
  <c r="K340" i="1"/>
  <c r="J340" i="1" s="1"/>
  <c r="K254" i="1"/>
  <c r="J254" i="1" s="1"/>
  <c r="K222" i="1"/>
  <c r="J222" i="1" s="1"/>
  <c r="K194" i="1"/>
  <c r="J194" i="1" s="1"/>
  <c r="K172" i="1"/>
  <c r="J172" i="1" s="1"/>
  <c r="K145" i="1"/>
  <c r="J145" i="1" s="1"/>
  <c r="K117" i="1"/>
  <c r="J117" i="1" s="1"/>
  <c r="K89" i="1"/>
  <c r="J89" i="1" s="1"/>
  <c r="K77" i="1"/>
  <c r="J77" i="1" s="1"/>
  <c r="K61" i="1"/>
  <c r="J61" i="1" s="1"/>
  <c r="K24" i="1"/>
  <c r="J24" i="1" s="1"/>
  <c r="K11" i="1"/>
  <c r="J11" i="1" s="1"/>
  <c r="K2" i="1"/>
  <c r="J2" i="1" s="1"/>
  <c r="K6" i="1"/>
  <c r="J6" i="1" s="1"/>
  <c r="K94" i="1"/>
  <c r="J94" i="1" s="1"/>
  <c r="K202" i="1"/>
  <c r="J202" i="1" s="1"/>
  <c r="K250" i="1"/>
  <c r="J250" i="1" s="1"/>
  <c r="K282" i="1"/>
  <c r="J282" i="1" s="1"/>
  <c r="K342" i="1"/>
  <c r="J342" i="1" s="1"/>
  <c r="K378" i="1"/>
  <c r="J378" i="1" s="1"/>
  <c r="K155" i="1"/>
  <c r="J155" i="1" s="1"/>
  <c r="K239" i="1"/>
  <c r="J239" i="1" s="1"/>
  <c r="K275" i="1"/>
  <c r="J275" i="1" s="1"/>
  <c r="K299" i="1"/>
  <c r="J299" i="1" s="1"/>
  <c r="K307" i="1"/>
  <c r="J307" i="1" s="1"/>
  <c r="K311" i="1"/>
  <c r="J311" i="1" s="1"/>
  <c r="K339" i="1"/>
  <c r="J339" i="1" s="1"/>
  <c r="K383" i="1"/>
  <c r="J383" i="1" s="1"/>
  <c r="K32" i="1"/>
  <c r="J32" i="1" s="1"/>
  <c r="K108" i="1"/>
  <c r="J108" i="1" s="1"/>
  <c r="K116" i="1"/>
  <c r="J116" i="1" s="1"/>
  <c r="K144" i="1"/>
  <c r="J144" i="1" s="1"/>
  <c r="K180" i="1"/>
  <c r="J180" i="1" s="1"/>
  <c r="K200" i="1"/>
  <c r="J200" i="1" s="1"/>
  <c r="K216" i="1"/>
  <c r="J216" i="1" s="1"/>
  <c r="K304" i="1"/>
  <c r="J304" i="1" s="1"/>
  <c r="K324" i="1"/>
  <c r="J324" i="1" s="1"/>
  <c r="K73" i="1"/>
  <c r="J73" i="1" s="1"/>
  <c r="K129" i="1"/>
  <c r="J129" i="1" s="1"/>
  <c r="K173" i="1"/>
  <c r="J173" i="1" s="1"/>
  <c r="K201" i="1"/>
  <c r="J201" i="1" s="1"/>
  <c r="K217" i="1"/>
  <c r="J217" i="1" s="1"/>
  <c r="K233" i="1"/>
  <c r="J233" i="1" s="1"/>
  <c r="K277" i="1"/>
  <c r="J277" i="1" s="1"/>
  <c r="K313" i="1"/>
  <c r="J313" i="1" s="1"/>
  <c r="K321" i="1"/>
  <c r="J321" i="1" s="1"/>
  <c r="K417" i="1"/>
  <c r="J417" i="1" s="1"/>
  <c r="K779" i="1"/>
  <c r="J779" i="1" s="1"/>
  <c r="K803" i="1"/>
  <c r="J803" i="1" s="1"/>
  <c r="K807" i="1"/>
  <c r="J807" i="1" s="1"/>
  <c r="K496" i="1"/>
  <c r="J496" i="1" s="1"/>
  <c r="K864" i="1"/>
  <c r="J864" i="1" s="1"/>
  <c r="K565" i="1"/>
  <c r="J565" i="1" s="1"/>
  <c r="K585" i="1"/>
  <c r="J585" i="1" s="1"/>
  <c r="K605" i="1"/>
  <c r="J605" i="1" s="1"/>
  <c r="K693" i="1"/>
  <c r="J693" i="1" s="1"/>
  <c r="K450" i="1"/>
  <c r="J450" i="1" s="1"/>
  <c r="K486" i="1"/>
  <c r="J486" i="1" s="1"/>
  <c r="K606" i="1"/>
  <c r="J606" i="1" s="1"/>
  <c r="K626" i="1"/>
  <c r="J626" i="1" s="1"/>
  <c r="K678" i="1"/>
  <c r="J678" i="1" s="1"/>
  <c r="K726" i="1"/>
  <c r="J726" i="1" s="1"/>
  <c r="K750" i="1"/>
  <c r="J750" i="1" s="1"/>
  <c r="K802" i="1"/>
  <c r="J802" i="1" s="1"/>
  <c r="K965" i="1"/>
  <c r="J965" i="1" s="1"/>
  <c r="K981" i="1"/>
  <c r="J981" i="1" s="1"/>
  <c r="K1021" i="1"/>
  <c r="J1021" i="1" s="1"/>
  <c r="K1117" i="1"/>
  <c r="J1117" i="1" s="1"/>
  <c r="K1141" i="1"/>
  <c r="J1141" i="1" s="1"/>
  <c r="K1157" i="1"/>
  <c r="J1157" i="1" s="1"/>
  <c r="K1193" i="1"/>
  <c r="J1193" i="1" s="1"/>
  <c r="K1225" i="1"/>
  <c r="J1225" i="1" s="1"/>
  <c r="K877" i="1"/>
  <c r="J877" i="1" s="1"/>
  <c r="K1022" i="1"/>
  <c r="J1022" i="1" s="1"/>
  <c r="K1050" i="1"/>
  <c r="J1050" i="1" s="1"/>
  <c r="K1146" i="1"/>
  <c r="J1146" i="1" s="1"/>
  <c r="K1186" i="1"/>
  <c r="J1186" i="1" s="1"/>
  <c r="K1258" i="1"/>
  <c r="J1258" i="1" s="1"/>
  <c r="K1302" i="1"/>
  <c r="J1302" i="1" s="1"/>
  <c r="K1310" i="1"/>
  <c r="J1310" i="1" s="1"/>
  <c r="K1314" i="1"/>
  <c r="J1314" i="1" s="1"/>
  <c r="K1318" i="1"/>
  <c r="J1318" i="1" s="1"/>
  <c r="K1338" i="1"/>
  <c r="J1338" i="1" s="1"/>
  <c r="K1358" i="1"/>
  <c r="J1358" i="1" s="1"/>
  <c r="K895" i="1"/>
  <c r="J895" i="1" s="1"/>
  <c r="K915" i="1"/>
  <c r="J915" i="1" s="1"/>
  <c r="K995" i="1"/>
  <c r="J995" i="1" s="1"/>
  <c r="K1047" i="1"/>
  <c r="J1047" i="1" s="1"/>
  <c r="K1055" i="1"/>
  <c r="J1055" i="1" s="1"/>
  <c r="K1111" i="1"/>
  <c r="J1111" i="1" s="1"/>
  <c r="K1143" i="1"/>
  <c r="J1143" i="1" s="1"/>
  <c r="K1171" i="1"/>
  <c r="J1171" i="1" s="1"/>
  <c r="K1215" i="1"/>
  <c r="J1215" i="1" s="1"/>
  <c r="K1223" i="1"/>
  <c r="J1223" i="1" s="1"/>
  <c r="K1227" i="1"/>
  <c r="J1227" i="1" s="1"/>
  <c r="K837" i="1"/>
  <c r="J837" i="1" s="1"/>
  <c r="K952" i="1"/>
  <c r="J952" i="1" s="1"/>
  <c r="K956" i="1"/>
  <c r="J956" i="1" s="1"/>
  <c r="K1020" i="1"/>
  <c r="J1020" i="1" s="1"/>
  <c r="K1080" i="1"/>
  <c r="J1080" i="1" s="1"/>
  <c r="K1084" i="1"/>
  <c r="J1084" i="1" s="1"/>
  <c r="K1096" i="1"/>
  <c r="J1096" i="1" s="1"/>
  <c r="K1104" i="1"/>
  <c r="J1104" i="1" s="1"/>
  <c r="K1180" i="1"/>
  <c r="J1180" i="1" s="1"/>
  <c r="K1252" i="1"/>
  <c r="J1252" i="1" s="1"/>
  <c r="K1300" i="1"/>
  <c r="J1300" i="1" s="1"/>
  <c r="K1348" i="1"/>
  <c r="J1348" i="1" s="1"/>
  <c r="K1364" i="1"/>
  <c r="J1364" i="1" s="1"/>
  <c r="K54" i="1"/>
  <c r="J54" i="1" s="1"/>
  <c r="K106" i="1"/>
  <c r="J106" i="1" s="1"/>
  <c r="K170" i="1"/>
  <c r="J170" i="1" s="1"/>
  <c r="K19" i="1"/>
  <c r="J19" i="1" s="1"/>
  <c r="K71" i="1"/>
  <c r="J71" i="1" s="1"/>
  <c r="K139" i="1"/>
  <c r="J139" i="1" s="1"/>
  <c r="K175" i="1"/>
  <c r="J175" i="1" s="1"/>
  <c r="K199" i="1"/>
  <c r="J199" i="1" s="1"/>
  <c r="K283" i="1"/>
  <c r="J283" i="1" s="1"/>
  <c r="K20" i="1"/>
  <c r="J20" i="1" s="1"/>
  <c r="K28" i="1"/>
  <c r="J28" i="1" s="1"/>
  <c r="K120" i="1"/>
  <c r="J120" i="1" s="1"/>
  <c r="K212" i="1"/>
  <c r="J212" i="1" s="1"/>
  <c r="K256" i="1"/>
  <c r="J256" i="1" s="1"/>
  <c r="K360" i="1"/>
  <c r="J360" i="1" s="1"/>
  <c r="K213" i="1"/>
  <c r="J213" i="1" s="1"/>
  <c r="K281" i="1"/>
  <c r="J281" i="1" s="1"/>
  <c r="K317" i="1"/>
  <c r="J317" i="1" s="1"/>
  <c r="K393" i="1"/>
  <c r="J393" i="1" s="1"/>
  <c r="K435" i="1"/>
  <c r="J435" i="1" s="1"/>
  <c r="K487" i="1"/>
  <c r="J487" i="1" s="1"/>
  <c r="K547" i="1"/>
  <c r="J547" i="1" s="1"/>
  <c r="K575" i="1"/>
  <c r="J575" i="1" s="1"/>
  <c r="K695" i="1"/>
  <c r="J695" i="1" s="1"/>
  <c r="K580" i="1"/>
  <c r="J580" i="1" s="1"/>
  <c r="K680" i="1"/>
  <c r="J680" i="1" s="1"/>
  <c r="K792" i="1"/>
  <c r="J792" i="1" s="1"/>
  <c r="K804" i="1"/>
  <c r="J804" i="1" s="1"/>
  <c r="K812" i="1"/>
  <c r="J812" i="1" s="1"/>
  <c r="K816" i="1"/>
  <c r="J816" i="1" s="1"/>
  <c r="K441" i="1"/>
  <c r="J441" i="1" s="1"/>
  <c r="K709" i="1"/>
  <c r="J709" i="1" s="1"/>
  <c r="K721" i="1"/>
  <c r="J721" i="1" s="1"/>
  <c r="K765" i="1"/>
  <c r="J765" i="1" s="1"/>
  <c r="K793" i="1"/>
  <c r="J793" i="1" s="1"/>
  <c r="K438" i="1"/>
  <c r="J438" i="1" s="1"/>
  <c r="K774" i="1"/>
  <c r="J774" i="1" s="1"/>
  <c r="K778" i="1"/>
  <c r="J778" i="1" s="1"/>
  <c r="K870" i="1"/>
  <c r="J870" i="1" s="1"/>
  <c r="K849" i="1"/>
  <c r="J849" i="1" s="1"/>
  <c r="K977" i="1"/>
  <c r="J977" i="1" s="1"/>
  <c r="K1009" i="1"/>
  <c r="J1009" i="1" s="1"/>
  <c r="K1013" i="1"/>
  <c r="J1013" i="1" s="1"/>
  <c r="K1177" i="1"/>
  <c r="J1177" i="1" s="1"/>
  <c r="K841" i="1"/>
  <c r="J841" i="1" s="1"/>
  <c r="K1006" i="1"/>
  <c r="J1006" i="1" s="1"/>
  <c r="K1058" i="1"/>
  <c r="J1058" i="1" s="1"/>
  <c r="K1098" i="1"/>
  <c r="J1098" i="1" s="1"/>
  <c r="K1142" i="1"/>
  <c r="J1142" i="1" s="1"/>
  <c r="K1194" i="1"/>
  <c r="J1194" i="1" s="1"/>
  <c r="K1226" i="1"/>
  <c r="J1226" i="1" s="1"/>
  <c r="K1274" i="1"/>
  <c r="J1274" i="1" s="1"/>
  <c r="K991" i="1"/>
  <c r="J991" i="1" s="1"/>
  <c r="K1051" i="1"/>
  <c r="J1051" i="1" s="1"/>
  <c r="K1071" i="1"/>
  <c r="J1071" i="1" s="1"/>
  <c r="K1091" i="1"/>
  <c r="J1091" i="1" s="1"/>
  <c r="K1139" i="1"/>
  <c r="J1139" i="1" s="1"/>
  <c r="K1155" i="1"/>
  <c r="J1155" i="1" s="1"/>
  <c r="K1247" i="1"/>
  <c r="J1247" i="1" s="1"/>
  <c r="K831" i="1"/>
  <c r="J831" i="1" s="1"/>
  <c r="K865" i="1"/>
  <c r="J865" i="1" s="1"/>
  <c r="K948" i="1"/>
  <c r="J948" i="1" s="1"/>
  <c r="K968" i="1"/>
  <c r="J968" i="1" s="1"/>
  <c r="K976" i="1"/>
  <c r="J976" i="1" s="1"/>
  <c r="K1028" i="1"/>
  <c r="J1028" i="1" s="1"/>
  <c r="K1120" i="1"/>
  <c r="J1120" i="1" s="1"/>
  <c r="K1128" i="1"/>
  <c r="J1128" i="1" s="1"/>
  <c r="K1152" i="1"/>
  <c r="J1152" i="1" s="1"/>
  <c r="K1208" i="1"/>
  <c r="J1208" i="1" s="1"/>
  <c r="K1288" i="1"/>
  <c r="J1288" i="1" s="1"/>
  <c r="K1344" i="1"/>
  <c r="J1344" i="1" s="1"/>
  <c r="K90" i="1"/>
  <c r="J90" i="1" s="1"/>
  <c r="K182" i="1"/>
  <c r="J182" i="1" s="1"/>
  <c r="K274" i="1"/>
  <c r="J274" i="1" s="1"/>
  <c r="K314" i="1"/>
  <c r="J314" i="1" s="1"/>
  <c r="K390" i="1"/>
  <c r="J390" i="1" s="1"/>
  <c r="K31" i="1"/>
  <c r="J31" i="1" s="1"/>
  <c r="K43" i="1"/>
  <c r="J43" i="1" s="1"/>
  <c r="K171" i="1"/>
  <c r="J171" i="1" s="1"/>
  <c r="K191" i="1"/>
  <c r="J191" i="1" s="1"/>
  <c r="K203" i="1"/>
  <c r="J203" i="1" s="1"/>
  <c r="K359" i="1"/>
  <c r="J359" i="1" s="1"/>
  <c r="K387" i="1"/>
  <c r="J387" i="1" s="1"/>
  <c r="K192" i="1"/>
  <c r="J192" i="1" s="1"/>
  <c r="K208" i="1"/>
  <c r="J208" i="1" s="1"/>
  <c r="K224" i="1"/>
  <c r="J224" i="1" s="1"/>
  <c r="K288" i="1"/>
  <c r="J288" i="1" s="1"/>
  <c r="K81" i="1"/>
  <c r="J81" i="1" s="1"/>
  <c r="K153" i="1"/>
  <c r="J153" i="1" s="1"/>
  <c r="K193" i="1"/>
  <c r="J193" i="1" s="1"/>
  <c r="K245" i="1"/>
  <c r="J245" i="1" s="1"/>
  <c r="K373" i="1"/>
  <c r="J373" i="1" s="1"/>
  <c r="K389" i="1"/>
  <c r="J389" i="1" s="1"/>
  <c r="K471" i="1"/>
  <c r="J471" i="1" s="1"/>
  <c r="K539" i="1"/>
  <c r="J539" i="1" s="1"/>
  <c r="K595" i="1"/>
  <c r="J595" i="1" s="1"/>
  <c r="K607" i="1"/>
  <c r="J607" i="1" s="1"/>
  <c r="K715" i="1"/>
  <c r="J715" i="1" s="1"/>
  <c r="K440" i="1"/>
  <c r="J440" i="1" s="1"/>
  <c r="K596" i="1"/>
  <c r="J596" i="1" s="1"/>
  <c r="K600" i="1"/>
  <c r="J600" i="1" s="1"/>
  <c r="K712" i="1"/>
  <c r="J712" i="1" s="1"/>
  <c r="K728" i="1"/>
  <c r="J728" i="1" s="1"/>
  <c r="K764" i="1"/>
  <c r="J764" i="1" s="1"/>
  <c r="K852" i="1"/>
  <c r="J852" i="1" s="1"/>
  <c r="K876" i="1"/>
  <c r="J876" i="1" s="1"/>
  <c r="K398" i="1"/>
  <c r="J398" i="1" s="1"/>
  <c r="K425" i="1"/>
  <c r="J425" i="1" s="1"/>
  <c r="K645" i="1"/>
  <c r="J645" i="1" s="1"/>
  <c r="K661" i="1"/>
  <c r="J661" i="1" s="1"/>
  <c r="K797" i="1"/>
  <c r="J797" i="1" s="1"/>
  <c r="K538" i="1"/>
  <c r="J538" i="1" s="1"/>
  <c r="K630" i="1"/>
  <c r="J630" i="1" s="1"/>
  <c r="K682" i="1"/>
  <c r="J682" i="1" s="1"/>
  <c r="K694" i="1"/>
  <c r="J694" i="1" s="1"/>
  <c r="K834" i="1"/>
  <c r="J834" i="1" s="1"/>
  <c r="K842" i="1"/>
  <c r="J842" i="1" s="1"/>
  <c r="K839" i="1"/>
  <c r="J839" i="1" s="1"/>
  <c r="K855" i="1"/>
  <c r="J855" i="1" s="1"/>
  <c r="K957" i="1"/>
  <c r="J957" i="1" s="1"/>
  <c r="K1033" i="1"/>
  <c r="J1033" i="1" s="1"/>
  <c r="K1137" i="1"/>
  <c r="J1137" i="1" s="1"/>
  <c r="K1153" i="1"/>
  <c r="J1153" i="1" s="1"/>
  <c r="K1185" i="1"/>
  <c r="J1185" i="1" s="1"/>
  <c r="K1241" i="1"/>
  <c r="J1241" i="1" s="1"/>
  <c r="K1154" i="1"/>
  <c r="J1154" i="1" s="1"/>
  <c r="K1298" i="1"/>
  <c r="J1298" i="1" s="1"/>
  <c r="K1326" i="1"/>
  <c r="J1326" i="1" s="1"/>
  <c r="K853" i="1"/>
  <c r="J853" i="1" s="1"/>
  <c r="K983" i="1"/>
  <c r="J983" i="1" s="1"/>
  <c r="K1031" i="1"/>
  <c r="J1031" i="1" s="1"/>
  <c r="K1059" i="1"/>
  <c r="J1059" i="1" s="1"/>
  <c r="K1163" i="1"/>
  <c r="J1163" i="1" s="1"/>
  <c r="K912" i="1"/>
  <c r="J912" i="1" s="1"/>
  <c r="K1004" i="1"/>
  <c r="J1004" i="1" s="1"/>
  <c r="K1132" i="1"/>
  <c r="J1132" i="1" s="1"/>
  <c r="K1224" i="1"/>
  <c r="J1224" i="1" s="1"/>
  <c r="K1244" i="1"/>
  <c r="J1244" i="1" s="1"/>
  <c r="K78" i="1"/>
  <c r="J78" i="1" s="1"/>
  <c r="K82" i="1"/>
  <c r="J82" i="1" s="1"/>
  <c r="K306" i="1"/>
  <c r="J306" i="1" s="1"/>
  <c r="K354" i="1"/>
  <c r="J354" i="1" s="1"/>
  <c r="K394" i="1"/>
  <c r="J394" i="1" s="1"/>
  <c r="K27" i="1"/>
  <c r="J27" i="1" s="1"/>
  <c r="K87" i="1"/>
  <c r="J87" i="1" s="1"/>
  <c r="K179" i="1"/>
  <c r="J179" i="1" s="1"/>
  <c r="K263" i="1"/>
  <c r="J263" i="1" s="1"/>
  <c r="K355" i="1"/>
  <c r="J355" i="1" s="1"/>
  <c r="K36" i="1"/>
  <c r="J36" i="1" s="1"/>
  <c r="K168" i="1"/>
  <c r="J168" i="1" s="1"/>
  <c r="K252" i="1"/>
  <c r="J252" i="1" s="1"/>
  <c r="K372" i="1"/>
  <c r="J372" i="1" s="1"/>
  <c r="K17" i="1"/>
  <c r="J17" i="1" s="1"/>
  <c r="K49" i="1"/>
  <c r="J49" i="1" s="1"/>
  <c r="K205" i="1"/>
  <c r="J205" i="1" s="1"/>
  <c r="K221" i="1"/>
  <c r="J221" i="1" s="1"/>
  <c r="K237" i="1"/>
  <c r="J237" i="1" s="1"/>
  <c r="K635" i="1"/>
  <c r="J635" i="1" s="1"/>
  <c r="K659" i="1"/>
  <c r="J659" i="1" s="1"/>
  <c r="K731" i="1"/>
  <c r="J731" i="1" s="1"/>
  <c r="K452" i="1"/>
  <c r="J452" i="1" s="1"/>
  <c r="K628" i="1"/>
  <c r="J628" i="1" s="1"/>
  <c r="K644" i="1"/>
  <c r="J644" i="1" s="1"/>
  <c r="K748" i="1"/>
  <c r="J748" i="1" s="1"/>
  <c r="K768" i="1"/>
  <c r="J768" i="1" s="1"/>
  <c r="K800" i="1"/>
  <c r="J800" i="1" s="1"/>
  <c r="K465" i="1"/>
  <c r="J465" i="1" s="1"/>
  <c r="K481" i="1"/>
  <c r="J481" i="1" s="1"/>
  <c r="K533" i="1"/>
  <c r="J533" i="1" s="1"/>
  <c r="K637" i="1"/>
  <c r="J637" i="1" s="1"/>
  <c r="K777" i="1"/>
  <c r="J777" i="1" s="1"/>
  <c r="K805" i="1"/>
  <c r="J805" i="1" s="1"/>
  <c r="K817" i="1"/>
  <c r="J817" i="1" s="1"/>
  <c r="K430" i="1"/>
  <c r="J430" i="1" s="1"/>
  <c r="K454" i="1"/>
  <c r="J454" i="1" s="1"/>
  <c r="K706" i="1"/>
  <c r="J706" i="1" s="1"/>
  <c r="K782" i="1"/>
  <c r="J782" i="1" s="1"/>
  <c r="K822" i="1"/>
  <c r="J822" i="1" s="1"/>
  <c r="K878" i="1"/>
  <c r="J878" i="1" s="1"/>
  <c r="K929" i="1"/>
  <c r="J929" i="1" s="1"/>
  <c r="K1085" i="1"/>
  <c r="J1085" i="1" s="1"/>
  <c r="K1217" i="1"/>
  <c r="J1217" i="1" s="1"/>
  <c r="K890" i="1"/>
  <c r="J890" i="1" s="1"/>
  <c r="K930" i="1"/>
  <c r="J930" i="1" s="1"/>
  <c r="K962" i="1"/>
  <c r="J962" i="1" s="1"/>
  <c r="K990" i="1"/>
  <c r="J990" i="1" s="1"/>
  <c r="K1082" i="1"/>
  <c r="J1082" i="1" s="1"/>
  <c r="K1126" i="1"/>
  <c r="J1126" i="1" s="1"/>
  <c r="K1162" i="1"/>
  <c r="J1162" i="1" s="1"/>
  <c r="K1170" i="1"/>
  <c r="J1170" i="1" s="1"/>
  <c r="K1198" i="1"/>
  <c r="J1198" i="1" s="1"/>
  <c r="K1202" i="1"/>
  <c r="J1202" i="1" s="1"/>
  <c r="K1206" i="1"/>
  <c r="J1206" i="1" s="1"/>
  <c r="K1342" i="1"/>
  <c r="J1342" i="1" s="1"/>
  <c r="K871" i="1"/>
  <c r="J871" i="1" s="1"/>
  <c r="K923" i="1"/>
  <c r="J923" i="1" s="1"/>
  <c r="K939" i="1"/>
  <c r="J939" i="1" s="1"/>
  <c r="K963" i="1"/>
  <c r="J963" i="1" s="1"/>
  <c r="K971" i="1"/>
  <c r="J971" i="1" s="1"/>
  <c r="K975" i="1"/>
  <c r="J975" i="1" s="1"/>
  <c r="K1175" i="1"/>
  <c r="J1175" i="1" s="1"/>
  <c r="K1191" i="1"/>
  <c r="J1191" i="1" s="1"/>
  <c r="K1271" i="1"/>
  <c r="J1271" i="1" s="1"/>
  <c r="K1204" i="1"/>
  <c r="J1204" i="1" s="1"/>
  <c r="K1308" i="1"/>
  <c r="J1308" i="1" s="1"/>
  <c r="K1312" i="1"/>
  <c r="J1312" i="1" s="1"/>
  <c r="K1316" i="1"/>
  <c r="J1316" i="1" s="1"/>
  <c r="K1360" i="1"/>
  <c r="J1360" i="1" s="1"/>
  <c r="K1655" i="1"/>
  <c r="J1655" i="1" s="1"/>
  <c r="K1651" i="1"/>
  <c r="J1651" i="1" s="1"/>
  <c r="K1647" i="1"/>
  <c r="J1647" i="1" s="1"/>
  <c r="K1643" i="1"/>
  <c r="J1643" i="1" s="1"/>
  <c r="K1639" i="1"/>
  <c r="J1639" i="1" s="1"/>
  <c r="K1631" i="1"/>
  <c r="J1631" i="1" s="1"/>
  <c r="K1627" i="1"/>
  <c r="J1627" i="1" s="1"/>
  <c r="K1615" i="1"/>
  <c r="J1615" i="1" s="1"/>
  <c r="K1611" i="1"/>
  <c r="J1611" i="1" s="1"/>
  <c r="K1607" i="1"/>
  <c r="J1607" i="1" s="1"/>
  <c r="K1603" i="1"/>
  <c r="J1603" i="1" s="1"/>
  <c r="K1599" i="1"/>
  <c r="J1599" i="1" s="1"/>
  <c r="K1595" i="1"/>
  <c r="J1595" i="1" s="1"/>
  <c r="K1591" i="1"/>
  <c r="J1591" i="1" s="1"/>
  <c r="K1587" i="1"/>
  <c r="J1587" i="1" s="1"/>
  <c r="K1583" i="1"/>
  <c r="J1583" i="1" s="1"/>
  <c r="K1571" i="1"/>
  <c r="J1571" i="1" s="1"/>
  <c r="K1563" i="1"/>
  <c r="J1563" i="1" s="1"/>
  <c r="K1559" i="1"/>
  <c r="J1559" i="1" s="1"/>
  <c r="K1555" i="1"/>
  <c r="J1555" i="1" s="1"/>
  <c r="K1543" i="1"/>
  <c r="J1543" i="1" s="1"/>
  <c r="K1539" i="1"/>
  <c r="J1539" i="1" s="1"/>
  <c r="K1531" i="1"/>
  <c r="J1531" i="1" s="1"/>
  <c r="K1527" i="1"/>
  <c r="J1527" i="1" s="1"/>
  <c r="K1523" i="1"/>
  <c r="J1523" i="1" s="1"/>
  <c r="K1519" i="1"/>
  <c r="J1519" i="1" s="1"/>
  <c r="K1507" i="1"/>
  <c r="J1507" i="1" s="1"/>
  <c r="K1503" i="1"/>
  <c r="J1503" i="1" s="1"/>
  <c r="K1499" i="1"/>
  <c r="J1499" i="1" s="1"/>
  <c r="K1495" i="1"/>
  <c r="J1495" i="1" s="1"/>
  <c r="K1487" i="1"/>
  <c r="J1487" i="1" s="1"/>
  <c r="K1483" i="1"/>
  <c r="J1483" i="1" s="1"/>
  <c r="K1479" i="1"/>
  <c r="J1479" i="1" s="1"/>
  <c r="K1475" i="1"/>
  <c r="J1475" i="1" s="1"/>
  <c r="K1471" i="1"/>
  <c r="J1471" i="1" s="1"/>
  <c r="K1467" i="1"/>
  <c r="J1467" i="1" s="1"/>
  <c r="K1459" i="1"/>
  <c r="J1459" i="1" s="1"/>
  <c r="K1455" i="1"/>
  <c r="J1455" i="1" s="1"/>
  <c r="K1451" i="1"/>
  <c r="J1451" i="1" s="1"/>
  <c r="K1447" i="1"/>
  <c r="J1447" i="1" s="1"/>
  <c r="K1435" i="1"/>
  <c r="J1435" i="1" s="1"/>
  <c r="K1431" i="1"/>
  <c r="J1431" i="1" s="1"/>
  <c r="K1427" i="1"/>
  <c r="J1427" i="1" s="1"/>
  <c r="K1423" i="1"/>
  <c r="J1423" i="1" s="1"/>
  <c r="K1419" i="1"/>
  <c r="J1419" i="1" s="1"/>
  <c r="K1411" i="1"/>
  <c r="J1411" i="1" s="1"/>
  <c r="K1407" i="1"/>
  <c r="J1407" i="1" s="1"/>
  <c r="K1403" i="1"/>
  <c r="J1403" i="1" s="1"/>
  <c r="K1395" i="1"/>
  <c r="J1395" i="1" s="1"/>
  <c r="K1387" i="1"/>
  <c r="J1387" i="1" s="1"/>
  <c r="K1383" i="1"/>
  <c r="J1383" i="1" s="1"/>
  <c r="K1379" i="1"/>
  <c r="J1379" i="1" s="1"/>
  <c r="K1374" i="1"/>
  <c r="J1374" i="1" s="1"/>
  <c r="K1369" i="1"/>
  <c r="J1369" i="1" s="1"/>
  <c r="K1361" i="1"/>
  <c r="J1361" i="1" s="1"/>
  <c r="K1341" i="1"/>
  <c r="J1341" i="1" s="1"/>
  <c r="K1333" i="1"/>
  <c r="J1333" i="1" s="1"/>
  <c r="K1327" i="1"/>
  <c r="J1327" i="1" s="1"/>
  <c r="K1313" i="1"/>
  <c r="J1313" i="1" s="1"/>
  <c r="K1299" i="1"/>
  <c r="J1299" i="1" s="1"/>
  <c r="K1291" i="1"/>
  <c r="J1291" i="1" s="1"/>
  <c r="K1285" i="1"/>
  <c r="J1285" i="1" s="1"/>
  <c r="K1277" i="1"/>
  <c r="J1277" i="1" s="1"/>
  <c r="K1265" i="1"/>
  <c r="J1265" i="1" s="1"/>
  <c r="K74" i="1"/>
  <c r="J74" i="1" s="1"/>
  <c r="K126" i="1"/>
  <c r="J126" i="1" s="1"/>
  <c r="K210" i="1"/>
  <c r="J210" i="1" s="1"/>
  <c r="K242" i="1"/>
  <c r="J242" i="1" s="1"/>
  <c r="K266" i="1"/>
  <c r="J266" i="1" s="1"/>
  <c r="K286" i="1"/>
  <c r="J286" i="1" s="1"/>
  <c r="K358" i="1"/>
  <c r="J358" i="1" s="1"/>
  <c r="K55" i="1"/>
  <c r="J55" i="1" s="1"/>
  <c r="K63" i="1"/>
  <c r="J63" i="1" s="1"/>
  <c r="K159" i="1"/>
  <c r="J159" i="1" s="1"/>
  <c r="K187" i="1"/>
  <c r="J187" i="1" s="1"/>
  <c r="K195" i="1"/>
  <c r="J195" i="1" s="1"/>
  <c r="K247" i="1"/>
  <c r="J247" i="1" s="1"/>
  <c r="K279" i="1"/>
  <c r="J279" i="1" s="1"/>
  <c r="K112" i="1"/>
  <c r="J112" i="1" s="1"/>
  <c r="K152" i="1"/>
  <c r="J152" i="1" s="1"/>
  <c r="K188" i="1"/>
  <c r="J188" i="1" s="1"/>
  <c r="K228" i="1"/>
  <c r="J228" i="1" s="1"/>
  <c r="K280" i="1"/>
  <c r="J280" i="1" s="1"/>
  <c r="K169" i="1"/>
  <c r="J169" i="1" s="1"/>
  <c r="K337" i="1"/>
  <c r="J337" i="1" s="1"/>
  <c r="K365" i="1"/>
  <c r="J365" i="1" s="1"/>
  <c r="K385" i="1"/>
  <c r="J385" i="1" s="1"/>
  <c r="K459" i="1"/>
  <c r="J459" i="1" s="1"/>
  <c r="K491" i="1"/>
  <c r="J491" i="1" s="1"/>
  <c r="K551" i="1"/>
  <c r="J551" i="1" s="1"/>
  <c r="K583" i="1"/>
  <c r="J583" i="1" s="1"/>
  <c r="K623" i="1"/>
  <c r="J623" i="1" s="1"/>
  <c r="K787" i="1"/>
  <c r="J787" i="1" s="1"/>
  <c r="K414" i="1"/>
  <c r="J414" i="1" s="1"/>
  <c r="K652" i="1"/>
  <c r="J652" i="1" s="1"/>
  <c r="K840" i="1"/>
  <c r="J840" i="1" s="1"/>
  <c r="K457" i="1"/>
  <c r="J457" i="1" s="1"/>
  <c r="K485" i="1"/>
  <c r="J485" i="1" s="1"/>
  <c r="K529" i="1"/>
  <c r="J529" i="1" s="1"/>
  <c r="K561" i="1"/>
  <c r="J561" i="1" s="1"/>
  <c r="K677" i="1"/>
  <c r="J677" i="1" s="1"/>
  <c r="K753" i="1"/>
  <c r="J753" i="1" s="1"/>
  <c r="K638" i="1"/>
  <c r="J638" i="1" s="1"/>
  <c r="K810" i="1"/>
  <c r="J810" i="1" s="1"/>
  <c r="K889" i="1"/>
  <c r="J889" i="1" s="1"/>
  <c r="K985" i="1"/>
  <c r="J985" i="1" s="1"/>
  <c r="K1029" i="1"/>
  <c r="J1029" i="1" s="1"/>
  <c r="K1213" i="1"/>
  <c r="J1213" i="1" s="1"/>
  <c r="K894" i="1"/>
  <c r="J894" i="1" s="1"/>
  <c r="K902" i="1"/>
  <c r="J902" i="1" s="1"/>
  <c r="K1002" i="1"/>
  <c r="J1002" i="1" s="1"/>
  <c r="K1210" i="1"/>
  <c r="J1210" i="1" s="1"/>
  <c r="K1278" i="1"/>
  <c r="J1278" i="1" s="1"/>
  <c r="K1334" i="1"/>
  <c r="J1334" i="1" s="1"/>
  <c r="K1087" i="1"/>
  <c r="J1087" i="1" s="1"/>
  <c r="K1131" i="1"/>
  <c r="J1131" i="1" s="1"/>
  <c r="K1135" i="1"/>
  <c r="J1135" i="1" s="1"/>
  <c r="K936" i="1"/>
  <c r="J936" i="1" s="1"/>
  <c r="K944" i="1"/>
  <c r="J944" i="1" s="1"/>
  <c r="K1076" i="1"/>
  <c r="J1076" i="1" s="1"/>
  <c r="K1352" i="1"/>
  <c r="J1352" i="1" s="1"/>
  <c r="K22" i="1"/>
  <c r="J22" i="1" s="1"/>
  <c r="K218" i="1"/>
  <c r="J218" i="1" s="1"/>
  <c r="K262" i="1"/>
  <c r="J262" i="1" s="1"/>
  <c r="K366" i="1"/>
  <c r="J366" i="1" s="1"/>
  <c r="K15" i="1"/>
  <c r="J15" i="1" s="1"/>
  <c r="K335" i="1"/>
  <c r="J335" i="1" s="1"/>
  <c r="K88" i="1"/>
  <c r="J88" i="1" s="1"/>
  <c r="K104" i="1"/>
  <c r="J104" i="1" s="1"/>
  <c r="K160" i="1"/>
  <c r="J160" i="1" s="1"/>
  <c r="K276" i="1"/>
  <c r="J276" i="1" s="1"/>
  <c r="K368" i="1"/>
  <c r="J368" i="1" s="1"/>
  <c r="K41" i="1"/>
  <c r="J41" i="1" s="1"/>
  <c r="K177" i="1"/>
  <c r="J177" i="1" s="1"/>
  <c r="K229" i="1"/>
  <c r="J229" i="1" s="1"/>
  <c r="K361" i="1"/>
  <c r="J361" i="1" s="1"/>
  <c r="K377" i="1"/>
  <c r="J377" i="1" s="1"/>
  <c r="K475" i="1"/>
  <c r="J475" i="1" s="1"/>
  <c r="K523" i="1"/>
  <c r="J523" i="1" s="1"/>
  <c r="K535" i="1"/>
  <c r="J535" i="1" s="1"/>
  <c r="K627" i="1"/>
  <c r="J627" i="1" s="1"/>
  <c r="K743" i="1"/>
  <c r="J743" i="1" s="1"/>
  <c r="K504" i="1"/>
  <c r="J504" i="1" s="1"/>
  <c r="K520" i="1"/>
  <c r="J520" i="1" s="1"/>
  <c r="K708" i="1"/>
  <c r="J708" i="1" s="1"/>
  <c r="K408" i="1"/>
  <c r="J408" i="1" s="1"/>
  <c r="K421" i="1"/>
  <c r="J421" i="1" s="1"/>
  <c r="K453" i="1"/>
  <c r="J453" i="1" s="1"/>
  <c r="K553" i="1"/>
  <c r="J553" i="1" s="1"/>
  <c r="K649" i="1"/>
  <c r="J649" i="1" s="1"/>
  <c r="K781" i="1"/>
  <c r="J781" i="1" s="1"/>
  <c r="K458" i="1"/>
  <c r="J458" i="1" s="1"/>
  <c r="K478" i="1"/>
  <c r="J478" i="1" s="1"/>
  <c r="K546" i="1"/>
  <c r="J546" i="1" s="1"/>
  <c r="K578" i="1"/>
  <c r="J578" i="1" s="1"/>
  <c r="K823" i="1"/>
  <c r="J823" i="1" s="1"/>
  <c r="K867" i="1"/>
  <c r="J867" i="1" s="1"/>
  <c r="K937" i="1"/>
  <c r="J937" i="1" s="1"/>
  <c r="K989" i="1"/>
  <c r="J989" i="1" s="1"/>
  <c r="K1053" i="1"/>
  <c r="J1053" i="1" s="1"/>
  <c r="K1069" i="1"/>
  <c r="J1069" i="1" s="1"/>
  <c r="K1105" i="1"/>
  <c r="J1105" i="1" s="1"/>
  <c r="K1125" i="1"/>
  <c r="J1125" i="1" s="1"/>
  <c r="K1165" i="1"/>
  <c r="J1165" i="1" s="1"/>
  <c r="K1253" i="1"/>
  <c r="J1253" i="1" s="1"/>
  <c r="K851" i="1"/>
  <c r="J851" i="1" s="1"/>
  <c r="K926" i="1"/>
  <c r="J926" i="1" s="1"/>
  <c r="K970" i="1"/>
  <c r="J970" i="1" s="1"/>
  <c r="K1038" i="1"/>
  <c r="J1038" i="1" s="1"/>
  <c r="K1086" i="1"/>
  <c r="J1086" i="1" s="1"/>
  <c r="K1190" i="1"/>
  <c r="J1190" i="1" s="1"/>
  <c r="K1214" i="1"/>
  <c r="J1214" i="1" s="1"/>
  <c r="K1254" i="1"/>
  <c r="J1254" i="1" s="1"/>
  <c r="K1262" i="1"/>
  <c r="J1262" i="1" s="1"/>
  <c r="K1282" i="1"/>
  <c r="J1282" i="1" s="1"/>
  <c r="K1035" i="1"/>
  <c r="J1035" i="1" s="1"/>
  <c r="K1167" i="1"/>
  <c r="J1167" i="1" s="1"/>
  <c r="K1179" i="1"/>
  <c r="J1179" i="1" s="1"/>
  <c r="K1024" i="1"/>
  <c r="J1024" i="1" s="1"/>
  <c r="K1052" i="1"/>
  <c r="J1052" i="1" s="1"/>
  <c r="K1112" i="1"/>
  <c r="J1112" i="1" s="1"/>
  <c r="K1144" i="1"/>
  <c r="J1144" i="1" s="1"/>
  <c r="K1156" i="1"/>
  <c r="J1156" i="1" s="1"/>
  <c r="K1340" i="1"/>
  <c r="J1340" i="1" s="1"/>
  <c r="K150" i="1"/>
  <c r="J150" i="1" s="1"/>
  <c r="K226" i="1"/>
  <c r="J226" i="1" s="1"/>
  <c r="K270" i="1"/>
  <c r="J270" i="1" s="1"/>
  <c r="K290" i="1"/>
  <c r="J290" i="1" s="1"/>
  <c r="K334" i="1"/>
  <c r="J334" i="1" s="1"/>
  <c r="K39" i="1"/>
  <c r="J39" i="1" s="1"/>
  <c r="K59" i="1"/>
  <c r="J59" i="1" s="1"/>
  <c r="K131" i="1"/>
  <c r="J131" i="1" s="1"/>
  <c r="K147" i="1"/>
  <c r="J147" i="1" s="1"/>
  <c r="K16" i="1"/>
  <c r="J16" i="1" s="1"/>
  <c r="K60" i="1"/>
  <c r="J60" i="1" s="1"/>
  <c r="K84" i="1"/>
  <c r="J84" i="1" s="1"/>
  <c r="K184" i="1"/>
  <c r="J184" i="1" s="1"/>
  <c r="K264" i="1"/>
  <c r="J264" i="1" s="1"/>
  <c r="K261" i="1"/>
  <c r="J261" i="1" s="1"/>
  <c r="K289" i="1"/>
  <c r="J289" i="1" s="1"/>
  <c r="K349" i="1"/>
  <c r="J349" i="1" s="1"/>
  <c r="K381" i="1"/>
  <c r="J381" i="1" s="1"/>
  <c r="K455" i="1"/>
  <c r="J455" i="1" s="1"/>
  <c r="K563" i="1"/>
  <c r="J563" i="1" s="1"/>
  <c r="K567" i="1"/>
  <c r="J567" i="1" s="1"/>
  <c r="K651" i="1"/>
  <c r="J651" i="1" s="1"/>
  <c r="K735" i="1"/>
  <c r="J735" i="1" s="1"/>
  <c r="K755" i="1"/>
  <c r="J755" i="1" s="1"/>
  <c r="K763" i="1"/>
  <c r="J763" i="1" s="1"/>
  <c r="K819" i="1"/>
  <c r="J819" i="1" s="1"/>
  <c r="K528" i="1"/>
  <c r="J528" i="1" s="1"/>
  <c r="K620" i="1"/>
  <c r="J620" i="1" s="1"/>
  <c r="K648" i="1"/>
  <c r="J648" i="1" s="1"/>
  <c r="K688" i="1"/>
  <c r="J688" i="1" s="1"/>
  <c r="K788" i="1"/>
  <c r="J788" i="1" s="1"/>
  <c r="K796" i="1"/>
  <c r="J796" i="1" s="1"/>
  <c r="K868" i="1"/>
  <c r="J868" i="1" s="1"/>
  <c r="K537" i="1"/>
  <c r="J537" i="1" s="1"/>
  <c r="K549" i="1"/>
  <c r="J549" i="1" s="1"/>
  <c r="K617" i="1"/>
  <c r="J617" i="1" s="1"/>
  <c r="K621" i="1"/>
  <c r="J621" i="1" s="1"/>
  <c r="K689" i="1"/>
  <c r="J689" i="1" s="1"/>
  <c r="K410" i="1"/>
  <c r="J410" i="1" s="1"/>
  <c r="K466" i="1"/>
  <c r="J466" i="1" s="1"/>
  <c r="K510" i="1"/>
  <c r="J510" i="1" s="1"/>
  <c r="K690" i="1"/>
  <c r="J690" i="1" s="1"/>
  <c r="K734" i="1"/>
  <c r="J734" i="1" s="1"/>
  <c r="K833" i="1"/>
  <c r="J833" i="1" s="1"/>
  <c r="K859" i="1"/>
  <c r="J859" i="1" s="1"/>
  <c r="K1045" i="1"/>
  <c r="J1045" i="1" s="1"/>
  <c r="K1093" i="1"/>
  <c r="J1093" i="1" s="1"/>
  <c r="K1109" i="1"/>
  <c r="J1109" i="1" s="1"/>
  <c r="K1110" i="1"/>
  <c r="J1110" i="1" s="1"/>
  <c r="K1122" i="1"/>
  <c r="J1122" i="1" s="1"/>
  <c r="K887" i="1"/>
  <c r="J887" i="1" s="1"/>
  <c r="K931" i="1"/>
  <c r="J931" i="1" s="1"/>
  <c r="K1119" i="1"/>
  <c r="J1119" i="1" s="1"/>
  <c r="K1147" i="1"/>
  <c r="J1147" i="1" s="1"/>
  <c r="K1239" i="1"/>
  <c r="J1239" i="1" s="1"/>
  <c r="K888" i="1"/>
  <c r="J888" i="1" s="1"/>
  <c r="K900" i="1"/>
  <c r="J900" i="1" s="1"/>
  <c r="K920" i="1"/>
  <c r="J920" i="1" s="1"/>
  <c r="K932" i="1"/>
  <c r="J932" i="1" s="1"/>
  <c r="K964" i="1"/>
  <c r="J964" i="1" s="1"/>
  <c r="K1008" i="1"/>
  <c r="J1008" i="1" s="1"/>
  <c r="K1192" i="1"/>
  <c r="J1192" i="1" s="1"/>
  <c r="K1268" i="1"/>
  <c r="J1268" i="1" s="1"/>
  <c r="K1276" i="1"/>
  <c r="J1276" i="1" s="1"/>
  <c r="K1320" i="1"/>
  <c r="J1320" i="1" s="1"/>
  <c r="K1336" i="1"/>
  <c r="J1336" i="1" s="1"/>
  <c r="K1376" i="1"/>
  <c r="J1376" i="1" s="1"/>
  <c r="K1646" i="1"/>
  <c r="J1646" i="1" s="1"/>
  <c r="K1638" i="1"/>
  <c r="J1638" i="1" s="1"/>
  <c r="K1634" i="1"/>
  <c r="J1634" i="1" s="1"/>
  <c r="K1630" i="1"/>
  <c r="J1630" i="1" s="1"/>
  <c r="K1626" i="1"/>
  <c r="J1626" i="1" s="1"/>
  <c r="K1618" i="1"/>
  <c r="J1618" i="1" s="1"/>
  <c r="K1578" i="1"/>
  <c r="J1578" i="1" s="1"/>
  <c r="K1574" i="1"/>
  <c r="J1574" i="1" s="1"/>
  <c r="K1570" i="1"/>
  <c r="J1570" i="1" s="1"/>
  <c r="K1566" i="1"/>
  <c r="J1566" i="1" s="1"/>
  <c r="K1562" i="1"/>
  <c r="J1562" i="1" s="1"/>
  <c r="K1554" i="1"/>
  <c r="J1554" i="1" s="1"/>
  <c r="K1550" i="1"/>
  <c r="J1550" i="1" s="1"/>
  <c r="K1542" i="1"/>
  <c r="J1542" i="1" s="1"/>
  <c r="K1538" i="1"/>
  <c r="J1538" i="1" s="1"/>
  <c r="K1534" i="1"/>
  <c r="J1534" i="1" s="1"/>
  <c r="K1522" i="1"/>
  <c r="J1522" i="1" s="1"/>
  <c r="K1518" i="1"/>
  <c r="J1518" i="1" s="1"/>
  <c r="K1510" i="1"/>
  <c r="J1510" i="1" s="1"/>
  <c r="K1506" i="1"/>
  <c r="J1506" i="1" s="1"/>
  <c r="K1502" i="1"/>
  <c r="J1502" i="1" s="1"/>
  <c r="K1498" i="1"/>
  <c r="J1498" i="1" s="1"/>
  <c r="K1494" i="1"/>
  <c r="J1494" i="1" s="1"/>
  <c r="K1490" i="1"/>
  <c r="J1490" i="1" s="1"/>
  <c r="K1486" i="1"/>
  <c r="J1486" i="1" s="1"/>
  <c r="K1482" i="1"/>
  <c r="J1482" i="1" s="1"/>
  <c r="K1478" i="1"/>
  <c r="J1478" i="1" s="1"/>
  <c r="K1474" i="1"/>
  <c r="J1474" i="1" s="1"/>
  <c r="K1470" i="1"/>
  <c r="J1470" i="1" s="1"/>
  <c r="K1466" i="1"/>
  <c r="J1466" i="1" s="1"/>
  <c r="K1454" i="1"/>
  <c r="J1454" i="1" s="1"/>
  <c r="K1442" i="1"/>
  <c r="J1442" i="1" s="1"/>
  <c r="K1438" i="1"/>
  <c r="J1438" i="1" s="1"/>
  <c r="K1434" i="1"/>
  <c r="J1434" i="1" s="1"/>
  <c r="K1422" i="1"/>
  <c r="J1422" i="1" s="1"/>
  <c r="K1418" i="1"/>
  <c r="J1418" i="1" s="1"/>
  <c r="K1402" i="1"/>
  <c r="J1402" i="1" s="1"/>
  <c r="K1394" i="1"/>
  <c r="J1394" i="1" s="1"/>
  <c r="K1390" i="1"/>
  <c r="J1390" i="1" s="1"/>
  <c r="K1386" i="1"/>
  <c r="J1386" i="1" s="1"/>
  <c r="K1382" i="1"/>
  <c r="J1382" i="1" s="1"/>
  <c r="K1378" i="1"/>
  <c r="J1378" i="1" s="1"/>
  <c r="K1373" i="1"/>
  <c r="J1373" i="1" s="1"/>
  <c r="K1359" i="1"/>
  <c r="J1359" i="1" s="1"/>
  <c r="K1319" i="1"/>
  <c r="J1319" i="1" s="1"/>
  <c r="K1311" i="1"/>
  <c r="J1311" i="1" s="1"/>
  <c r="K1289" i="1"/>
  <c r="J1289" i="1" s="1"/>
  <c r="K1283" i="1"/>
  <c r="J1283" i="1" s="1"/>
  <c r="K1275" i="1"/>
  <c r="J1275" i="1" s="1"/>
  <c r="K42" i="1"/>
  <c r="J42" i="1" s="1"/>
  <c r="K134" i="1"/>
  <c r="J134" i="1" s="1"/>
  <c r="K246" i="1"/>
  <c r="J246" i="1" s="1"/>
  <c r="K7" i="1"/>
  <c r="J7" i="1" s="1"/>
  <c r="K91" i="1"/>
  <c r="J91" i="1" s="1"/>
  <c r="K119" i="1"/>
  <c r="J119" i="1" s="1"/>
  <c r="K143" i="1"/>
  <c r="J143" i="1" s="1"/>
  <c r="K291" i="1"/>
  <c r="J291" i="1" s="1"/>
  <c r="K295" i="1"/>
  <c r="J295" i="1" s="1"/>
  <c r="K391" i="1"/>
  <c r="J391" i="1" s="1"/>
  <c r="K8" i="1"/>
  <c r="J8" i="1" s="1"/>
  <c r="K164" i="1"/>
  <c r="J164" i="1" s="1"/>
  <c r="K101" i="1"/>
  <c r="J101" i="1" s="1"/>
  <c r="K105" i="1"/>
  <c r="J105" i="1" s="1"/>
  <c r="K185" i="1"/>
  <c r="J185" i="1" s="1"/>
  <c r="K249" i="1"/>
  <c r="J249" i="1" s="1"/>
  <c r="K325" i="1"/>
  <c r="J325" i="1" s="1"/>
  <c r="K527" i="1"/>
  <c r="J527" i="1" s="1"/>
  <c r="K587" i="1"/>
  <c r="J587" i="1" s="1"/>
  <c r="K655" i="1"/>
  <c r="J655" i="1" s="1"/>
  <c r="K811" i="1"/>
  <c r="J811" i="1" s="1"/>
  <c r="K468" i="1"/>
  <c r="J468" i="1" s="1"/>
  <c r="K488" i="1"/>
  <c r="J488" i="1" s="1"/>
  <c r="K668" i="1"/>
  <c r="J668" i="1" s="1"/>
  <c r="K692" i="1"/>
  <c r="J692" i="1" s="1"/>
  <c r="K720" i="1"/>
  <c r="J720" i="1" s="1"/>
  <c r="K740" i="1"/>
  <c r="J740" i="1" s="1"/>
  <c r="K820" i="1"/>
  <c r="J820" i="1" s="1"/>
  <c r="K541" i="1"/>
  <c r="J541" i="1" s="1"/>
  <c r="K569" i="1"/>
  <c r="J569" i="1" s="1"/>
  <c r="K701" i="1"/>
  <c r="J701" i="1" s="1"/>
  <c r="K725" i="1"/>
  <c r="J725" i="1" s="1"/>
  <c r="K741" i="1"/>
  <c r="J741" i="1" s="1"/>
  <c r="K769" i="1"/>
  <c r="J769" i="1" s="1"/>
  <c r="K482" i="1"/>
  <c r="J482" i="1" s="1"/>
  <c r="K570" i="1"/>
  <c r="J570" i="1" s="1"/>
  <c r="K582" i="1"/>
  <c r="J582" i="1" s="1"/>
  <c r="K766" i="1"/>
  <c r="J766" i="1" s="1"/>
  <c r="K881" i="1"/>
  <c r="J881" i="1" s="1"/>
  <c r="K925" i="1"/>
  <c r="J925" i="1" s="1"/>
  <c r="K933" i="1"/>
  <c r="J933" i="1" s="1"/>
  <c r="K953" i="1"/>
  <c r="J953" i="1" s="1"/>
  <c r="K1005" i="1"/>
  <c r="J1005" i="1" s="1"/>
  <c r="K1073" i="1"/>
  <c r="J1073" i="1" s="1"/>
  <c r="K1145" i="1"/>
  <c r="J1145" i="1" s="1"/>
  <c r="K998" i="1"/>
  <c r="J998" i="1" s="1"/>
  <c r="K1010" i="1"/>
  <c r="J1010" i="1" s="1"/>
  <c r="K1158" i="1"/>
  <c r="J1158" i="1" s="1"/>
  <c r="K1266" i="1"/>
  <c r="J1266" i="1" s="1"/>
  <c r="K829" i="1"/>
  <c r="J829" i="1" s="1"/>
  <c r="K935" i="1"/>
  <c r="J935" i="1" s="1"/>
  <c r="K967" i="1"/>
  <c r="J967" i="1" s="1"/>
  <c r="K1015" i="1"/>
  <c r="J1015" i="1" s="1"/>
  <c r="K1079" i="1"/>
  <c r="J1079" i="1" s="1"/>
  <c r="K1123" i="1"/>
  <c r="J1123" i="1" s="1"/>
  <c r="K1263" i="1"/>
  <c r="J1263" i="1" s="1"/>
  <c r="K896" i="1"/>
  <c r="J896" i="1" s="1"/>
  <c r="K940" i="1"/>
  <c r="J940" i="1" s="1"/>
  <c r="K1072" i="1"/>
  <c r="J1072" i="1" s="1"/>
  <c r="K1124" i="1"/>
  <c r="J1124" i="1" s="1"/>
  <c r="K1172" i="1"/>
  <c r="J1172" i="1" s="1"/>
  <c r="K1176" i="1"/>
  <c r="J1176" i="1" s="1"/>
  <c r="K1264" i="1"/>
  <c r="J1264" i="1" s="1"/>
  <c r="K1296" i="1"/>
  <c r="J1296" i="1" s="1"/>
  <c r="K1356" i="1"/>
  <c r="J1356" i="1" s="1"/>
  <c r="K1368" i="1"/>
  <c r="J1368" i="1" s="1"/>
  <c r="K38" i="1"/>
  <c r="J38" i="1" s="1"/>
  <c r="K50" i="1"/>
  <c r="J50" i="1" s="1"/>
  <c r="K66" i="1"/>
  <c r="J66" i="1" s="1"/>
  <c r="K130" i="1"/>
  <c r="J130" i="1" s="1"/>
  <c r="K298" i="1"/>
  <c r="J298" i="1" s="1"/>
  <c r="K207" i="1"/>
  <c r="J207" i="1" s="1"/>
  <c r="K52" i="1"/>
  <c r="J52" i="1" s="1"/>
  <c r="K80" i="1"/>
  <c r="J80" i="1" s="1"/>
  <c r="K132" i="1"/>
  <c r="J132" i="1" s="1"/>
  <c r="K136" i="1"/>
  <c r="J136" i="1" s="1"/>
  <c r="K272" i="1"/>
  <c r="J272" i="1" s="1"/>
  <c r="K300" i="1"/>
  <c r="J300" i="1" s="1"/>
  <c r="K344" i="1"/>
  <c r="J344" i="1" s="1"/>
  <c r="K109" i="1"/>
  <c r="J109" i="1" s="1"/>
  <c r="K463" i="1"/>
  <c r="J463" i="1" s="1"/>
  <c r="K599" i="1"/>
  <c r="J599" i="1" s="1"/>
  <c r="K647" i="1"/>
  <c r="J647" i="1" s="1"/>
  <c r="K799" i="1"/>
  <c r="J799" i="1" s="1"/>
  <c r="K420" i="1"/>
  <c r="J420" i="1" s="1"/>
  <c r="K432" i="1"/>
  <c r="J432" i="1" s="1"/>
  <c r="K456" i="1"/>
  <c r="J456" i="1" s="1"/>
  <c r="K460" i="1"/>
  <c r="J460" i="1" s="1"/>
  <c r="K524" i="1"/>
  <c r="J524" i="1" s="1"/>
  <c r="K696" i="1"/>
  <c r="J696" i="1" s="1"/>
  <c r="K760" i="1"/>
  <c r="J760" i="1" s="1"/>
  <c r="K860" i="1"/>
  <c r="J860" i="1" s="1"/>
  <c r="K388" i="1"/>
  <c r="J388" i="1" s="1"/>
  <c r="K493" i="1"/>
  <c r="J493" i="1" s="1"/>
  <c r="K517" i="1"/>
  <c r="J517" i="1" s="1"/>
  <c r="K633" i="1"/>
  <c r="J633" i="1" s="1"/>
  <c r="K474" i="1"/>
  <c r="J474" i="1" s="1"/>
  <c r="K530" i="1"/>
  <c r="J530" i="1" s="1"/>
  <c r="K574" i="1"/>
  <c r="J574" i="1" s="1"/>
  <c r="K590" i="1"/>
  <c r="J590" i="1" s="1"/>
  <c r="K594" i="1"/>
  <c r="J594" i="1" s="1"/>
  <c r="K666" i="1"/>
  <c r="J666" i="1" s="1"/>
  <c r="K738" i="1"/>
  <c r="J738" i="1" s="1"/>
  <c r="K845" i="1"/>
  <c r="J845" i="1" s="1"/>
  <c r="K909" i="1"/>
  <c r="J909" i="1" s="1"/>
  <c r="K961" i="1"/>
  <c r="J961" i="1" s="1"/>
  <c r="K973" i="1"/>
  <c r="J973" i="1" s="1"/>
  <c r="K1097" i="1"/>
  <c r="J1097" i="1" s="1"/>
  <c r="K1129" i="1"/>
  <c r="J1129" i="1" s="1"/>
  <c r="K1205" i="1"/>
  <c r="J1205" i="1" s="1"/>
  <c r="K1229" i="1"/>
  <c r="J1229" i="1" s="1"/>
  <c r="K974" i="1"/>
  <c r="J974" i="1" s="1"/>
  <c r="K1030" i="1"/>
  <c r="J1030" i="1" s="1"/>
  <c r="K1346" i="1"/>
  <c r="J1346" i="1" s="1"/>
  <c r="K1075" i="1"/>
  <c r="J1075" i="1" s="1"/>
  <c r="K1095" i="1"/>
  <c r="J1095" i="1" s="1"/>
  <c r="K1199" i="1"/>
  <c r="J1199" i="1" s="1"/>
  <c r="K1203" i="1"/>
  <c r="J1203" i="1" s="1"/>
  <c r="K1060" i="1"/>
  <c r="J1060" i="1" s="1"/>
  <c r="K1100" i="1"/>
  <c r="J1100" i="1" s="1"/>
  <c r="K1232" i="1"/>
  <c r="J1232" i="1" s="1"/>
  <c r="K1260" i="1"/>
  <c r="J1260" i="1" s="1"/>
  <c r="K18" i="1"/>
  <c r="J18" i="1" s="1"/>
  <c r="K158" i="1"/>
  <c r="J158" i="1" s="1"/>
  <c r="K278" i="1"/>
  <c r="J278" i="1" s="1"/>
  <c r="K370" i="1"/>
  <c r="J370" i="1" s="1"/>
  <c r="K382" i="1"/>
  <c r="J382" i="1" s="1"/>
  <c r="K227" i="1"/>
  <c r="J227" i="1" s="1"/>
  <c r="K351" i="1"/>
  <c r="J351" i="1" s="1"/>
  <c r="K407" i="1"/>
  <c r="J407" i="1" s="1"/>
  <c r="K332" i="1"/>
  <c r="J332" i="1" s="1"/>
  <c r="K65" i="1"/>
  <c r="J65" i="1" s="1"/>
  <c r="K97" i="1"/>
  <c r="J97" i="1" s="1"/>
  <c r="K133" i="1"/>
  <c r="J133" i="1" s="1"/>
  <c r="K137" i="1"/>
  <c r="J137" i="1" s="1"/>
  <c r="K165" i="1"/>
  <c r="J165" i="1" s="1"/>
  <c r="K253" i="1"/>
  <c r="J253" i="1" s="1"/>
  <c r="K269" i="1"/>
  <c r="J269" i="1" s="1"/>
  <c r="K369" i="1"/>
  <c r="J369" i="1" s="1"/>
  <c r="K423" i="1"/>
  <c r="J423" i="1" s="1"/>
  <c r="K507" i="1"/>
  <c r="J507" i="1" s="1"/>
  <c r="K747" i="1"/>
  <c r="J747" i="1" s="1"/>
  <c r="K771" i="1"/>
  <c r="J771" i="1" s="1"/>
  <c r="K783" i="1"/>
  <c r="J783" i="1" s="1"/>
  <c r="K512" i="1"/>
  <c r="J512" i="1" s="1"/>
  <c r="K588" i="1"/>
  <c r="J588" i="1" s="1"/>
  <c r="K592" i="1"/>
  <c r="J592" i="1" s="1"/>
  <c r="K624" i="1"/>
  <c r="J624" i="1" s="1"/>
  <c r="K656" i="1"/>
  <c r="J656" i="1" s="1"/>
  <c r="K700" i="1"/>
  <c r="J700" i="1" s="1"/>
  <c r="K772" i="1"/>
  <c r="J772" i="1" s="1"/>
  <c r="K832" i="1"/>
  <c r="J832" i="1" s="1"/>
  <c r="K469" i="1"/>
  <c r="J469" i="1" s="1"/>
  <c r="K473" i="1"/>
  <c r="J473" i="1" s="1"/>
  <c r="K505" i="1"/>
  <c r="J505" i="1" s="1"/>
  <c r="K705" i="1"/>
  <c r="J705" i="1" s="1"/>
  <c r="K745" i="1"/>
  <c r="J745" i="1" s="1"/>
  <c r="K821" i="1"/>
  <c r="J821" i="1" s="1"/>
  <c r="K470" i="1"/>
  <c r="J470" i="1" s="1"/>
  <c r="K634" i="1"/>
  <c r="J634" i="1" s="1"/>
  <c r="K654" i="1"/>
  <c r="J654" i="1" s="1"/>
  <c r="K770" i="1"/>
  <c r="J770" i="1" s="1"/>
  <c r="K830" i="1"/>
  <c r="J830" i="1" s="1"/>
  <c r="K850" i="1"/>
  <c r="J850" i="1" s="1"/>
  <c r="K874" i="1"/>
  <c r="J874" i="1" s="1"/>
  <c r="K945" i="1"/>
  <c r="J945" i="1" s="1"/>
  <c r="K1049" i="1"/>
  <c r="J1049" i="1" s="1"/>
  <c r="K1065" i="1"/>
  <c r="J1065" i="1" s="1"/>
  <c r="K1081" i="1"/>
  <c r="J1081" i="1" s="1"/>
  <c r="K1089" i="1"/>
  <c r="J1089" i="1" s="1"/>
  <c r="K1113" i="1"/>
  <c r="J1113" i="1" s="1"/>
  <c r="K1261" i="1"/>
  <c r="J1261" i="1" s="1"/>
  <c r="K882" i="1"/>
  <c r="J882" i="1" s="1"/>
  <c r="K1034" i="1"/>
  <c r="J1034" i="1" s="1"/>
  <c r="K1074" i="1"/>
  <c r="J1074" i="1" s="1"/>
  <c r="K1246" i="1"/>
  <c r="J1246" i="1" s="1"/>
  <c r="K1290" i="1"/>
  <c r="J1290" i="1" s="1"/>
  <c r="K1322" i="1"/>
  <c r="J1322" i="1" s="1"/>
  <c r="K1330" i="1"/>
  <c r="J1330" i="1" s="1"/>
  <c r="K1362" i="1"/>
  <c r="J1362" i="1" s="1"/>
  <c r="K1366" i="1"/>
  <c r="J1366" i="1" s="1"/>
  <c r="K903" i="1"/>
  <c r="J903" i="1" s="1"/>
  <c r="K919" i="1"/>
  <c r="J919" i="1" s="1"/>
  <c r="K1011" i="1"/>
  <c r="J1011" i="1" s="1"/>
  <c r="K1027" i="1"/>
  <c r="J1027" i="1" s="1"/>
  <c r="K960" i="1"/>
  <c r="J960" i="1" s="1"/>
  <c r="K980" i="1"/>
  <c r="J980" i="1" s="1"/>
  <c r="K992" i="1"/>
  <c r="J992" i="1" s="1"/>
  <c r="K1184" i="1"/>
  <c r="J1184" i="1" s="1"/>
  <c r="K1240" i="1"/>
  <c r="J1240" i="1" s="1"/>
  <c r="K1292" i="1"/>
  <c r="J1292" i="1" s="1"/>
  <c r="K1332" i="1"/>
  <c r="J1332" i="1" s="1"/>
  <c r="K1372" i="1"/>
  <c r="J1372" i="1" s="1"/>
  <c r="K70" i="1"/>
  <c r="J70" i="1" s="1"/>
  <c r="K146" i="1"/>
  <c r="J146" i="1" s="1"/>
  <c r="K154" i="1"/>
  <c r="J154" i="1" s="1"/>
  <c r="K234" i="1"/>
  <c r="J234" i="1" s="1"/>
  <c r="K386" i="1"/>
  <c r="J386" i="1" s="1"/>
  <c r="K47" i="1"/>
  <c r="J47" i="1" s="1"/>
  <c r="K67" i="1"/>
  <c r="J67" i="1" s="1"/>
  <c r="K83" i="1"/>
  <c r="J83" i="1" s="1"/>
  <c r="K107" i="1"/>
  <c r="J107" i="1" s="1"/>
  <c r="K167" i="1"/>
  <c r="J167" i="1" s="1"/>
  <c r="K215" i="1"/>
  <c r="J215" i="1" s="1"/>
  <c r="K235" i="1"/>
  <c r="J235" i="1" s="1"/>
  <c r="K12" i="1"/>
  <c r="J12" i="1" s="1"/>
  <c r="K40" i="1"/>
  <c r="J40" i="1" s="1"/>
  <c r="K148" i="1"/>
  <c r="J148" i="1" s="1"/>
  <c r="K176" i="1"/>
  <c r="J176" i="1" s="1"/>
  <c r="K196" i="1"/>
  <c r="J196" i="1" s="1"/>
  <c r="K5" i="1"/>
  <c r="J5" i="1" s="1"/>
  <c r="K93" i="1"/>
  <c r="J93" i="1" s="1"/>
  <c r="K121" i="1"/>
  <c r="J121" i="1" s="1"/>
  <c r="K197" i="1"/>
  <c r="J197" i="1" s="1"/>
  <c r="K409" i="1"/>
  <c r="J409" i="1" s="1"/>
  <c r="K479" i="1"/>
  <c r="J479" i="1" s="1"/>
  <c r="K503" i="1"/>
  <c r="J503" i="1" s="1"/>
  <c r="K511" i="1"/>
  <c r="J511" i="1" s="1"/>
  <c r="K559" i="1"/>
  <c r="J559" i="1" s="1"/>
  <c r="K611" i="1"/>
  <c r="J611" i="1" s="1"/>
  <c r="K679" i="1"/>
  <c r="J679" i="1" s="1"/>
  <c r="K719" i="1"/>
  <c r="J719" i="1" s="1"/>
  <c r="K424" i="1"/>
  <c r="J424" i="1" s="1"/>
  <c r="K516" i="1"/>
  <c r="J516" i="1" s="1"/>
  <c r="K616" i="1"/>
  <c r="J616" i="1" s="1"/>
  <c r="K684" i="1"/>
  <c r="J684" i="1" s="1"/>
  <c r="K736" i="1"/>
  <c r="J736" i="1" s="1"/>
  <c r="K776" i="1"/>
  <c r="J776" i="1" s="1"/>
  <c r="K808" i="1"/>
  <c r="J808" i="1" s="1"/>
  <c r="K437" i="1"/>
  <c r="J437" i="1" s="1"/>
  <c r="K609" i="1"/>
  <c r="J609" i="1" s="1"/>
  <c r="K665" i="1"/>
  <c r="J665" i="1" s="1"/>
  <c r="K761" i="1"/>
  <c r="J761" i="1" s="1"/>
  <c r="K522" i="1"/>
  <c r="J522" i="1" s="1"/>
  <c r="K534" i="1"/>
  <c r="J534" i="1" s="1"/>
  <c r="K554" i="1"/>
  <c r="J554" i="1" s="1"/>
  <c r="K562" i="1"/>
  <c r="J562" i="1" s="1"/>
  <c r="K614" i="1"/>
  <c r="J614" i="1" s="1"/>
  <c r="K674" i="1"/>
  <c r="J674" i="1" s="1"/>
  <c r="K702" i="1"/>
  <c r="J702" i="1" s="1"/>
  <c r="K758" i="1"/>
  <c r="J758" i="1" s="1"/>
  <c r="K798" i="1"/>
  <c r="J798" i="1" s="1"/>
  <c r="K806" i="1"/>
  <c r="J806" i="1" s="1"/>
  <c r="K917" i="1"/>
  <c r="J917" i="1" s="1"/>
  <c r="K1161" i="1"/>
  <c r="J1161" i="1" s="1"/>
  <c r="K1173" i="1"/>
  <c r="J1173" i="1" s="1"/>
  <c r="K1233" i="1"/>
  <c r="J1233" i="1" s="1"/>
  <c r="K869" i="1"/>
  <c r="J869" i="1" s="1"/>
  <c r="K886" i="1"/>
  <c r="J886" i="1" s="1"/>
  <c r="K1026" i="1"/>
  <c r="J1026" i="1" s="1"/>
  <c r="K1042" i="1"/>
  <c r="J1042" i="1" s="1"/>
  <c r="K863" i="1"/>
  <c r="J863" i="1" s="1"/>
  <c r="K951" i="1"/>
  <c r="J951" i="1" s="1"/>
  <c r="K1007" i="1"/>
  <c r="J1007" i="1" s="1"/>
  <c r="K1267" i="1"/>
  <c r="J1267" i="1" s="1"/>
  <c r="K928" i="1"/>
  <c r="J928" i="1" s="1"/>
  <c r="K1140" i="1"/>
  <c r="J1140" i="1" s="1"/>
  <c r="K1164" i="1"/>
  <c r="J1164" i="1" s="1"/>
  <c r="K1272" i="1"/>
  <c r="J1272" i="1" s="1"/>
  <c r="K1653" i="1"/>
  <c r="J1653" i="1" s="1"/>
  <c r="K1645" i="1"/>
  <c r="J1645" i="1" s="1"/>
  <c r="K1641" i="1"/>
  <c r="J1641" i="1" s="1"/>
  <c r="K1637" i="1"/>
  <c r="J1637" i="1" s="1"/>
  <c r="K1633" i="1"/>
  <c r="J1633" i="1" s="1"/>
  <c r="K1629" i="1"/>
  <c r="J1629" i="1" s="1"/>
  <c r="K1621" i="1"/>
  <c r="J1621" i="1" s="1"/>
  <c r="K1617" i="1"/>
  <c r="J1617" i="1" s="1"/>
  <c r="K1613" i="1"/>
  <c r="J1613" i="1" s="1"/>
  <c r="K1609" i="1"/>
  <c r="J1609" i="1" s="1"/>
  <c r="K1605" i="1"/>
  <c r="J1605" i="1" s="1"/>
  <c r="K1601" i="1"/>
  <c r="J1601" i="1" s="1"/>
  <c r="K1597" i="1"/>
  <c r="J1597" i="1" s="1"/>
  <c r="K1593" i="1"/>
  <c r="J1593" i="1" s="1"/>
  <c r="K1589" i="1"/>
  <c r="J1589" i="1" s="1"/>
  <c r="K1585" i="1"/>
  <c r="J1585" i="1" s="1"/>
  <c r="K1581" i="1"/>
  <c r="J1581" i="1" s="1"/>
  <c r="K1577" i="1"/>
  <c r="J1577" i="1" s="1"/>
  <c r="K1573" i="1"/>
  <c r="J1573" i="1" s="1"/>
  <c r="K1569" i="1"/>
  <c r="J1569" i="1" s="1"/>
  <c r="K1565" i="1"/>
  <c r="J1565" i="1" s="1"/>
  <c r="K1561" i="1"/>
  <c r="J1561" i="1" s="1"/>
  <c r="K1557" i="1"/>
  <c r="J1557" i="1" s="1"/>
  <c r="K1553" i="1"/>
  <c r="J1553" i="1" s="1"/>
  <c r="K1549" i="1"/>
  <c r="J1549" i="1" s="1"/>
  <c r="K1541" i="1"/>
  <c r="J1541" i="1" s="1"/>
  <c r="K1537" i="1"/>
  <c r="J1537" i="1" s="1"/>
  <c r="K1533" i="1"/>
  <c r="J1533" i="1" s="1"/>
  <c r="K1529" i="1"/>
  <c r="J1529" i="1" s="1"/>
  <c r="K1525" i="1"/>
  <c r="J1525" i="1" s="1"/>
  <c r="K1521" i="1"/>
  <c r="J1521" i="1" s="1"/>
  <c r="K1517" i="1"/>
  <c r="J1517" i="1" s="1"/>
  <c r="K1513" i="1"/>
  <c r="J1513" i="1" s="1"/>
  <c r="K1505" i="1"/>
  <c r="J1505" i="1" s="1"/>
  <c r="K1501" i="1"/>
  <c r="J1501" i="1" s="1"/>
  <c r="K1497" i="1"/>
  <c r="J1497" i="1" s="1"/>
  <c r="K1493" i="1"/>
  <c r="J1493" i="1" s="1"/>
  <c r="K1489" i="1"/>
  <c r="J1489" i="1" s="1"/>
  <c r="K1485" i="1"/>
  <c r="J1485" i="1" s="1"/>
  <c r="K1481" i="1"/>
  <c r="J1481" i="1" s="1"/>
  <c r="K1477" i="1"/>
  <c r="J1477" i="1" s="1"/>
  <c r="K1473" i="1"/>
  <c r="J1473" i="1" s="1"/>
  <c r="K1469" i="1"/>
  <c r="J1469" i="1" s="1"/>
  <c r="K1461" i="1"/>
  <c r="J1461" i="1" s="1"/>
  <c r="K1453" i="1"/>
  <c r="J1453" i="1" s="1"/>
  <c r="K1437" i="1"/>
  <c r="J1437" i="1" s="1"/>
  <c r="K1429" i="1"/>
  <c r="J1429" i="1" s="1"/>
  <c r="K1425" i="1"/>
  <c r="J1425" i="1" s="1"/>
  <c r="K1417" i="1"/>
  <c r="J1417" i="1" s="1"/>
  <c r="K1413" i="1"/>
  <c r="J1413" i="1" s="1"/>
  <c r="K1409" i="1"/>
  <c r="J1409" i="1" s="1"/>
  <c r="K1405" i="1"/>
  <c r="J1405" i="1" s="1"/>
  <c r="K1393" i="1"/>
  <c r="J1393" i="1" s="1"/>
  <c r="K1389" i="1"/>
  <c r="J1389" i="1" s="1"/>
  <c r="K1381" i="1"/>
  <c r="J1381" i="1" s="1"/>
  <c r="K1377" i="1"/>
  <c r="J1377" i="1" s="1"/>
  <c r="K1371" i="1"/>
  <c r="J1371" i="1" s="1"/>
  <c r="K1365" i="1"/>
  <c r="J1365" i="1" s="1"/>
  <c r="K1357" i="1"/>
  <c r="J1357" i="1" s="1"/>
  <c r="K1329" i="1"/>
  <c r="J1329" i="1" s="1"/>
  <c r="K1317" i="1"/>
  <c r="J1317" i="1" s="1"/>
  <c r="K1309" i="1"/>
  <c r="J1309" i="1" s="1"/>
  <c r="K1303" i="1"/>
  <c r="J1303" i="1" s="1"/>
  <c r="K1295" i="1"/>
  <c r="J1295" i="1" s="1"/>
  <c r="K1281" i="1"/>
  <c r="J1281" i="1" s="1"/>
  <c r="K30" i="1"/>
  <c r="J30" i="1" s="1"/>
  <c r="K46" i="1"/>
  <c r="J46" i="1" s="1"/>
  <c r="K102" i="1"/>
  <c r="J102" i="1" s="1"/>
  <c r="K110" i="1"/>
  <c r="J110" i="1" s="1"/>
  <c r="K178" i="1"/>
  <c r="J178" i="1" s="1"/>
  <c r="K238" i="1"/>
  <c r="J238" i="1" s="1"/>
  <c r="K294" i="1"/>
  <c r="J294" i="1" s="1"/>
  <c r="K338" i="1"/>
  <c r="J338" i="1" s="1"/>
  <c r="K51" i="1"/>
  <c r="J51" i="1" s="1"/>
  <c r="K111" i="1"/>
  <c r="J111" i="1" s="1"/>
  <c r="K123" i="1"/>
  <c r="J123" i="1" s="1"/>
  <c r="K231" i="1"/>
  <c r="J231" i="1" s="1"/>
  <c r="K243" i="1"/>
  <c r="J243" i="1" s="1"/>
  <c r="K315" i="1"/>
  <c r="J315" i="1" s="1"/>
  <c r="K327" i="1"/>
  <c r="J327" i="1" s="1"/>
  <c r="K56" i="1"/>
  <c r="J56" i="1" s="1"/>
  <c r="K72" i="1"/>
  <c r="J72" i="1" s="1"/>
  <c r="K204" i="1"/>
  <c r="J204" i="1" s="1"/>
  <c r="K220" i="1"/>
  <c r="J220" i="1" s="1"/>
  <c r="K260" i="1"/>
  <c r="J260" i="1" s="1"/>
  <c r="K292" i="1"/>
  <c r="J292" i="1" s="1"/>
  <c r="K376" i="1"/>
  <c r="J376" i="1" s="1"/>
  <c r="K29" i="1"/>
  <c r="J29" i="1" s="1"/>
  <c r="K33" i="1"/>
  <c r="J33" i="1" s="1"/>
  <c r="K57" i="1"/>
  <c r="J57" i="1" s="1"/>
  <c r="K69" i="1"/>
  <c r="J69" i="1" s="1"/>
  <c r="K397" i="1"/>
  <c r="J397" i="1" s="1"/>
  <c r="K667" i="1"/>
  <c r="J667" i="1" s="1"/>
  <c r="K436" i="1"/>
  <c r="J436" i="1" s="1"/>
  <c r="K484" i="1"/>
  <c r="J484" i="1" s="1"/>
  <c r="K536" i="1"/>
  <c r="J536" i="1" s="1"/>
  <c r="K548" i="1"/>
  <c r="J548" i="1" s="1"/>
  <c r="K660" i="1"/>
  <c r="J660" i="1" s="1"/>
  <c r="K676" i="1"/>
  <c r="J676" i="1" s="1"/>
  <c r="K716" i="1"/>
  <c r="J716" i="1" s="1"/>
  <c r="K752" i="1"/>
  <c r="J752" i="1" s="1"/>
  <c r="K449" i="1"/>
  <c r="J449" i="1" s="1"/>
  <c r="K489" i="1"/>
  <c r="J489" i="1" s="1"/>
  <c r="K509" i="1"/>
  <c r="J509" i="1" s="1"/>
  <c r="K521" i="1"/>
  <c r="J521" i="1" s="1"/>
  <c r="K589" i="1"/>
  <c r="J589" i="1" s="1"/>
  <c r="K610" i="1"/>
  <c r="J610" i="1" s="1"/>
  <c r="K885" i="1"/>
  <c r="J885" i="1" s="1"/>
  <c r="K913" i="1"/>
  <c r="J913" i="1" s="1"/>
  <c r="K1041" i="1"/>
  <c r="J1041" i="1" s="1"/>
  <c r="K1057" i="1"/>
  <c r="J1057" i="1" s="1"/>
  <c r="K1149" i="1"/>
  <c r="J1149" i="1" s="1"/>
  <c r="K1197" i="1"/>
  <c r="J1197" i="1" s="1"/>
  <c r="K918" i="1"/>
  <c r="J918" i="1" s="1"/>
  <c r="K1174" i="1"/>
  <c r="J1174" i="1" s="1"/>
  <c r="K1182" i="1"/>
  <c r="J1182" i="1" s="1"/>
  <c r="K1294" i="1"/>
  <c r="J1294" i="1" s="1"/>
  <c r="K899" i="1"/>
  <c r="J899" i="1" s="1"/>
  <c r="K1019" i="1"/>
  <c r="J1019" i="1" s="1"/>
  <c r="K1103" i="1"/>
  <c r="J1103" i="1" s="1"/>
  <c r="K1151" i="1"/>
  <c r="J1151" i="1" s="1"/>
  <c r="K1187" i="1"/>
  <c r="J1187" i="1" s="1"/>
  <c r="K1207" i="1"/>
  <c r="J1207" i="1" s="1"/>
  <c r="K1219" i="1"/>
  <c r="J1219" i="1" s="1"/>
  <c r="K1243" i="1"/>
  <c r="J1243" i="1" s="1"/>
  <c r="K1251" i="1"/>
  <c r="J1251" i="1" s="1"/>
  <c r="K873" i="1"/>
  <c r="J873" i="1" s="1"/>
  <c r="K1000" i="1"/>
  <c r="J1000" i="1" s="1"/>
  <c r="K1168" i="1"/>
  <c r="J1168" i="1" s="1"/>
  <c r="K1280" i="1"/>
  <c r="J1280" i="1" s="1"/>
  <c r="K1284" i="1"/>
  <c r="J1284" i="1" s="1"/>
  <c r="K62" i="1"/>
  <c r="J62" i="1" s="1"/>
  <c r="K98" i="1"/>
  <c r="J98" i="1" s="1"/>
  <c r="K122" i="1"/>
  <c r="J122" i="1" s="1"/>
  <c r="K258" i="1"/>
  <c r="J258" i="1" s="1"/>
  <c r="K35" i="1"/>
  <c r="J35" i="1" s="1"/>
  <c r="K183" i="1"/>
  <c r="J183" i="1" s="1"/>
  <c r="K303" i="1"/>
  <c r="J303" i="1" s="1"/>
  <c r="K331" i="1"/>
  <c r="J331" i="1" s="1"/>
  <c r="K347" i="1"/>
  <c r="J347" i="1" s="1"/>
  <c r="K371" i="1"/>
  <c r="J371" i="1" s="1"/>
  <c r="K411" i="1"/>
  <c r="J411" i="1" s="1"/>
  <c r="K415" i="1"/>
  <c r="J415" i="1" s="1"/>
  <c r="K48" i="1"/>
  <c r="J48" i="1" s="1"/>
  <c r="K76" i="1"/>
  <c r="J76" i="1" s="1"/>
  <c r="K124" i="1"/>
  <c r="J124" i="1" s="1"/>
  <c r="K128" i="1"/>
  <c r="J128" i="1" s="1"/>
  <c r="K232" i="1"/>
  <c r="J232" i="1" s="1"/>
  <c r="K336" i="1"/>
  <c r="J336" i="1" s="1"/>
  <c r="K181" i="1"/>
  <c r="J181" i="1" s="1"/>
  <c r="K413" i="1"/>
  <c r="J413" i="1" s="1"/>
  <c r="K443" i="1"/>
  <c r="J443" i="1" s="1"/>
  <c r="K519" i="1"/>
  <c r="J519" i="1" s="1"/>
  <c r="K591" i="1"/>
  <c r="J591" i="1" s="1"/>
  <c r="K643" i="1"/>
  <c r="J643" i="1" s="1"/>
  <c r="K663" i="1"/>
  <c r="J663" i="1" s="1"/>
  <c r="K448" i="1"/>
  <c r="J448" i="1" s="1"/>
  <c r="K508" i="1"/>
  <c r="J508" i="1" s="1"/>
  <c r="K612" i="1"/>
  <c r="J612" i="1" s="1"/>
  <c r="K744" i="1"/>
  <c r="J744" i="1" s="1"/>
  <c r="K557" i="1"/>
  <c r="J557" i="1" s="1"/>
  <c r="K573" i="1"/>
  <c r="J573" i="1" s="1"/>
  <c r="K597" i="1"/>
  <c r="J597" i="1" s="1"/>
  <c r="K613" i="1"/>
  <c r="J613" i="1" s="1"/>
  <c r="K713" i="1"/>
  <c r="J713" i="1" s="1"/>
  <c r="K813" i="1"/>
  <c r="J813" i="1" s="1"/>
  <c r="K426" i="1"/>
  <c r="J426" i="1" s="1"/>
  <c r="K442" i="1"/>
  <c r="J442" i="1" s="1"/>
  <c r="K586" i="1"/>
  <c r="J586" i="1" s="1"/>
  <c r="K650" i="1"/>
  <c r="J650" i="1" s="1"/>
  <c r="K714" i="1"/>
  <c r="J714" i="1" s="1"/>
  <c r="K762" i="1"/>
  <c r="J762" i="1" s="1"/>
  <c r="K786" i="1"/>
  <c r="J786" i="1" s="1"/>
  <c r="K1201" i="1"/>
  <c r="J1201" i="1" s="1"/>
  <c r="K966" i="1"/>
  <c r="J966" i="1" s="1"/>
  <c r="K1054" i="1"/>
  <c r="J1054" i="1" s="1"/>
  <c r="K1090" i="1"/>
  <c r="J1090" i="1" s="1"/>
  <c r="K1218" i="1"/>
  <c r="J1218" i="1" s="1"/>
  <c r="K911" i="1"/>
  <c r="J911" i="1" s="1"/>
  <c r="K1003" i="1"/>
  <c r="J1003" i="1" s="1"/>
  <c r="K1195" i="1"/>
  <c r="J1195" i="1" s="1"/>
  <c r="K1259" i="1"/>
  <c r="J1259" i="1" s="1"/>
  <c r="K908" i="1"/>
  <c r="J908" i="1" s="1"/>
  <c r="K1148" i="1"/>
  <c r="J1148" i="1" s="1"/>
  <c r="K34" i="1"/>
  <c r="J34" i="1" s="1"/>
  <c r="K186" i="1"/>
  <c r="J186" i="1" s="1"/>
  <c r="K206" i="1"/>
  <c r="J206" i="1" s="1"/>
  <c r="K23" i="1"/>
  <c r="J23" i="1" s="1"/>
  <c r="K223" i="1"/>
  <c r="J223" i="1" s="1"/>
  <c r="K251" i="1"/>
  <c r="J251" i="1" s="1"/>
  <c r="K259" i="1"/>
  <c r="J259" i="1" s="1"/>
  <c r="K267" i="1"/>
  <c r="J267" i="1" s="1"/>
  <c r="K363" i="1"/>
  <c r="J363" i="1" s="1"/>
  <c r="K367" i="1"/>
  <c r="J367" i="1" s="1"/>
  <c r="K236" i="1"/>
  <c r="J236" i="1" s="1"/>
  <c r="K240" i="1"/>
  <c r="J240" i="1" s="1"/>
  <c r="K312" i="1"/>
  <c r="J312" i="1" s="1"/>
  <c r="K209" i="1"/>
  <c r="J209" i="1" s="1"/>
  <c r="K273" i="1"/>
  <c r="J273" i="1" s="1"/>
  <c r="K329" i="1"/>
  <c r="J329" i="1" s="1"/>
  <c r="K341" i="1"/>
  <c r="J341" i="1" s="1"/>
  <c r="K431" i="1"/>
  <c r="J431" i="1" s="1"/>
  <c r="K447" i="1"/>
  <c r="J447" i="1" s="1"/>
  <c r="K451" i="1"/>
  <c r="J451" i="1" s="1"/>
  <c r="K467" i="1"/>
  <c r="J467" i="1" s="1"/>
  <c r="K675" i="1"/>
  <c r="J675" i="1" s="1"/>
  <c r="K683" i="1"/>
  <c r="J683" i="1" s="1"/>
  <c r="K699" i="1"/>
  <c r="J699" i="1" s="1"/>
  <c r="K723" i="1"/>
  <c r="J723" i="1" s="1"/>
  <c r="K727" i="1"/>
  <c r="J727" i="1" s="1"/>
  <c r="K444" i="1"/>
  <c r="J444" i="1" s="1"/>
  <c r="K556" i="1"/>
  <c r="J556" i="1" s="1"/>
  <c r="K572" i="1"/>
  <c r="J572" i="1" s="1"/>
  <c r="K780" i="1"/>
  <c r="J780" i="1" s="1"/>
  <c r="K501" i="1"/>
  <c r="J501" i="1" s="1"/>
  <c r="K577" i="1"/>
  <c r="J577" i="1" s="1"/>
  <c r="K657" i="1"/>
  <c r="J657" i="1" s="1"/>
  <c r="K733" i="1"/>
  <c r="J733" i="1" s="1"/>
  <c r="K737" i="1"/>
  <c r="J737" i="1" s="1"/>
  <c r="K494" i="1"/>
  <c r="J494" i="1" s="1"/>
  <c r="K498" i="1"/>
  <c r="J498" i="1" s="1"/>
  <c r="K518" i="1"/>
  <c r="J518" i="1" s="1"/>
  <c r="K718" i="1"/>
  <c r="J718" i="1" s="1"/>
  <c r="K722" i="1"/>
  <c r="J722" i="1" s="1"/>
  <c r="K746" i="1"/>
  <c r="J746" i="1" s="1"/>
  <c r="K818" i="1"/>
  <c r="J818" i="1" s="1"/>
  <c r="K838" i="1"/>
  <c r="J838" i="1" s="1"/>
  <c r="K866" i="1"/>
  <c r="J866" i="1" s="1"/>
  <c r="K941" i="1"/>
  <c r="J941" i="1" s="1"/>
  <c r="K1061" i="1"/>
  <c r="J1061" i="1" s="1"/>
  <c r="K1077" i="1"/>
  <c r="J1077" i="1" s="1"/>
  <c r="K1209" i="1"/>
  <c r="J1209" i="1" s="1"/>
  <c r="K1249" i="1"/>
  <c r="J1249" i="1" s="1"/>
  <c r="K861" i="1"/>
  <c r="J861" i="1" s="1"/>
  <c r="K978" i="1"/>
  <c r="J978" i="1" s="1"/>
  <c r="K986" i="1"/>
  <c r="J986" i="1" s="1"/>
  <c r="K1014" i="1"/>
  <c r="J1014" i="1" s="1"/>
  <c r="K1066" i="1"/>
  <c r="J1066" i="1" s="1"/>
  <c r="K1306" i="1"/>
  <c r="J1306" i="1" s="1"/>
  <c r="K891" i="1"/>
  <c r="J891" i="1" s="1"/>
  <c r="K955" i="1"/>
  <c r="J955" i="1" s="1"/>
  <c r="K1127" i="1"/>
  <c r="J1127" i="1" s="1"/>
  <c r="K1211" i="1"/>
  <c r="J1211" i="1" s="1"/>
  <c r="K884" i="1"/>
  <c r="J884" i="1" s="1"/>
  <c r="K988" i="1"/>
  <c r="J988" i="1" s="1"/>
  <c r="K1016" i="1"/>
  <c r="J1016" i="1" s="1"/>
  <c r="K1040" i="1"/>
  <c r="J1040" i="1" s="1"/>
  <c r="K1056" i="1"/>
  <c r="J1056" i="1" s="1"/>
  <c r="K1212" i="1"/>
  <c r="J1212" i="1" s="1"/>
  <c r="K1248" i="1"/>
  <c r="J1248" i="1" s="1"/>
  <c r="K118" i="1"/>
  <c r="J118" i="1" s="1"/>
  <c r="K230" i="1"/>
  <c r="J230" i="1" s="1"/>
  <c r="K326" i="1"/>
  <c r="J326" i="1" s="1"/>
  <c r="K346" i="1"/>
  <c r="J346" i="1" s="1"/>
  <c r="K350" i="1"/>
  <c r="J350" i="1" s="1"/>
  <c r="K99" i="1"/>
  <c r="J99" i="1" s="1"/>
  <c r="K103" i="1"/>
  <c r="J103" i="1" s="1"/>
  <c r="K115" i="1"/>
  <c r="J115" i="1" s="1"/>
  <c r="K219" i="1"/>
  <c r="J219" i="1" s="1"/>
  <c r="K323" i="1"/>
  <c r="J323" i="1" s="1"/>
  <c r="K399" i="1"/>
  <c r="J399" i="1" s="1"/>
  <c r="K92" i="1"/>
  <c r="J92" i="1" s="1"/>
  <c r="K96" i="1"/>
  <c r="J96" i="1" s="1"/>
  <c r="K100" i="1"/>
  <c r="J100" i="1" s="1"/>
  <c r="K352" i="1"/>
  <c r="J352" i="1" s="1"/>
  <c r="K149" i="1"/>
  <c r="J149" i="1" s="1"/>
  <c r="K225" i="1"/>
  <c r="J225" i="1" s="1"/>
  <c r="K285" i="1"/>
  <c r="J285" i="1" s="1"/>
  <c r="K301" i="1"/>
  <c r="J301" i="1" s="1"/>
  <c r="K531" i="1"/>
  <c r="J531" i="1" s="1"/>
  <c r="K579" i="1"/>
  <c r="J579" i="1" s="1"/>
  <c r="K603" i="1"/>
  <c r="J603" i="1" s="1"/>
  <c r="K615" i="1"/>
  <c r="J615" i="1" s="1"/>
  <c r="K691" i="1"/>
  <c r="J691" i="1" s="1"/>
  <c r="K739" i="1"/>
  <c r="J739" i="1" s="1"/>
  <c r="K791" i="1"/>
  <c r="J791" i="1" s="1"/>
  <c r="K795" i="1"/>
  <c r="J795" i="1" s="1"/>
  <c r="K476" i="1"/>
  <c r="J476" i="1" s="1"/>
  <c r="K492" i="1"/>
  <c r="J492" i="1" s="1"/>
  <c r="K564" i="1"/>
  <c r="J564" i="1" s="1"/>
  <c r="K732" i="1"/>
  <c r="J732" i="1" s="1"/>
  <c r="K872" i="1"/>
  <c r="J872" i="1" s="1"/>
  <c r="K433" i="1"/>
  <c r="J433" i="1" s="1"/>
  <c r="K445" i="1"/>
  <c r="J445" i="1" s="1"/>
  <c r="K497" i="1"/>
  <c r="J497" i="1" s="1"/>
  <c r="K601" i="1"/>
  <c r="J601" i="1" s="1"/>
  <c r="K653" i="1"/>
  <c r="J653" i="1" s="1"/>
  <c r="K685" i="1"/>
  <c r="J685" i="1" s="1"/>
  <c r="K801" i="1"/>
  <c r="J801" i="1" s="1"/>
  <c r="K404" i="1"/>
  <c r="J404" i="1" s="1"/>
  <c r="K502" i="1"/>
  <c r="J502" i="1" s="1"/>
  <c r="K566" i="1"/>
  <c r="J566" i="1" s="1"/>
  <c r="K602" i="1"/>
  <c r="J602" i="1" s="1"/>
  <c r="K862" i="1"/>
  <c r="J862" i="1" s="1"/>
  <c r="K901" i="1"/>
  <c r="J901" i="1" s="1"/>
  <c r="K1001" i="1"/>
  <c r="J1001" i="1" s="1"/>
  <c r="K1181" i="1"/>
  <c r="J1181" i="1" s="1"/>
  <c r="K1245" i="1"/>
  <c r="J1245" i="1" s="1"/>
  <c r="K835" i="1"/>
  <c r="J835" i="1" s="1"/>
  <c r="K934" i="1"/>
  <c r="J934" i="1" s="1"/>
  <c r="K958" i="1"/>
  <c r="J958" i="1" s="1"/>
  <c r="K982" i="1"/>
  <c r="J982" i="1" s="1"/>
  <c r="K994" i="1"/>
  <c r="J994" i="1" s="1"/>
  <c r="K1046" i="1"/>
  <c r="J1046" i="1" s="1"/>
  <c r="K1222" i="1"/>
  <c r="J1222" i="1" s="1"/>
  <c r="K1234" i="1"/>
  <c r="J1234" i="1" s="1"/>
  <c r="K1270" i="1"/>
  <c r="J1270" i="1" s="1"/>
  <c r="K847" i="1"/>
  <c r="J847" i="1" s="1"/>
  <c r="K907" i="1"/>
  <c r="J907" i="1" s="1"/>
  <c r="K999" i="1"/>
  <c r="J999" i="1" s="1"/>
  <c r="K1099" i="1"/>
  <c r="J1099" i="1" s="1"/>
  <c r="K892" i="1"/>
  <c r="J892" i="1" s="1"/>
  <c r="K1236" i="1"/>
  <c r="J1236" i="1" s="1"/>
  <c r="K1648" i="1"/>
  <c r="J1648" i="1" s="1"/>
  <c r="K1644" i="1"/>
  <c r="J1644" i="1" s="1"/>
  <c r="K1636" i="1"/>
  <c r="J1636" i="1" s="1"/>
  <c r="K1624" i="1"/>
  <c r="J1624" i="1" s="1"/>
  <c r="K1620" i="1"/>
  <c r="J1620" i="1" s="1"/>
  <c r="K1616" i="1"/>
  <c r="J1616" i="1" s="1"/>
  <c r="K1600" i="1"/>
  <c r="J1600" i="1" s="1"/>
  <c r="K1596" i="1"/>
  <c r="J1596" i="1" s="1"/>
  <c r="K1592" i="1"/>
  <c r="J1592" i="1" s="1"/>
  <c r="K1584" i="1"/>
  <c r="J1584" i="1" s="1"/>
  <c r="K1568" i="1"/>
  <c r="J1568" i="1" s="1"/>
  <c r="K1564" i="1"/>
  <c r="J1564" i="1" s="1"/>
  <c r="K1560" i="1"/>
  <c r="J1560" i="1" s="1"/>
  <c r="K1552" i="1"/>
  <c r="J1552" i="1" s="1"/>
  <c r="K1548" i="1"/>
  <c r="J1548" i="1" s="1"/>
  <c r="K1544" i="1"/>
  <c r="J1544" i="1" s="1"/>
  <c r="K1536" i="1"/>
  <c r="J1536" i="1" s="1"/>
  <c r="K1528" i="1"/>
  <c r="J1528" i="1" s="1"/>
  <c r="K1524" i="1"/>
  <c r="J1524" i="1" s="1"/>
  <c r="K1520" i="1"/>
  <c r="J1520" i="1" s="1"/>
  <c r="K1516" i="1"/>
  <c r="J1516" i="1" s="1"/>
  <c r="K1512" i="1"/>
  <c r="J1512" i="1" s="1"/>
  <c r="K1508" i="1"/>
  <c r="J1508" i="1" s="1"/>
  <c r="K1496" i="1"/>
  <c r="J1496" i="1" s="1"/>
  <c r="K1492" i="1"/>
  <c r="J1492" i="1" s="1"/>
  <c r="K1488" i="1"/>
  <c r="J1488" i="1" s="1"/>
  <c r="K1484" i="1"/>
  <c r="J1484" i="1" s="1"/>
  <c r="K1480" i="1"/>
  <c r="J1480" i="1" s="1"/>
  <c r="K1476" i="1"/>
  <c r="J1476" i="1" s="1"/>
  <c r="K1472" i="1"/>
  <c r="J1472" i="1" s="1"/>
  <c r="K1468" i="1"/>
  <c r="J1468" i="1" s="1"/>
  <c r="K1464" i="1"/>
  <c r="J1464" i="1" s="1"/>
  <c r="K1460" i="1"/>
  <c r="J1460" i="1" s="1"/>
  <c r="K1456" i="1"/>
  <c r="J1456" i="1" s="1"/>
  <c r="K1448" i="1"/>
  <c r="J1448" i="1" s="1"/>
  <c r="K1444" i="1"/>
  <c r="J1444" i="1" s="1"/>
  <c r="K1440" i="1"/>
  <c r="J1440" i="1" s="1"/>
  <c r="K1432" i="1"/>
  <c r="J1432" i="1" s="1"/>
  <c r="K1428" i="1"/>
  <c r="J1428" i="1" s="1"/>
  <c r="K1424" i="1"/>
  <c r="J1424" i="1" s="1"/>
  <c r="K1420" i="1"/>
  <c r="J1420" i="1" s="1"/>
  <c r="K1416" i="1"/>
  <c r="J1416" i="1" s="1"/>
  <c r="K1412" i="1"/>
  <c r="J1412" i="1" s="1"/>
  <c r="K1408" i="1"/>
  <c r="J1408" i="1" s="1"/>
  <c r="K1404" i="1"/>
  <c r="J1404" i="1" s="1"/>
  <c r="K1396" i="1"/>
  <c r="J1396" i="1" s="1"/>
  <c r="K1392" i="1"/>
  <c r="J1392" i="1" s="1"/>
  <c r="K1388" i="1"/>
  <c r="J1388" i="1" s="1"/>
  <c r="K1384" i="1"/>
  <c r="J1384" i="1" s="1"/>
  <c r="K1380" i="1"/>
  <c r="J1380" i="1" s="1"/>
  <c r="K1375" i="1"/>
  <c r="J1375" i="1" s="1"/>
  <c r="K1355" i="1"/>
  <c r="J1355" i="1" s="1"/>
  <c r="K1335" i="1"/>
  <c r="J1335" i="1" s="1"/>
  <c r="K1323" i="1"/>
  <c r="J1323" i="1" s="1"/>
  <c r="K1315" i="1"/>
  <c r="J1315" i="1" s="1"/>
  <c r="K1307" i="1"/>
  <c r="J1307" i="1" s="1"/>
  <c r="K1301" i="1"/>
  <c r="J1301" i="1" s="1"/>
  <c r="K1293" i="1"/>
  <c r="J1293" i="1" s="1"/>
  <c r="K1279" i="1"/>
  <c r="J1279" i="1" s="1"/>
  <c r="K1269" i="1"/>
  <c r="J1269" i="1" s="1"/>
  <c r="P1651" i="1"/>
  <c r="Q1651" i="1"/>
  <c r="P1639" i="1"/>
  <c r="Q1639" i="1"/>
  <c r="P1619" i="1"/>
  <c r="Q1619" i="1"/>
  <c r="P1603" i="1"/>
  <c r="Q1603" i="1"/>
  <c r="P1587" i="1"/>
  <c r="Q1587" i="1"/>
  <c r="P1571" i="1"/>
  <c r="Q1571" i="1"/>
  <c r="P1559" i="1"/>
  <c r="Q1559" i="1"/>
  <c r="P1543" i="1"/>
  <c r="Q1543" i="1"/>
  <c r="P1507" i="1"/>
  <c r="Q1507" i="1"/>
  <c r="P1658" i="1"/>
  <c r="Q1658" i="1"/>
  <c r="P1642" i="1"/>
  <c r="Q1642" i="1"/>
  <c r="P1634" i="1"/>
  <c r="Q1634" i="1"/>
  <c r="P1622" i="1"/>
  <c r="Q1622" i="1"/>
  <c r="P1614" i="1"/>
  <c r="Q1614" i="1"/>
  <c r="P1598" i="1"/>
  <c r="Q1598" i="1"/>
  <c r="P1590" i="1"/>
  <c r="Q1590" i="1"/>
  <c r="P1657" i="1"/>
  <c r="Q1657" i="1"/>
  <c r="P1649" i="1"/>
  <c r="Q1649" i="1"/>
  <c r="P1637" i="1"/>
  <c r="Q1637" i="1"/>
  <c r="P1629" i="1"/>
  <c r="Q1629" i="1"/>
  <c r="P1621" i="1"/>
  <c r="Q1621" i="1"/>
  <c r="P1613" i="1"/>
  <c r="Q1613" i="1"/>
  <c r="P1605" i="1"/>
  <c r="Q1605" i="1"/>
  <c r="P1597" i="1"/>
  <c r="Q1597" i="1"/>
  <c r="P1589" i="1"/>
  <c r="Q1589" i="1"/>
  <c r="P1581" i="1"/>
  <c r="Q1581" i="1"/>
  <c r="P1573" i="1"/>
  <c r="Q1573" i="1"/>
  <c r="P1565" i="1"/>
  <c r="Q1565" i="1"/>
  <c r="P1557" i="1"/>
  <c r="Q1557" i="1"/>
  <c r="P1549" i="1"/>
  <c r="Q1549" i="1"/>
  <c r="P1541" i="1"/>
  <c r="Q1541" i="1"/>
  <c r="P1533" i="1"/>
  <c r="Q1533" i="1"/>
  <c r="P1525" i="1"/>
  <c r="Q1525" i="1"/>
  <c r="P1517" i="1"/>
  <c r="Q1517" i="1"/>
  <c r="P1509" i="1"/>
  <c r="Q1509" i="1"/>
  <c r="P1505" i="1"/>
  <c r="Q1505" i="1"/>
  <c r="P1497" i="1"/>
  <c r="Q1497" i="1"/>
  <c r="P1493" i="1"/>
  <c r="Q1493" i="1"/>
  <c r="P1489" i="1"/>
  <c r="Q1489" i="1"/>
  <c r="P1485" i="1"/>
  <c r="Q1485" i="1"/>
  <c r="P1481" i="1"/>
  <c r="Q1481" i="1"/>
  <c r="P1477" i="1"/>
  <c r="Q1477" i="1"/>
  <c r="P1473" i="1"/>
  <c r="Q1473" i="1"/>
  <c r="P1469" i="1"/>
  <c r="Q1469" i="1"/>
  <c r="P1465" i="1"/>
  <c r="Q1465" i="1"/>
  <c r="P1461" i="1"/>
  <c r="Q1461" i="1"/>
  <c r="P1457" i="1"/>
  <c r="Q1457" i="1"/>
  <c r="P1453" i="1"/>
  <c r="Q1453" i="1"/>
  <c r="P1449" i="1"/>
  <c r="Q1449" i="1"/>
  <c r="P1445" i="1"/>
  <c r="Q1445" i="1"/>
  <c r="P1441" i="1"/>
  <c r="Q1441" i="1"/>
  <c r="P1437" i="1"/>
  <c r="Q1437" i="1"/>
  <c r="P1433" i="1"/>
  <c r="Q1433" i="1"/>
  <c r="P1429" i="1"/>
  <c r="Q1429" i="1"/>
  <c r="P1425" i="1"/>
  <c r="Q1425" i="1"/>
  <c r="P1421" i="1"/>
  <c r="Q1421" i="1"/>
  <c r="P1417" i="1"/>
  <c r="Q1417" i="1"/>
  <c r="P1413" i="1"/>
  <c r="Q1413" i="1"/>
  <c r="P1409" i="1"/>
  <c r="Q1409" i="1"/>
  <c r="P1405" i="1"/>
  <c r="Q1405" i="1"/>
  <c r="P1401" i="1"/>
  <c r="Q1401" i="1"/>
  <c r="P1397" i="1"/>
  <c r="Q1397" i="1"/>
  <c r="P1393" i="1"/>
  <c r="Q1393" i="1"/>
  <c r="P1389" i="1"/>
  <c r="Q1389" i="1"/>
  <c r="P1385" i="1"/>
  <c r="Q1385" i="1"/>
  <c r="P1381" i="1"/>
  <c r="Q1381" i="1"/>
  <c r="P1377" i="1"/>
  <c r="Q1377" i="1"/>
  <c r="P1373" i="1"/>
  <c r="Q1373" i="1"/>
  <c r="P1369" i="1"/>
  <c r="Q1369" i="1"/>
  <c r="P1365" i="1"/>
  <c r="Q1365" i="1"/>
  <c r="P1361" i="1"/>
  <c r="Q1361" i="1"/>
  <c r="P1357" i="1"/>
  <c r="Q1357" i="1"/>
  <c r="P1353" i="1"/>
  <c r="Q1353" i="1"/>
  <c r="P1349" i="1"/>
  <c r="Q1349" i="1"/>
  <c r="P1345" i="1"/>
  <c r="Q1345" i="1"/>
  <c r="P1341" i="1"/>
  <c r="Q1341" i="1"/>
  <c r="P1337" i="1"/>
  <c r="Q1337" i="1"/>
  <c r="P1333" i="1"/>
  <c r="Q1333" i="1"/>
  <c r="P1329" i="1"/>
  <c r="Q1329" i="1"/>
  <c r="P1325" i="1"/>
  <c r="Q1325" i="1"/>
  <c r="P1321" i="1"/>
  <c r="Q1321" i="1"/>
  <c r="P1317" i="1"/>
  <c r="Q1317" i="1"/>
  <c r="P1313" i="1"/>
  <c r="Q1313" i="1"/>
  <c r="P1309" i="1"/>
  <c r="Q1309" i="1"/>
  <c r="P1305" i="1"/>
  <c r="Q1305" i="1"/>
  <c r="P1301" i="1"/>
  <c r="Q1301" i="1"/>
  <c r="P1297" i="1"/>
  <c r="Q1297" i="1"/>
  <c r="P1293" i="1"/>
  <c r="Q1293" i="1"/>
  <c r="P1289" i="1"/>
  <c r="Q1289" i="1"/>
  <c r="P1285" i="1"/>
  <c r="Q1285" i="1"/>
  <c r="P1281" i="1"/>
  <c r="Q1281" i="1"/>
  <c r="P1277" i="1"/>
  <c r="Q1277" i="1"/>
  <c r="P1273" i="1"/>
  <c r="Q1273" i="1"/>
  <c r="P1269" i="1"/>
  <c r="Q1269" i="1"/>
  <c r="P1265" i="1"/>
  <c r="Q1265" i="1"/>
  <c r="P1261" i="1"/>
  <c r="Q1261" i="1"/>
  <c r="P1257" i="1"/>
  <c r="Q1257" i="1"/>
  <c r="P1253" i="1"/>
  <c r="Q1253" i="1"/>
  <c r="P1249" i="1"/>
  <c r="Q1249" i="1"/>
  <c r="P1245" i="1"/>
  <c r="Q1245" i="1"/>
  <c r="P1241" i="1"/>
  <c r="Q1241" i="1"/>
  <c r="P1237" i="1"/>
  <c r="Q1237" i="1"/>
  <c r="P1233" i="1"/>
  <c r="Q1233" i="1"/>
  <c r="P1229" i="1"/>
  <c r="Q1229" i="1"/>
  <c r="P1225" i="1"/>
  <c r="Q1225" i="1"/>
  <c r="P1221" i="1"/>
  <c r="Q1221" i="1"/>
  <c r="P1217" i="1"/>
  <c r="Q1217" i="1"/>
  <c r="P1213" i="1"/>
  <c r="Q1213" i="1"/>
  <c r="P1209" i="1"/>
  <c r="Q1209" i="1"/>
  <c r="P1205" i="1"/>
  <c r="Q1205" i="1"/>
  <c r="P1201" i="1"/>
  <c r="Q1201" i="1"/>
  <c r="P1197" i="1"/>
  <c r="Q1197" i="1"/>
  <c r="P1193" i="1"/>
  <c r="Q1193" i="1"/>
  <c r="P1189" i="1"/>
  <c r="Q1189" i="1"/>
  <c r="P1185" i="1"/>
  <c r="Q1185" i="1"/>
  <c r="P1181" i="1"/>
  <c r="Q1181" i="1"/>
  <c r="P1177" i="1"/>
  <c r="Q1177" i="1"/>
  <c r="P1173" i="1"/>
  <c r="Q1173" i="1"/>
  <c r="P1169" i="1"/>
  <c r="Q1169" i="1"/>
  <c r="P1165" i="1"/>
  <c r="Q1165" i="1"/>
  <c r="P1161" i="1"/>
  <c r="Q1161" i="1"/>
  <c r="P1157" i="1"/>
  <c r="Q1157" i="1"/>
  <c r="P1153" i="1"/>
  <c r="Q1153" i="1"/>
  <c r="P1149" i="1"/>
  <c r="Q1149" i="1"/>
  <c r="P1145" i="1"/>
  <c r="Q1145" i="1"/>
  <c r="P1141" i="1"/>
  <c r="Q1141" i="1"/>
  <c r="P1137" i="1"/>
  <c r="Q1137" i="1"/>
  <c r="P1133" i="1"/>
  <c r="Q1133" i="1"/>
  <c r="P1129" i="1"/>
  <c r="Q1129" i="1"/>
  <c r="P1655" i="1"/>
  <c r="Q1655" i="1"/>
  <c r="P1635" i="1"/>
  <c r="Q1635" i="1"/>
  <c r="P1623" i="1"/>
  <c r="Q1623" i="1"/>
  <c r="P1607" i="1"/>
  <c r="Q1607" i="1"/>
  <c r="P1591" i="1"/>
  <c r="Q1591" i="1"/>
  <c r="P1575" i="1"/>
  <c r="Q1575" i="1"/>
  <c r="P1555" i="1"/>
  <c r="Q1555" i="1"/>
  <c r="P1539" i="1"/>
  <c r="Q1539" i="1"/>
  <c r="P1511" i="1"/>
  <c r="Q1511" i="1"/>
  <c r="P1654" i="1"/>
  <c r="Q1654" i="1"/>
  <c r="P1646" i="1"/>
  <c r="Q1646" i="1"/>
  <c r="P1638" i="1"/>
  <c r="Q1638" i="1"/>
  <c r="P1626" i="1"/>
  <c r="Q1626" i="1"/>
  <c r="P1610" i="1"/>
  <c r="Q1610" i="1"/>
  <c r="P1602" i="1"/>
  <c r="Q1602" i="1"/>
  <c r="P1586" i="1"/>
  <c r="Q1586" i="1"/>
  <c r="P1653" i="1"/>
  <c r="Q1653" i="1"/>
  <c r="P1645" i="1"/>
  <c r="Q1645" i="1"/>
  <c r="P1641" i="1"/>
  <c r="Q1641" i="1"/>
  <c r="P1633" i="1"/>
  <c r="Q1633" i="1"/>
  <c r="P1625" i="1"/>
  <c r="Q1625" i="1"/>
  <c r="P1617" i="1"/>
  <c r="Q1617" i="1"/>
  <c r="P1609" i="1"/>
  <c r="Q1609" i="1"/>
  <c r="P1601" i="1"/>
  <c r="Q1601" i="1"/>
  <c r="P1593" i="1"/>
  <c r="Q1593" i="1"/>
  <c r="P1585" i="1"/>
  <c r="Q1585" i="1"/>
  <c r="P1577" i="1"/>
  <c r="Q1577" i="1"/>
  <c r="P1569" i="1"/>
  <c r="Q1569" i="1"/>
  <c r="P1561" i="1"/>
  <c r="Q1561" i="1"/>
  <c r="P1553" i="1"/>
  <c r="Q1553" i="1"/>
  <c r="P1545" i="1"/>
  <c r="Q1545" i="1"/>
  <c r="P1537" i="1"/>
  <c r="Q1537" i="1"/>
  <c r="P1529" i="1"/>
  <c r="Q1529" i="1"/>
  <c r="P1521" i="1"/>
  <c r="Q1521" i="1"/>
  <c r="P1513" i="1"/>
  <c r="Q1513" i="1"/>
  <c r="P1501" i="1"/>
  <c r="Q1501" i="1"/>
  <c r="P1656" i="1"/>
  <c r="Q1656" i="1"/>
  <c r="P1652" i="1"/>
  <c r="Q1652" i="1"/>
  <c r="P1648" i="1"/>
  <c r="Q1648" i="1"/>
  <c r="P1644" i="1"/>
  <c r="Q1644" i="1"/>
  <c r="P1640" i="1"/>
  <c r="Q1640" i="1"/>
  <c r="P1636" i="1"/>
  <c r="Q1636" i="1"/>
  <c r="P1632" i="1"/>
  <c r="Q1632" i="1"/>
  <c r="P1628" i="1"/>
  <c r="Q1628" i="1"/>
  <c r="P1624" i="1"/>
  <c r="Q1624" i="1"/>
  <c r="P1620" i="1"/>
  <c r="Q1620" i="1"/>
  <c r="P1616" i="1"/>
  <c r="Q1616" i="1"/>
  <c r="P1612" i="1"/>
  <c r="Q1612" i="1"/>
  <c r="P1608" i="1"/>
  <c r="Q1608" i="1"/>
  <c r="P1604" i="1"/>
  <c r="Q1604" i="1"/>
  <c r="P1600" i="1"/>
  <c r="Q1600" i="1"/>
  <c r="P1596" i="1"/>
  <c r="Q1596" i="1"/>
  <c r="P1592" i="1"/>
  <c r="Q1592" i="1"/>
  <c r="P1588" i="1"/>
  <c r="Q1588" i="1"/>
  <c r="P1584" i="1"/>
  <c r="Q1584" i="1"/>
  <c r="P1580" i="1"/>
  <c r="Q1580" i="1"/>
  <c r="P1576" i="1"/>
  <c r="Q1576" i="1"/>
  <c r="P1572" i="1"/>
  <c r="Q1572" i="1"/>
  <c r="P1568" i="1"/>
  <c r="Q1568" i="1"/>
  <c r="P1564" i="1"/>
  <c r="Q1564" i="1"/>
  <c r="P1560" i="1"/>
  <c r="Q1560" i="1"/>
  <c r="P1556" i="1"/>
  <c r="Q1556" i="1"/>
  <c r="P1552" i="1"/>
  <c r="Q1552" i="1"/>
  <c r="P1548" i="1"/>
  <c r="Q1548" i="1"/>
  <c r="P1544" i="1"/>
  <c r="Q1544" i="1"/>
  <c r="P1540" i="1"/>
  <c r="Q1540" i="1"/>
  <c r="P1536" i="1"/>
  <c r="Q1536" i="1"/>
  <c r="P1532" i="1"/>
  <c r="Q1532" i="1"/>
  <c r="P1528" i="1"/>
  <c r="Q1528" i="1"/>
  <c r="P1524" i="1"/>
  <c r="Q1524" i="1"/>
  <c r="P1520" i="1"/>
  <c r="Q1520" i="1"/>
  <c r="P1516" i="1"/>
  <c r="Q1516" i="1"/>
  <c r="P1512" i="1"/>
  <c r="Q1512" i="1"/>
  <c r="P1508" i="1"/>
  <c r="Q1508" i="1"/>
  <c r="P1504" i="1"/>
  <c r="Q1504" i="1"/>
  <c r="P1500" i="1"/>
  <c r="Q1500" i="1"/>
  <c r="P1496" i="1"/>
  <c r="Q1496" i="1"/>
  <c r="P1492" i="1"/>
  <c r="Q1492" i="1"/>
  <c r="P1488" i="1"/>
  <c r="Q1488" i="1"/>
  <c r="P1484" i="1"/>
  <c r="Q1484" i="1"/>
  <c r="P1480" i="1"/>
  <c r="Q1480" i="1"/>
  <c r="P1476" i="1"/>
  <c r="Q1476" i="1"/>
  <c r="P1472" i="1"/>
  <c r="Q1472" i="1"/>
  <c r="P1468" i="1"/>
  <c r="Q1468" i="1"/>
  <c r="P1464" i="1"/>
  <c r="Q1464" i="1"/>
  <c r="P1460" i="1"/>
  <c r="Q1460" i="1"/>
  <c r="P1456" i="1"/>
  <c r="Q1456" i="1"/>
  <c r="P1452" i="1"/>
  <c r="Q1452" i="1"/>
  <c r="P1448" i="1"/>
  <c r="Q1448" i="1"/>
  <c r="P1444" i="1"/>
  <c r="Q1444" i="1"/>
  <c r="P1440" i="1"/>
  <c r="Q1440" i="1"/>
  <c r="P1436" i="1"/>
  <c r="Q1436" i="1"/>
  <c r="P1432" i="1"/>
  <c r="Q1432" i="1"/>
  <c r="P1428" i="1"/>
  <c r="Q1428" i="1"/>
  <c r="P1424" i="1"/>
  <c r="Q1424" i="1"/>
  <c r="P1420" i="1"/>
  <c r="Q1420" i="1"/>
  <c r="P1416" i="1"/>
  <c r="Q1416" i="1"/>
  <c r="P1412" i="1"/>
  <c r="Q1412" i="1"/>
  <c r="P1408" i="1"/>
  <c r="Q1408" i="1"/>
  <c r="P1404" i="1"/>
  <c r="Q1404" i="1"/>
  <c r="P1400" i="1"/>
  <c r="Q1400" i="1"/>
  <c r="P1396" i="1"/>
  <c r="Q1396" i="1"/>
  <c r="P1392" i="1"/>
  <c r="Q1392" i="1"/>
  <c r="P1388" i="1"/>
  <c r="Q1388" i="1"/>
  <c r="P1384" i="1"/>
  <c r="Q1384" i="1"/>
  <c r="P1380" i="1"/>
  <c r="Q1380" i="1"/>
  <c r="P1376" i="1"/>
  <c r="Q1376" i="1"/>
  <c r="P1372" i="1"/>
  <c r="Q1372" i="1"/>
  <c r="P1368" i="1"/>
  <c r="Q1368" i="1"/>
  <c r="P1364" i="1"/>
  <c r="Q1364" i="1"/>
  <c r="P1360" i="1"/>
  <c r="Q1360" i="1"/>
  <c r="P1356" i="1"/>
  <c r="Q1356" i="1"/>
  <c r="P1352" i="1"/>
  <c r="Q1352" i="1"/>
  <c r="P1348" i="1"/>
  <c r="Q1348" i="1"/>
  <c r="P1344" i="1"/>
  <c r="Q1344" i="1"/>
  <c r="P1340" i="1"/>
  <c r="Q1340" i="1"/>
  <c r="P1336" i="1"/>
  <c r="Q1336" i="1"/>
  <c r="P1332" i="1"/>
  <c r="Q1332" i="1"/>
  <c r="P1328" i="1"/>
  <c r="Q1328" i="1"/>
  <c r="P1324" i="1"/>
  <c r="Q1324" i="1"/>
  <c r="P1320" i="1"/>
  <c r="Q1320" i="1"/>
  <c r="P1316" i="1"/>
  <c r="Q1316" i="1"/>
  <c r="P1312" i="1"/>
  <c r="Q1312" i="1"/>
  <c r="P1308" i="1"/>
  <c r="Q1308" i="1"/>
  <c r="P1304" i="1"/>
  <c r="Q1304" i="1"/>
  <c r="P1300" i="1"/>
  <c r="Q1300" i="1"/>
  <c r="P1647" i="1"/>
  <c r="Q1647" i="1"/>
  <c r="P1631" i="1"/>
  <c r="Q1631" i="1"/>
  <c r="P1615" i="1"/>
  <c r="Q1615" i="1"/>
  <c r="P1599" i="1"/>
  <c r="Q1599" i="1"/>
  <c r="P1583" i="1"/>
  <c r="Q1583" i="1"/>
  <c r="P1567" i="1"/>
  <c r="Q1567" i="1"/>
  <c r="P1551" i="1"/>
  <c r="Q1551" i="1"/>
  <c r="P1535" i="1"/>
  <c r="Q1535" i="1"/>
  <c r="P1527" i="1"/>
  <c r="Q1527" i="1"/>
  <c r="P1519" i="1"/>
  <c r="Q1519" i="1"/>
  <c r="P1515" i="1"/>
  <c r="Q1515" i="1"/>
  <c r="P1499" i="1"/>
  <c r="Q1499" i="1"/>
  <c r="P1495" i="1"/>
  <c r="Q1495" i="1"/>
  <c r="P1491" i="1"/>
  <c r="Q1491" i="1"/>
  <c r="P1487" i="1"/>
  <c r="Q1487" i="1"/>
  <c r="P1483" i="1"/>
  <c r="Q1483" i="1"/>
  <c r="P1479" i="1"/>
  <c r="Q1479" i="1"/>
  <c r="P1475" i="1"/>
  <c r="Q1475" i="1"/>
  <c r="P1471" i="1"/>
  <c r="Q1471" i="1"/>
  <c r="P1467" i="1"/>
  <c r="Q1467" i="1"/>
  <c r="P1463" i="1"/>
  <c r="Q1463" i="1"/>
  <c r="P1459" i="1"/>
  <c r="Q1459" i="1"/>
  <c r="P1455" i="1"/>
  <c r="Q1455" i="1"/>
  <c r="P1451" i="1"/>
  <c r="Q1451" i="1"/>
  <c r="P1447" i="1"/>
  <c r="Q1447" i="1"/>
  <c r="P1443" i="1"/>
  <c r="Q1443" i="1"/>
  <c r="P1439" i="1"/>
  <c r="Q1439" i="1"/>
  <c r="P1435" i="1"/>
  <c r="Q1435" i="1"/>
  <c r="P1431" i="1"/>
  <c r="Q1431" i="1"/>
  <c r="P1427" i="1"/>
  <c r="Q1427" i="1"/>
  <c r="P1423" i="1"/>
  <c r="Q1423" i="1"/>
  <c r="P1419" i="1"/>
  <c r="Q1419" i="1"/>
  <c r="P1415" i="1"/>
  <c r="Q1415" i="1"/>
  <c r="P1411" i="1"/>
  <c r="Q1411" i="1"/>
  <c r="P1407" i="1"/>
  <c r="Q1407" i="1"/>
  <c r="P1403" i="1"/>
  <c r="Q1403" i="1"/>
  <c r="P1399" i="1"/>
  <c r="Q1399" i="1"/>
  <c r="P1395" i="1"/>
  <c r="Q1395" i="1"/>
  <c r="P1391" i="1"/>
  <c r="Q1391" i="1"/>
  <c r="P1387" i="1"/>
  <c r="Q1387" i="1"/>
  <c r="P1383" i="1"/>
  <c r="Q1383" i="1"/>
  <c r="P1379" i="1"/>
  <c r="Q1379" i="1"/>
  <c r="P1375" i="1"/>
  <c r="Q1375" i="1"/>
  <c r="P1371" i="1"/>
  <c r="Q1371" i="1"/>
  <c r="P1367" i="1"/>
  <c r="Q1367" i="1"/>
  <c r="P1363" i="1"/>
  <c r="Q1363" i="1"/>
  <c r="P1359" i="1"/>
  <c r="Q1359" i="1"/>
  <c r="P1355" i="1"/>
  <c r="Q1355" i="1"/>
  <c r="P1351" i="1"/>
  <c r="Q1351" i="1"/>
  <c r="P1347" i="1"/>
  <c r="Q1347" i="1"/>
  <c r="P1343" i="1"/>
  <c r="Q1343" i="1"/>
  <c r="P1339" i="1"/>
  <c r="Q1339" i="1"/>
  <c r="P1335" i="1"/>
  <c r="Q1335" i="1"/>
  <c r="P1331" i="1"/>
  <c r="Q1331" i="1"/>
  <c r="P1327" i="1"/>
  <c r="Q1327" i="1"/>
  <c r="P1323" i="1"/>
  <c r="Q1323" i="1"/>
  <c r="P1319" i="1"/>
  <c r="Q1319" i="1"/>
  <c r="P1315" i="1"/>
  <c r="Q1315" i="1"/>
  <c r="P1311" i="1"/>
  <c r="Q1311" i="1"/>
  <c r="P1307" i="1"/>
  <c r="Q1307" i="1"/>
  <c r="P1303" i="1"/>
  <c r="Q1303" i="1"/>
  <c r="P1299" i="1"/>
  <c r="Q1299" i="1"/>
  <c r="P1295" i="1"/>
  <c r="Q1295" i="1"/>
  <c r="P1291" i="1"/>
  <c r="Q1291" i="1"/>
  <c r="P1287" i="1"/>
  <c r="Q1287" i="1"/>
  <c r="P1283" i="1"/>
  <c r="Q1283" i="1"/>
  <c r="P1279" i="1"/>
  <c r="Q1279" i="1"/>
  <c r="P1275" i="1"/>
  <c r="Q1275" i="1"/>
  <c r="P1271" i="1"/>
  <c r="Q1271" i="1"/>
  <c r="P1267" i="1"/>
  <c r="Q1267" i="1"/>
  <c r="P1263" i="1"/>
  <c r="Q1263" i="1"/>
  <c r="P1259" i="1"/>
  <c r="Q1259" i="1"/>
  <c r="P1255" i="1"/>
  <c r="Q1255" i="1"/>
  <c r="P1251" i="1"/>
  <c r="Q1251" i="1"/>
  <c r="P1247" i="1"/>
  <c r="Q1247" i="1"/>
  <c r="P1243" i="1"/>
  <c r="Q1243" i="1"/>
  <c r="P1239" i="1"/>
  <c r="Q1239" i="1"/>
  <c r="P1235" i="1"/>
  <c r="Q1235" i="1"/>
  <c r="P1231" i="1"/>
  <c r="Q1231" i="1"/>
  <c r="P1227" i="1"/>
  <c r="Q1227" i="1"/>
  <c r="P1223" i="1"/>
  <c r="Q1223" i="1"/>
  <c r="P1219" i="1"/>
  <c r="Q1219" i="1"/>
  <c r="P1215" i="1"/>
  <c r="Q1215" i="1"/>
  <c r="P1211" i="1"/>
  <c r="Q1211" i="1"/>
  <c r="P1207" i="1"/>
  <c r="Q1207" i="1"/>
  <c r="P1203" i="1"/>
  <c r="Q1203" i="1"/>
  <c r="P1199" i="1"/>
  <c r="Q1199" i="1"/>
  <c r="P1195" i="1"/>
  <c r="Q1195" i="1"/>
  <c r="P1191" i="1"/>
  <c r="Q1191" i="1"/>
  <c r="P1187" i="1"/>
  <c r="Q1187" i="1"/>
  <c r="P1183" i="1"/>
  <c r="Q1183" i="1"/>
  <c r="P1179" i="1"/>
  <c r="Q1179" i="1"/>
  <c r="P1175" i="1"/>
  <c r="Q1175" i="1"/>
  <c r="P1171" i="1"/>
  <c r="Q1171" i="1"/>
  <c r="P1167" i="1"/>
  <c r="Q1167" i="1"/>
  <c r="P1163" i="1"/>
  <c r="Q1163" i="1"/>
  <c r="P1159" i="1"/>
  <c r="Q1159" i="1"/>
  <c r="P1155" i="1"/>
  <c r="Q1155" i="1"/>
  <c r="P1151" i="1"/>
  <c r="Q1151" i="1"/>
  <c r="P1147" i="1"/>
  <c r="Q1147" i="1"/>
  <c r="P1143" i="1"/>
  <c r="Q1143" i="1"/>
  <c r="P1643" i="1"/>
  <c r="Q1643" i="1"/>
  <c r="P1627" i="1"/>
  <c r="Q1627" i="1"/>
  <c r="P1611" i="1"/>
  <c r="Q1611" i="1"/>
  <c r="P1595" i="1"/>
  <c r="Q1595" i="1"/>
  <c r="P1579" i="1"/>
  <c r="Q1579" i="1"/>
  <c r="P1563" i="1"/>
  <c r="Q1563" i="1"/>
  <c r="P1547" i="1"/>
  <c r="Q1547" i="1"/>
  <c r="P1531" i="1"/>
  <c r="Q1531" i="1"/>
  <c r="P1523" i="1"/>
  <c r="Q1523" i="1"/>
  <c r="P1503" i="1"/>
  <c r="Q1503" i="1"/>
  <c r="P1650" i="1"/>
  <c r="Q1650" i="1"/>
  <c r="P1630" i="1"/>
  <c r="Q1630" i="1"/>
  <c r="P1618" i="1"/>
  <c r="Q1618" i="1"/>
  <c r="P1606" i="1"/>
  <c r="Q1606" i="1"/>
  <c r="P1594" i="1"/>
  <c r="Q1594" i="1"/>
  <c r="P1582" i="1"/>
  <c r="Q1582" i="1"/>
  <c r="P1578" i="1"/>
  <c r="Q1578" i="1"/>
  <c r="P1574" i="1"/>
  <c r="Q1574" i="1"/>
  <c r="P1570" i="1"/>
  <c r="Q1570" i="1"/>
  <c r="P1566" i="1"/>
  <c r="Q1566" i="1"/>
  <c r="P1562" i="1"/>
  <c r="Q1562" i="1"/>
  <c r="P1558" i="1"/>
  <c r="Q1558" i="1"/>
  <c r="P1554" i="1"/>
  <c r="Q1554" i="1"/>
  <c r="P1550" i="1"/>
  <c r="Q1550" i="1"/>
  <c r="P1546" i="1"/>
  <c r="Q1546" i="1"/>
  <c r="P1542" i="1"/>
  <c r="Q1542" i="1"/>
  <c r="P1538" i="1"/>
  <c r="Q1538" i="1"/>
  <c r="P1534" i="1"/>
  <c r="Q1534" i="1"/>
  <c r="P1530" i="1"/>
  <c r="Q1530" i="1"/>
  <c r="P1526" i="1"/>
  <c r="Q1526" i="1"/>
  <c r="P1522" i="1"/>
  <c r="Q1522" i="1"/>
  <c r="P1518" i="1"/>
  <c r="Q1518" i="1"/>
  <c r="P1514" i="1"/>
  <c r="Q1514" i="1"/>
  <c r="P1510" i="1"/>
  <c r="Q1510" i="1"/>
  <c r="P1506" i="1"/>
  <c r="Q1506" i="1"/>
  <c r="P1502" i="1"/>
  <c r="Q1502" i="1"/>
  <c r="P1498" i="1"/>
  <c r="Q1498" i="1"/>
  <c r="P1494" i="1"/>
  <c r="Q1494" i="1"/>
  <c r="P1490" i="1"/>
  <c r="Q1490" i="1"/>
  <c r="P1486" i="1"/>
  <c r="Q1486" i="1"/>
  <c r="P1482" i="1"/>
  <c r="Q1482" i="1"/>
  <c r="P1478" i="1"/>
  <c r="Q1478" i="1"/>
  <c r="P1474" i="1"/>
  <c r="Q1474" i="1"/>
  <c r="P1470" i="1"/>
  <c r="Q1470" i="1"/>
  <c r="P1466" i="1"/>
  <c r="Q1466" i="1"/>
  <c r="P1462" i="1"/>
  <c r="Q1462" i="1"/>
  <c r="P1458" i="1"/>
  <c r="Q1458" i="1"/>
  <c r="P1454" i="1"/>
  <c r="Q1454" i="1"/>
  <c r="P1450" i="1"/>
  <c r="Q1450" i="1"/>
  <c r="P1446" i="1"/>
  <c r="Q1446" i="1"/>
  <c r="P1442" i="1"/>
  <c r="Q1442" i="1"/>
  <c r="P1438" i="1"/>
  <c r="Q1438" i="1"/>
  <c r="P1434" i="1"/>
  <c r="Q1434" i="1"/>
  <c r="P1430" i="1"/>
  <c r="Q1430" i="1"/>
  <c r="P1426" i="1"/>
  <c r="Q1426" i="1"/>
  <c r="P1422" i="1"/>
  <c r="Q1422" i="1"/>
  <c r="P1418" i="1"/>
  <c r="Q1418" i="1"/>
  <c r="P1414" i="1"/>
  <c r="Q1414" i="1"/>
  <c r="P1410" i="1"/>
  <c r="Q1410" i="1"/>
  <c r="P1406" i="1"/>
  <c r="Q1406" i="1"/>
  <c r="P1402" i="1"/>
  <c r="Q1402" i="1"/>
  <c r="P1398" i="1"/>
  <c r="Q1398" i="1"/>
  <c r="P1394" i="1"/>
  <c r="Q1394" i="1"/>
  <c r="P1390" i="1"/>
  <c r="Q1390" i="1"/>
  <c r="P1386" i="1"/>
  <c r="Q1386" i="1"/>
  <c r="P1382" i="1"/>
  <c r="Q1382" i="1"/>
  <c r="P1378" i="1"/>
  <c r="Q1378" i="1"/>
  <c r="P1374" i="1"/>
  <c r="Q1374" i="1"/>
  <c r="P1370" i="1"/>
  <c r="Q1370" i="1"/>
  <c r="P1366" i="1"/>
  <c r="Q1366" i="1"/>
  <c r="P1362" i="1"/>
  <c r="Q1362" i="1"/>
  <c r="P1358" i="1"/>
  <c r="Q1358" i="1"/>
  <c r="P1354" i="1"/>
  <c r="Q1354" i="1"/>
  <c r="P1350" i="1"/>
  <c r="Q1350" i="1"/>
  <c r="P1346" i="1"/>
  <c r="Q1346" i="1"/>
  <c r="P1342" i="1"/>
  <c r="Q1342" i="1"/>
  <c r="P1338" i="1"/>
  <c r="Q1338" i="1"/>
  <c r="P1334" i="1"/>
  <c r="Q1334" i="1"/>
  <c r="P1330" i="1"/>
  <c r="Q1330" i="1"/>
  <c r="P1326" i="1"/>
  <c r="Q1326" i="1"/>
  <c r="P1322" i="1"/>
  <c r="Q1322" i="1"/>
  <c r="P1318" i="1"/>
  <c r="Q1318" i="1"/>
  <c r="P1314" i="1"/>
  <c r="Q1314" i="1"/>
  <c r="P1310" i="1"/>
  <c r="Q1310" i="1"/>
  <c r="P1306" i="1"/>
  <c r="Q1306" i="1"/>
  <c r="P1302" i="1"/>
  <c r="Q1302" i="1"/>
  <c r="P1298" i="1"/>
  <c r="Q1298" i="1"/>
  <c r="P1294" i="1"/>
  <c r="Q1294" i="1"/>
  <c r="P1290" i="1"/>
  <c r="Q1290" i="1"/>
  <c r="P1286" i="1"/>
  <c r="Q1286" i="1"/>
  <c r="P1282" i="1"/>
  <c r="Q1282" i="1"/>
  <c r="P1278" i="1"/>
  <c r="Q1278" i="1"/>
  <c r="P1274" i="1"/>
  <c r="Q1274" i="1"/>
  <c r="P1270" i="1"/>
  <c r="Q1270" i="1"/>
  <c r="P1266" i="1"/>
  <c r="Q1266" i="1"/>
  <c r="P1262" i="1"/>
  <c r="Q1262" i="1"/>
  <c r="P1258" i="1"/>
  <c r="Q1258" i="1"/>
  <c r="P1254" i="1"/>
  <c r="Q1254" i="1"/>
  <c r="P1250" i="1"/>
  <c r="Q1250" i="1"/>
  <c r="P1246" i="1"/>
  <c r="Q1246" i="1"/>
  <c r="P1242" i="1"/>
  <c r="Q1242" i="1"/>
  <c r="P1238" i="1"/>
  <c r="Q1238" i="1"/>
  <c r="P1234" i="1"/>
  <c r="Q1234" i="1"/>
  <c r="P1230" i="1"/>
  <c r="Q1230" i="1"/>
  <c r="P1226" i="1"/>
  <c r="Q1226" i="1"/>
  <c r="P1222" i="1"/>
  <c r="Q1222" i="1"/>
  <c r="P1218" i="1"/>
  <c r="Q1218" i="1"/>
  <c r="P1214" i="1"/>
  <c r="Q1214" i="1"/>
  <c r="P1210" i="1"/>
  <c r="Q1210" i="1"/>
  <c r="P1206" i="1"/>
  <c r="Q1206" i="1"/>
  <c r="P1202" i="1"/>
  <c r="Q1202" i="1"/>
  <c r="P1198" i="1"/>
  <c r="Q1198" i="1"/>
  <c r="P1194" i="1"/>
  <c r="Q1194" i="1"/>
  <c r="P1190" i="1"/>
  <c r="Q1190" i="1"/>
  <c r="P1186" i="1"/>
  <c r="Q1186" i="1"/>
  <c r="P1182" i="1"/>
  <c r="Q1182" i="1"/>
  <c r="P1178" i="1"/>
  <c r="Q1178" i="1"/>
  <c r="P1174" i="1"/>
  <c r="Q1174" i="1"/>
  <c r="P1170" i="1"/>
  <c r="Q1170" i="1"/>
  <c r="P1166" i="1"/>
  <c r="Q1166" i="1"/>
  <c r="P1162" i="1"/>
  <c r="Q1162" i="1"/>
  <c r="P1158" i="1"/>
  <c r="Q1158" i="1"/>
  <c r="P1154" i="1"/>
  <c r="Q1154" i="1"/>
  <c r="P1150" i="1"/>
  <c r="Q1150" i="1"/>
  <c r="P1146" i="1"/>
  <c r="Q1146" i="1"/>
  <c r="P1142" i="1"/>
  <c r="Q1142" i="1"/>
  <c r="P1138" i="1"/>
  <c r="Q1138" i="1"/>
  <c r="P1134" i="1"/>
  <c r="Q1134" i="1"/>
  <c r="P1130" i="1"/>
  <c r="Q1130" i="1"/>
  <c r="P1126" i="1"/>
  <c r="Q1126" i="1"/>
  <c r="P1122" i="1"/>
  <c r="Q1122" i="1"/>
  <c r="P1118" i="1"/>
  <c r="Q1118" i="1"/>
  <c r="P1114" i="1"/>
  <c r="Q1114" i="1"/>
  <c r="P1110" i="1"/>
  <c r="Q1110" i="1"/>
  <c r="P1106" i="1"/>
  <c r="Q1106" i="1"/>
  <c r="P1102" i="1"/>
  <c r="Q1102" i="1"/>
  <c r="P1098" i="1"/>
  <c r="Q1098" i="1"/>
  <c r="P1094" i="1"/>
  <c r="Q1094" i="1"/>
  <c r="P1090" i="1"/>
  <c r="Q1090" i="1"/>
  <c r="P1086" i="1"/>
  <c r="Q1086" i="1"/>
  <c r="P1082" i="1"/>
  <c r="Q1082" i="1"/>
  <c r="P1078" i="1"/>
  <c r="Q1078" i="1"/>
  <c r="P1074" i="1"/>
  <c r="Q1074" i="1"/>
  <c r="P1070" i="1"/>
  <c r="Q1070" i="1"/>
  <c r="P1066" i="1"/>
  <c r="Q1066" i="1"/>
  <c r="P1062" i="1"/>
  <c r="Q1062" i="1"/>
  <c r="P1058" i="1"/>
  <c r="Q1058" i="1"/>
  <c r="P1054" i="1"/>
  <c r="Q1054" i="1"/>
  <c r="P1050" i="1"/>
  <c r="Q1050" i="1"/>
  <c r="P1046" i="1"/>
  <c r="Q1046" i="1"/>
  <c r="P1042" i="1"/>
  <c r="Q1042" i="1"/>
  <c r="P1038" i="1"/>
  <c r="Q1038" i="1"/>
  <c r="P1034" i="1"/>
  <c r="Q1034" i="1"/>
  <c r="P1030" i="1"/>
  <c r="Q1030" i="1"/>
  <c r="P1026" i="1"/>
  <c r="Q1026" i="1"/>
  <c r="P1022" i="1"/>
  <c r="Q1022" i="1"/>
  <c r="P1018" i="1"/>
  <c r="Q1018" i="1"/>
  <c r="P1014" i="1"/>
  <c r="Q1014" i="1"/>
  <c r="P1010" i="1"/>
  <c r="Q1010" i="1"/>
  <c r="P1006" i="1"/>
  <c r="Q1006" i="1"/>
  <c r="P1002" i="1"/>
  <c r="Q1002" i="1"/>
  <c r="P998" i="1"/>
  <c r="Q998" i="1"/>
  <c r="P994" i="1"/>
  <c r="Q994" i="1"/>
  <c r="P990" i="1"/>
  <c r="Q990" i="1"/>
  <c r="P986" i="1"/>
  <c r="Q986" i="1"/>
  <c r="P982" i="1"/>
  <c r="Q982" i="1"/>
  <c r="P978" i="1"/>
  <c r="Q978" i="1"/>
  <c r="P974" i="1"/>
  <c r="Q974" i="1"/>
  <c r="P970" i="1"/>
  <c r="Q970" i="1"/>
  <c r="P966" i="1"/>
  <c r="Q966" i="1"/>
  <c r="P962" i="1"/>
  <c r="Q962" i="1"/>
  <c r="P958" i="1"/>
  <c r="Q958" i="1"/>
  <c r="P954" i="1"/>
  <c r="Q954" i="1"/>
  <c r="P950" i="1"/>
  <c r="Q950" i="1"/>
  <c r="P946" i="1"/>
  <c r="Q946" i="1"/>
  <c r="P942" i="1"/>
  <c r="Q942" i="1"/>
  <c r="P938" i="1"/>
  <c r="Q938" i="1"/>
  <c r="P934" i="1"/>
  <c r="Q934" i="1"/>
  <c r="P930" i="1"/>
  <c r="Q930" i="1"/>
  <c r="P926" i="1"/>
  <c r="Q926" i="1"/>
  <c r="P922" i="1"/>
  <c r="Q922" i="1"/>
  <c r="P918" i="1"/>
  <c r="Q918" i="1"/>
  <c r="P914" i="1"/>
  <c r="Q914" i="1"/>
  <c r="P910" i="1"/>
  <c r="Q910" i="1"/>
  <c r="P906" i="1"/>
  <c r="Q906" i="1"/>
  <c r="P902" i="1"/>
  <c r="Q902" i="1"/>
  <c r="P898" i="1"/>
  <c r="Q898" i="1"/>
  <c r="P894" i="1"/>
  <c r="Q894" i="1"/>
  <c r="P890" i="1"/>
  <c r="Q890" i="1"/>
  <c r="P886" i="1"/>
  <c r="Q886" i="1"/>
  <c r="P882" i="1"/>
  <c r="Q882" i="1"/>
  <c r="P878" i="1"/>
  <c r="Q878" i="1"/>
  <c r="P874" i="1"/>
  <c r="Q874" i="1"/>
  <c r="P870" i="1"/>
  <c r="Q870" i="1"/>
  <c r="P866" i="1"/>
  <c r="Q866" i="1"/>
  <c r="P862" i="1"/>
  <c r="Q862" i="1"/>
  <c r="P858" i="1"/>
  <c r="Q858" i="1"/>
  <c r="P854" i="1"/>
  <c r="Q854" i="1"/>
  <c r="P850" i="1"/>
  <c r="Q850" i="1"/>
  <c r="P846" i="1"/>
  <c r="Q846" i="1"/>
  <c r="P842" i="1"/>
  <c r="Q842" i="1"/>
  <c r="P838" i="1"/>
  <c r="Q838" i="1"/>
  <c r="P834" i="1"/>
  <c r="Q834" i="1"/>
  <c r="P830" i="1"/>
  <c r="Q830" i="1"/>
  <c r="P826" i="1"/>
  <c r="Q826" i="1"/>
  <c r="P822" i="1"/>
  <c r="Q822" i="1"/>
  <c r="P818" i="1"/>
  <c r="Q818" i="1"/>
  <c r="P814" i="1"/>
  <c r="Q814" i="1"/>
  <c r="P810" i="1"/>
  <c r="Q810" i="1"/>
  <c r="P806" i="1"/>
  <c r="Q806" i="1"/>
  <c r="P802" i="1"/>
  <c r="Q802" i="1"/>
  <c r="P798" i="1"/>
  <c r="Q798" i="1"/>
  <c r="P794" i="1"/>
  <c r="Q794" i="1"/>
  <c r="P790" i="1"/>
  <c r="Q790" i="1"/>
  <c r="P786" i="1"/>
  <c r="Q786" i="1"/>
  <c r="P782" i="1"/>
  <c r="Q782" i="1"/>
  <c r="P778" i="1"/>
  <c r="Q778" i="1"/>
  <c r="P774" i="1"/>
  <c r="Q774" i="1"/>
  <c r="P770" i="1"/>
  <c r="Q770" i="1"/>
  <c r="P766" i="1"/>
  <c r="Q766" i="1"/>
  <c r="P762" i="1"/>
  <c r="Q762" i="1"/>
  <c r="P758" i="1"/>
  <c r="Q758" i="1"/>
  <c r="P754" i="1"/>
  <c r="Q754" i="1"/>
  <c r="P750" i="1"/>
  <c r="Q750" i="1"/>
  <c r="P746" i="1"/>
  <c r="Q746" i="1"/>
  <c r="P742" i="1"/>
  <c r="Q742" i="1"/>
  <c r="P738" i="1"/>
  <c r="Q738" i="1"/>
  <c r="P734" i="1"/>
  <c r="Q734" i="1"/>
  <c r="P730" i="1"/>
  <c r="Q730" i="1"/>
  <c r="P726" i="1"/>
  <c r="Q726" i="1"/>
  <c r="P722" i="1"/>
  <c r="Q722" i="1"/>
  <c r="P718" i="1"/>
  <c r="Q718" i="1"/>
  <c r="P714" i="1"/>
  <c r="Q714" i="1"/>
  <c r="P710" i="1"/>
  <c r="Q710" i="1"/>
  <c r="P706" i="1"/>
  <c r="Q706" i="1"/>
  <c r="P702" i="1"/>
  <c r="Q702" i="1"/>
  <c r="P698" i="1"/>
  <c r="Q698" i="1"/>
  <c r="P694" i="1"/>
  <c r="Q694" i="1"/>
  <c r="P690" i="1"/>
  <c r="Q690" i="1"/>
  <c r="P686" i="1"/>
  <c r="Q686" i="1"/>
  <c r="P682" i="1"/>
  <c r="Q682" i="1"/>
  <c r="P678" i="1"/>
  <c r="Q678" i="1"/>
  <c r="P674" i="1"/>
  <c r="Q674" i="1"/>
  <c r="P670" i="1"/>
  <c r="Q670" i="1"/>
  <c r="P666" i="1"/>
  <c r="Q666" i="1"/>
  <c r="P662" i="1"/>
  <c r="Q662" i="1"/>
  <c r="P658" i="1"/>
  <c r="Q658" i="1"/>
  <c r="P654" i="1"/>
  <c r="Q654" i="1"/>
  <c r="P650" i="1"/>
  <c r="Q650" i="1"/>
  <c r="P646" i="1"/>
  <c r="Q646" i="1"/>
  <c r="P642" i="1"/>
  <c r="Q642" i="1"/>
  <c r="P638" i="1"/>
  <c r="Q638" i="1"/>
  <c r="P634" i="1"/>
  <c r="Q634" i="1"/>
  <c r="P630" i="1"/>
  <c r="Q630" i="1"/>
  <c r="P626" i="1"/>
  <c r="Q626" i="1"/>
  <c r="P622" i="1"/>
  <c r="Q622" i="1"/>
  <c r="P618" i="1"/>
  <c r="Q618" i="1"/>
  <c r="P614" i="1"/>
  <c r="Q614" i="1"/>
  <c r="P610" i="1"/>
  <c r="Q610" i="1"/>
  <c r="P606" i="1"/>
  <c r="Q606" i="1"/>
  <c r="P602" i="1"/>
  <c r="Q602" i="1"/>
  <c r="P598" i="1"/>
  <c r="Q598" i="1"/>
  <c r="P594" i="1"/>
  <c r="Q594" i="1"/>
  <c r="P590" i="1"/>
  <c r="Q590" i="1"/>
  <c r="P586" i="1"/>
  <c r="Q586" i="1"/>
  <c r="P582" i="1"/>
  <c r="Q582" i="1"/>
  <c r="P578" i="1"/>
  <c r="Q578" i="1"/>
  <c r="P574" i="1"/>
  <c r="Q574" i="1"/>
  <c r="P570" i="1"/>
  <c r="Q570" i="1"/>
  <c r="P566" i="1"/>
  <c r="Q566" i="1"/>
  <c r="P562" i="1"/>
  <c r="Q562" i="1"/>
  <c r="P558" i="1"/>
  <c r="Q558" i="1"/>
  <c r="P554" i="1"/>
  <c r="Q554" i="1"/>
  <c r="P550" i="1"/>
  <c r="Q550" i="1"/>
  <c r="P546" i="1"/>
  <c r="Q546" i="1"/>
  <c r="P542" i="1"/>
  <c r="Q542" i="1"/>
  <c r="P538" i="1"/>
  <c r="Q538" i="1"/>
  <c r="P534" i="1"/>
  <c r="Q534" i="1"/>
  <c r="P530" i="1"/>
  <c r="Q530" i="1"/>
  <c r="P526" i="1"/>
  <c r="Q526" i="1"/>
  <c r="P522" i="1"/>
  <c r="Q522" i="1"/>
  <c r="P518" i="1"/>
  <c r="Q518" i="1"/>
  <c r="P514" i="1"/>
  <c r="Q514" i="1"/>
  <c r="P510" i="1"/>
  <c r="Q510" i="1"/>
  <c r="P506" i="1"/>
  <c r="Q506" i="1"/>
  <c r="P502" i="1"/>
  <c r="Q502" i="1"/>
  <c r="P498" i="1"/>
  <c r="Q498" i="1"/>
  <c r="P494" i="1"/>
  <c r="Q494" i="1"/>
  <c r="P490" i="1"/>
  <c r="Q490" i="1"/>
  <c r="P486" i="1"/>
  <c r="Q486" i="1"/>
  <c r="P482" i="1"/>
  <c r="Q482" i="1"/>
  <c r="P478" i="1"/>
  <c r="Q478" i="1"/>
  <c r="P474" i="1"/>
  <c r="Q474" i="1"/>
  <c r="P470" i="1"/>
  <c r="Q470" i="1"/>
  <c r="P466" i="1"/>
  <c r="Q466" i="1"/>
  <c r="P462" i="1"/>
  <c r="Q462" i="1"/>
  <c r="P458" i="1"/>
  <c r="Q458" i="1"/>
  <c r="P454" i="1"/>
  <c r="Q454" i="1"/>
  <c r="P450" i="1"/>
  <c r="Q450" i="1"/>
  <c r="P446" i="1"/>
  <c r="Q446" i="1"/>
  <c r="P442" i="1"/>
  <c r="Q442" i="1"/>
  <c r="P438" i="1"/>
  <c r="Q438" i="1"/>
  <c r="P434" i="1"/>
  <c r="Q434" i="1"/>
  <c r="P430" i="1"/>
  <c r="Q430" i="1"/>
  <c r="P426" i="1"/>
  <c r="Q426" i="1"/>
  <c r="P422" i="1"/>
  <c r="Q422" i="1"/>
  <c r="P418" i="1"/>
  <c r="Q418" i="1"/>
  <c r="P414" i="1"/>
  <c r="Q414" i="1"/>
  <c r="P410" i="1"/>
  <c r="Q410" i="1"/>
  <c r="P406" i="1"/>
  <c r="Q406" i="1"/>
  <c r="P402" i="1"/>
  <c r="Q402" i="1"/>
  <c r="P398" i="1"/>
  <c r="Q398" i="1"/>
  <c r="P394" i="1"/>
  <c r="Q394" i="1"/>
  <c r="P390" i="1"/>
  <c r="Q390" i="1"/>
  <c r="P386" i="1"/>
  <c r="Q386" i="1"/>
  <c r="P382" i="1"/>
  <c r="Q382" i="1"/>
  <c r="P378" i="1"/>
  <c r="Q378" i="1"/>
  <c r="P374" i="1"/>
  <c r="Q374" i="1"/>
  <c r="P370" i="1"/>
  <c r="Q370" i="1"/>
  <c r="P366" i="1"/>
  <c r="Q366" i="1"/>
  <c r="P362" i="1"/>
  <c r="Q362" i="1"/>
  <c r="P358" i="1"/>
  <c r="Q358" i="1"/>
  <c r="P354" i="1"/>
  <c r="Q354" i="1"/>
  <c r="P350" i="1"/>
  <c r="Q350" i="1"/>
  <c r="P346" i="1"/>
  <c r="Q346" i="1"/>
  <c r="P342" i="1"/>
  <c r="Q342" i="1"/>
  <c r="P338" i="1"/>
  <c r="Q338" i="1"/>
  <c r="P334" i="1"/>
  <c r="Q334" i="1"/>
  <c r="P330" i="1"/>
  <c r="Q330" i="1"/>
  <c r="P326" i="1"/>
  <c r="Q326" i="1"/>
  <c r="P322" i="1"/>
  <c r="Q322" i="1"/>
  <c r="P318" i="1"/>
  <c r="Q318" i="1"/>
  <c r="P314" i="1"/>
  <c r="Q314" i="1"/>
  <c r="P310" i="1"/>
  <c r="Q310" i="1"/>
  <c r="P306" i="1"/>
  <c r="Q306" i="1"/>
  <c r="P302" i="1"/>
  <c r="Q302" i="1"/>
  <c r="P298" i="1"/>
  <c r="Q298" i="1"/>
  <c r="P294" i="1"/>
  <c r="Q294" i="1"/>
  <c r="P290" i="1"/>
  <c r="Q290" i="1"/>
  <c r="P286" i="1"/>
  <c r="Q286" i="1"/>
  <c r="P282" i="1"/>
  <c r="Q282" i="1"/>
  <c r="P278" i="1"/>
  <c r="Q278" i="1"/>
  <c r="P274" i="1"/>
  <c r="Q274" i="1"/>
  <c r="P270" i="1"/>
  <c r="Q270" i="1"/>
  <c r="P266" i="1"/>
  <c r="Q266" i="1"/>
  <c r="P262" i="1"/>
  <c r="Q262" i="1"/>
  <c r="P258" i="1"/>
  <c r="Q258" i="1"/>
  <c r="P254" i="1"/>
  <c r="Q254" i="1"/>
  <c r="P250" i="1"/>
  <c r="Q250" i="1"/>
  <c r="P246" i="1"/>
  <c r="Q246" i="1"/>
  <c r="P242" i="1"/>
  <c r="Q242" i="1"/>
  <c r="P238" i="1"/>
  <c r="Q238" i="1"/>
  <c r="P234" i="1"/>
  <c r="Q234" i="1"/>
  <c r="P230" i="1"/>
  <c r="Q230" i="1"/>
  <c r="P226" i="1"/>
  <c r="Q226" i="1"/>
  <c r="P222" i="1"/>
  <c r="Q222" i="1"/>
  <c r="P218" i="1"/>
  <c r="Q218" i="1"/>
  <c r="P214" i="1"/>
  <c r="Q214" i="1"/>
  <c r="P210" i="1"/>
  <c r="Q210" i="1"/>
  <c r="P206" i="1"/>
  <c r="Q206" i="1"/>
  <c r="P202" i="1"/>
  <c r="Q202" i="1"/>
  <c r="P198" i="1"/>
  <c r="Q198" i="1"/>
  <c r="P194" i="1"/>
  <c r="Q194" i="1"/>
  <c r="P190" i="1"/>
  <c r="Q190" i="1"/>
  <c r="P186" i="1"/>
  <c r="Q186" i="1"/>
  <c r="P182" i="1"/>
  <c r="Q182" i="1"/>
  <c r="P178" i="1"/>
  <c r="Q178" i="1"/>
  <c r="P174" i="1"/>
  <c r="Q174" i="1"/>
  <c r="P170" i="1"/>
  <c r="Q170" i="1"/>
  <c r="P166" i="1"/>
  <c r="Q166" i="1"/>
  <c r="P162" i="1"/>
  <c r="Q162" i="1"/>
  <c r="P158" i="1"/>
  <c r="Q158" i="1"/>
  <c r="P154" i="1"/>
  <c r="Q154" i="1"/>
  <c r="P150" i="1"/>
  <c r="Q150" i="1"/>
  <c r="P146" i="1"/>
  <c r="Q146" i="1"/>
  <c r="P142" i="1"/>
  <c r="Q142" i="1"/>
  <c r="P138" i="1"/>
  <c r="Q138" i="1"/>
  <c r="P134" i="1"/>
  <c r="Q134" i="1"/>
  <c r="P130" i="1"/>
  <c r="Q130" i="1"/>
  <c r="P126" i="1"/>
  <c r="Q126" i="1"/>
  <c r="P122" i="1"/>
  <c r="Q122" i="1"/>
  <c r="P118" i="1"/>
  <c r="Q118" i="1"/>
  <c r="P114" i="1"/>
  <c r="Q114" i="1"/>
  <c r="P110" i="1"/>
  <c r="Q110" i="1"/>
  <c r="P106" i="1"/>
  <c r="Q106" i="1"/>
  <c r="P102" i="1"/>
  <c r="Q102" i="1"/>
  <c r="P98" i="1"/>
  <c r="Q98" i="1"/>
  <c r="P94" i="1"/>
  <c r="Q94" i="1"/>
  <c r="P90" i="1"/>
  <c r="Q90" i="1"/>
  <c r="P86" i="1"/>
  <c r="Q86" i="1"/>
  <c r="P82" i="1"/>
  <c r="Q82" i="1"/>
  <c r="P78" i="1"/>
  <c r="Q78" i="1"/>
  <c r="P74" i="1"/>
  <c r="Q74" i="1"/>
  <c r="P70" i="1"/>
  <c r="Q70" i="1"/>
  <c r="P66" i="1"/>
  <c r="Q66" i="1"/>
  <c r="P62" i="1"/>
  <c r="Q62" i="1"/>
  <c r="P58" i="1"/>
  <c r="Q58" i="1"/>
  <c r="P54" i="1"/>
  <c r="Q54" i="1"/>
  <c r="P50" i="1"/>
  <c r="Q50" i="1"/>
  <c r="P46" i="1"/>
  <c r="Q46" i="1"/>
  <c r="P42" i="1"/>
  <c r="Q42" i="1"/>
  <c r="P38" i="1"/>
  <c r="Q38" i="1"/>
  <c r="P34" i="1"/>
  <c r="Q34" i="1"/>
  <c r="P30" i="1"/>
  <c r="Q30" i="1"/>
  <c r="P26" i="1"/>
  <c r="Q26" i="1"/>
  <c r="P22" i="1"/>
  <c r="Q22" i="1"/>
  <c r="P18" i="1"/>
  <c r="Q18" i="1"/>
  <c r="P14" i="1"/>
  <c r="Q14" i="1"/>
  <c r="P10" i="1"/>
  <c r="Q10" i="1"/>
  <c r="P6" i="1"/>
  <c r="Q6" i="1"/>
  <c r="P2" i="1"/>
  <c r="Q2" i="1"/>
  <c r="P1125" i="1"/>
  <c r="Q1125" i="1"/>
  <c r="P1121" i="1"/>
  <c r="Q1121" i="1"/>
  <c r="P1117" i="1"/>
  <c r="Q1117" i="1"/>
  <c r="P1113" i="1"/>
  <c r="Q1113" i="1"/>
  <c r="P1109" i="1"/>
  <c r="Q1109" i="1"/>
  <c r="P1105" i="1"/>
  <c r="Q1105" i="1"/>
  <c r="P1101" i="1"/>
  <c r="Q1101" i="1"/>
  <c r="P1097" i="1"/>
  <c r="Q1097" i="1"/>
  <c r="P1093" i="1"/>
  <c r="Q1093" i="1"/>
  <c r="P1089" i="1"/>
  <c r="Q1089" i="1"/>
  <c r="P1085" i="1"/>
  <c r="Q1085" i="1"/>
  <c r="P1081" i="1"/>
  <c r="Q1081" i="1"/>
  <c r="P1077" i="1"/>
  <c r="Q1077" i="1"/>
  <c r="P1073" i="1"/>
  <c r="Q1073" i="1"/>
  <c r="P1069" i="1"/>
  <c r="Q1069" i="1"/>
  <c r="P1065" i="1"/>
  <c r="Q1065" i="1"/>
  <c r="P1061" i="1"/>
  <c r="Q1061" i="1"/>
  <c r="P1057" i="1"/>
  <c r="Q1057" i="1"/>
  <c r="P1053" i="1"/>
  <c r="Q1053" i="1"/>
  <c r="P1049" i="1"/>
  <c r="Q1049" i="1"/>
  <c r="P1045" i="1"/>
  <c r="Q1045" i="1"/>
  <c r="P1041" i="1"/>
  <c r="Q1041" i="1"/>
  <c r="P1037" i="1"/>
  <c r="Q1037" i="1"/>
  <c r="P1033" i="1"/>
  <c r="Q1033" i="1"/>
  <c r="P1029" i="1"/>
  <c r="Q1029" i="1"/>
  <c r="P1025" i="1"/>
  <c r="Q1025" i="1"/>
  <c r="P1021" i="1"/>
  <c r="Q1021" i="1"/>
  <c r="P1017" i="1"/>
  <c r="Q1017" i="1"/>
  <c r="P1013" i="1"/>
  <c r="Q1013" i="1"/>
  <c r="P1009" i="1"/>
  <c r="Q1009" i="1"/>
  <c r="P1005" i="1"/>
  <c r="Q1005" i="1"/>
  <c r="P1001" i="1"/>
  <c r="Q1001" i="1"/>
  <c r="P997" i="1"/>
  <c r="Q997" i="1"/>
  <c r="P993" i="1"/>
  <c r="Q993" i="1"/>
  <c r="P989" i="1"/>
  <c r="Q989" i="1"/>
  <c r="P985" i="1"/>
  <c r="Q985" i="1"/>
  <c r="P981" i="1"/>
  <c r="Q981" i="1"/>
  <c r="P977" i="1"/>
  <c r="Q977" i="1"/>
  <c r="P973" i="1"/>
  <c r="Q973" i="1"/>
  <c r="P969" i="1"/>
  <c r="Q969" i="1"/>
  <c r="P965" i="1"/>
  <c r="Q965" i="1"/>
  <c r="P961" i="1"/>
  <c r="Q961" i="1"/>
  <c r="P957" i="1"/>
  <c r="Q957" i="1"/>
  <c r="P953" i="1"/>
  <c r="Q953" i="1"/>
  <c r="P949" i="1"/>
  <c r="Q949" i="1"/>
  <c r="P945" i="1"/>
  <c r="Q945" i="1"/>
  <c r="P941" i="1"/>
  <c r="Q941" i="1"/>
  <c r="P937" i="1"/>
  <c r="Q937" i="1"/>
  <c r="P933" i="1"/>
  <c r="Q933" i="1"/>
  <c r="P929" i="1"/>
  <c r="Q929" i="1"/>
  <c r="P925" i="1"/>
  <c r="Q925" i="1"/>
  <c r="P921" i="1"/>
  <c r="Q921" i="1"/>
  <c r="P917" i="1"/>
  <c r="Q917" i="1"/>
  <c r="P913" i="1"/>
  <c r="Q913" i="1"/>
  <c r="P909" i="1"/>
  <c r="Q909" i="1"/>
  <c r="P905" i="1"/>
  <c r="Q905" i="1"/>
  <c r="P901" i="1"/>
  <c r="Q901" i="1"/>
  <c r="P897" i="1"/>
  <c r="Q897" i="1"/>
  <c r="P893" i="1"/>
  <c r="Q893" i="1"/>
  <c r="P889" i="1"/>
  <c r="Q889" i="1"/>
  <c r="P885" i="1"/>
  <c r="Q885" i="1"/>
  <c r="P881" i="1"/>
  <c r="Q881" i="1"/>
  <c r="P877" i="1"/>
  <c r="Q877" i="1"/>
  <c r="P873" i="1"/>
  <c r="Q873" i="1"/>
  <c r="P869" i="1"/>
  <c r="Q869" i="1"/>
  <c r="P865" i="1"/>
  <c r="Q865" i="1"/>
  <c r="P861" i="1"/>
  <c r="Q861" i="1"/>
  <c r="P857" i="1"/>
  <c r="Q857" i="1"/>
  <c r="P853" i="1"/>
  <c r="Q853" i="1"/>
  <c r="P849" i="1"/>
  <c r="Q849" i="1"/>
  <c r="P845" i="1"/>
  <c r="Q845" i="1"/>
  <c r="P841" i="1"/>
  <c r="Q841" i="1"/>
  <c r="P837" i="1"/>
  <c r="Q837" i="1"/>
  <c r="P833" i="1"/>
  <c r="Q833" i="1"/>
  <c r="P829" i="1"/>
  <c r="Q829" i="1"/>
  <c r="P825" i="1"/>
  <c r="Q825" i="1"/>
  <c r="P821" i="1"/>
  <c r="Q821" i="1"/>
  <c r="P817" i="1"/>
  <c r="Q817" i="1"/>
  <c r="P813" i="1"/>
  <c r="Q813" i="1"/>
  <c r="P809" i="1"/>
  <c r="Q809" i="1"/>
  <c r="P805" i="1"/>
  <c r="Q805" i="1"/>
  <c r="P801" i="1"/>
  <c r="Q801" i="1"/>
  <c r="P797" i="1"/>
  <c r="Q797" i="1"/>
  <c r="P793" i="1"/>
  <c r="Q793" i="1"/>
  <c r="P789" i="1"/>
  <c r="Q789" i="1"/>
  <c r="P785" i="1"/>
  <c r="Q785" i="1"/>
  <c r="P781" i="1"/>
  <c r="Q781" i="1"/>
  <c r="P777" i="1"/>
  <c r="Q777" i="1"/>
  <c r="P773" i="1"/>
  <c r="Q773" i="1"/>
  <c r="P769" i="1"/>
  <c r="Q769" i="1"/>
  <c r="P765" i="1"/>
  <c r="Q765" i="1"/>
  <c r="P761" i="1"/>
  <c r="Q761" i="1"/>
  <c r="P757" i="1"/>
  <c r="Q757" i="1"/>
  <c r="P753" i="1"/>
  <c r="Q753" i="1"/>
  <c r="P749" i="1"/>
  <c r="Q749" i="1"/>
  <c r="P745" i="1"/>
  <c r="Q745" i="1"/>
  <c r="P741" i="1"/>
  <c r="Q741" i="1"/>
  <c r="P737" i="1"/>
  <c r="Q737" i="1"/>
  <c r="P733" i="1"/>
  <c r="Q733" i="1"/>
  <c r="P729" i="1"/>
  <c r="Q729" i="1"/>
  <c r="P725" i="1"/>
  <c r="Q725" i="1"/>
  <c r="P721" i="1"/>
  <c r="Q721" i="1"/>
  <c r="P717" i="1"/>
  <c r="Q717" i="1"/>
  <c r="P713" i="1"/>
  <c r="Q713" i="1"/>
  <c r="P709" i="1"/>
  <c r="Q709" i="1"/>
  <c r="P705" i="1"/>
  <c r="Q705" i="1"/>
  <c r="P701" i="1"/>
  <c r="Q701" i="1"/>
  <c r="P697" i="1"/>
  <c r="Q697" i="1"/>
  <c r="P693" i="1"/>
  <c r="Q693" i="1"/>
  <c r="P689" i="1"/>
  <c r="Q689" i="1"/>
  <c r="P685" i="1"/>
  <c r="Q685" i="1"/>
  <c r="P681" i="1"/>
  <c r="Q681" i="1"/>
  <c r="P677" i="1"/>
  <c r="Q677" i="1"/>
  <c r="P673" i="1"/>
  <c r="Q673" i="1"/>
  <c r="P669" i="1"/>
  <c r="Q669" i="1"/>
  <c r="P665" i="1"/>
  <c r="Q665" i="1"/>
  <c r="P661" i="1"/>
  <c r="Q661" i="1"/>
  <c r="P657" i="1"/>
  <c r="Q657" i="1"/>
  <c r="P653" i="1"/>
  <c r="Q653" i="1"/>
  <c r="P649" i="1"/>
  <c r="Q649" i="1"/>
  <c r="P645" i="1"/>
  <c r="Q645" i="1"/>
  <c r="P641" i="1"/>
  <c r="Q641" i="1"/>
  <c r="P637" i="1"/>
  <c r="Q637" i="1"/>
  <c r="P633" i="1"/>
  <c r="Q633" i="1"/>
  <c r="P629" i="1"/>
  <c r="Q629" i="1"/>
  <c r="P625" i="1"/>
  <c r="Q625" i="1"/>
  <c r="P621" i="1"/>
  <c r="Q621" i="1"/>
  <c r="P617" i="1"/>
  <c r="Q617" i="1"/>
  <c r="P613" i="1"/>
  <c r="Q613" i="1"/>
  <c r="P609" i="1"/>
  <c r="Q609" i="1"/>
  <c r="P605" i="1"/>
  <c r="Q605" i="1"/>
  <c r="P601" i="1"/>
  <c r="Q601" i="1"/>
  <c r="P597" i="1"/>
  <c r="Q597" i="1"/>
  <c r="P593" i="1"/>
  <c r="Q593" i="1"/>
  <c r="P589" i="1"/>
  <c r="Q589" i="1"/>
  <c r="P585" i="1"/>
  <c r="Q585" i="1"/>
  <c r="P581" i="1"/>
  <c r="Q581" i="1"/>
  <c r="P577" i="1"/>
  <c r="Q577" i="1"/>
  <c r="P573" i="1"/>
  <c r="Q573" i="1"/>
  <c r="P569" i="1"/>
  <c r="Q569" i="1"/>
  <c r="P565" i="1"/>
  <c r="Q565" i="1"/>
  <c r="P561" i="1"/>
  <c r="Q561" i="1"/>
  <c r="P557" i="1"/>
  <c r="Q557" i="1"/>
  <c r="P553" i="1"/>
  <c r="Q553" i="1"/>
  <c r="P549" i="1"/>
  <c r="Q549" i="1"/>
  <c r="P545" i="1"/>
  <c r="Q545" i="1"/>
  <c r="P541" i="1"/>
  <c r="Q541" i="1"/>
  <c r="P537" i="1"/>
  <c r="Q537" i="1"/>
  <c r="P533" i="1"/>
  <c r="Q533" i="1"/>
  <c r="P529" i="1"/>
  <c r="Q529" i="1"/>
  <c r="P525" i="1"/>
  <c r="Q525" i="1"/>
  <c r="P521" i="1"/>
  <c r="Q521" i="1"/>
  <c r="P517" i="1"/>
  <c r="Q517" i="1"/>
  <c r="P513" i="1"/>
  <c r="Q513" i="1"/>
  <c r="P509" i="1"/>
  <c r="Q509" i="1"/>
  <c r="P505" i="1"/>
  <c r="Q505" i="1"/>
  <c r="P501" i="1"/>
  <c r="Q501" i="1"/>
  <c r="P497" i="1"/>
  <c r="Q497" i="1"/>
  <c r="P493" i="1"/>
  <c r="Q493" i="1"/>
  <c r="P489" i="1"/>
  <c r="Q489" i="1"/>
  <c r="P485" i="1"/>
  <c r="Q485" i="1"/>
  <c r="P481" i="1"/>
  <c r="Q481" i="1"/>
  <c r="P477" i="1"/>
  <c r="Q477" i="1"/>
  <c r="P473" i="1"/>
  <c r="Q473" i="1"/>
  <c r="P469" i="1"/>
  <c r="Q469" i="1"/>
  <c r="P465" i="1"/>
  <c r="Q465" i="1"/>
  <c r="P461" i="1"/>
  <c r="Q461" i="1"/>
  <c r="P457" i="1"/>
  <c r="Q457" i="1"/>
  <c r="P453" i="1"/>
  <c r="Q453" i="1"/>
  <c r="P449" i="1"/>
  <c r="Q449" i="1"/>
  <c r="P445" i="1"/>
  <c r="Q445" i="1"/>
  <c r="P441" i="1"/>
  <c r="Q441" i="1"/>
  <c r="P437" i="1"/>
  <c r="Q437" i="1"/>
  <c r="P433" i="1"/>
  <c r="Q433" i="1"/>
  <c r="P429" i="1"/>
  <c r="Q429" i="1"/>
  <c r="P425" i="1"/>
  <c r="Q425" i="1"/>
  <c r="P421" i="1"/>
  <c r="Q421" i="1"/>
  <c r="P417" i="1"/>
  <c r="Q417" i="1"/>
  <c r="P413" i="1"/>
  <c r="Q413" i="1"/>
  <c r="P409" i="1"/>
  <c r="Q409" i="1"/>
  <c r="P405" i="1"/>
  <c r="Q405" i="1"/>
  <c r="P401" i="1"/>
  <c r="Q401" i="1"/>
  <c r="P397" i="1"/>
  <c r="Q397" i="1"/>
  <c r="P393" i="1"/>
  <c r="Q393" i="1"/>
  <c r="P389" i="1"/>
  <c r="Q389" i="1"/>
  <c r="P385" i="1"/>
  <c r="Q385" i="1"/>
  <c r="P381" i="1"/>
  <c r="Q381" i="1"/>
  <c r="P377" i="1"/>
  <c r="Q377" i="1"/>
  <c r="P373" i="1"/>
  <c r="Q373" i="1"/>
  <c r="P369" i="1"/>
  <c r="Q369" i="1"/>
  <c r="P365" i="1"/>
  <c r="Q365" i="1"/>
  <c r="P361" i="1"/>
  <c r="Q361" i="1"/>
  <c r="P357" i="1"/>
  <c r="Q357" i="1"/>
  <c r="P353" i="1"/>
  <c r="Q353" i="1"/>
  <c r="P349" i="1"/>
  <c r="Q349" i="1"/>
  <c r="P345" i="1"/>
  <c r="Q345" i="1"/>
  <c r="P341" i="1"/>
  <c r="Q341" i="1"/>
  <c r="P337" i="1"/>
  <c r="Q337" i="1"/>
  <c r="P333" i="1"/>
  <c r="Q333" i="1"/>
  <c r="P329" i="1"/>
  <c r="Q329" i="1"/>
  <c r="P325" i="1"/>
  <c r="Q325" i="1"/>
  <c r="P321" i="1"/>
  <c r="Q321" i="1"/>
  <c r="P317" i="1"/>
  <c r="Q317" i="1"/>
  <c r="P313" i="1"/>
  <c r="Q313" i="1"/>
  <c r="P309" i="1"/>
  <c r="Q309" i="1"/>
  <c r="P305" i="1"/>
  <c r="Q305" i="1"/>
  <c r="P301" i="1"/>
  <c r="Q301" i="1"/>
  <c r="P297" i="1"/>
  <c r="Q297" i="1"/>
  <c r="P293" i="1"/>
  <c r="Q293" i="1"/>
  <c r="P289" i="1"/>
  <c r="Q289" i="1"/>
  <c r="P285" i="1"/>
  <c r="Q285" i="1"/>
  <c r="P281" i="1"/>
  <c r="Q281" i="1"/>
  <c r="P277" i="1"/>
  <c r="Q277" i="1"/>
  <c r="P273" i="1"/>
  <c r="Q273" i="1"/>
  <c r="P269" i="1"/>
  <c r="Q269" i="1"/>
  <c r="P265" i="1"/>
  <c r="Q265" i="1"/>
  <c r="P261" i="1"/>
  <c r="Q261" i="1"/>
  <c r="P257" i="1"/>
  <c r="Q257" i="1"/>
  <c r="P253" i="1"/>
  <c r="Q253" i="1"/>
  <c r="P249" i="1"/>
  <c r="Q249" i="1"/>
  <c r="P245" i="1"/>
  <c r="Q245" i="1"/>
  <c r="P241" i="1"/>
  <c r="Q241" i="1"/>
  <c r="P237" i="1"/>
  <c r="Q237" i="1"/>
  <c r="P233" i="1"/>
  <c r="Q233" i="1"/>
  <c r="P229" i="1"/>
  <c r="Q229" i="1"/>
  <c r="P225" i="1"/>
  <c r="Q225" i="1"/>
  <c r="P221" i="1"/>
  <c r="Q221" i="1"/>
  <c r="P217" i="1"/>
  <c r="Q217" i="1"/>
  <c r="P213" i="1"/>
  <c r="Q213" i="1"/>
  <c r="P209" i="1"/>
  <c r="Q209" i="1"/>
  <c r="P205" i="1"/>
  <c r="Q205" i="1"/>
  <c r="P201" i="1"/>
  <c r="Q201" i="1"/>
  <c r="P197" i="1"/>
  <c r="Q197" i="1"/>
  <c r="P193" i="1"/>
  <c r="Q193" i="1"/>
  <c r="P189" i="1"/>
  <c r="Q189" i="1"/>
  <c r="P185" i="1"/>
  <c r="Q185" i="1"/>
  <c r="P181" i="1"/>
  <c r="Q181" i="1"/>
  <c r="P177" i="1"/>
  <c r="Q177" i="1"/>
  <c r="P173" i="1"/>
  <c r="Q173" i="1"/>
  <c r="P169" i="1"/>
  <c r="Q169" i="1"/>
  <c r="P165" i="1"/>
  <c r="Q165" i="1"/>
  <c r="P161" i="1"/>
  <c r="Q161" i="1"/>
  <c r="P157" i="1"/>
  <c r="Q157" i="1"/>
  <c r="P153" i="1"/>
  <c r="Q153" i="1"/>
  <c r="P149" i="1"/>
  <c r="Q149" i="1"/>
  <c r="P145" i="1"/>
  <c r="Q145" i="1"/>
  <c r="P141" i="1"/>
  <c r="Q141" i="1"/>
  <c r="P137" i="1"/>
  <c r="Q137" i="1"/>
  <c r="P133" i="1"/>
  <c r="Q133" i="1"/>
  <c r="P129" i="1"/>
  <c r="Q129" i="1"/>
  <c r="P125" i="1"/>
  <c r="Q125" i="1"/>
  <c r="P121" i="1"/>
  <c r="Q121" i="1"/>
  <c r="P117" i="1"/>
  <c r="Q117" i="1"/>
  <c r="P113" i="1"/>
  <c r="Q113" i="1"/>
  <c r="P109" i="1"/>
  <c r="Q109" i="1"/>
  <c r="P105" i="1"/>
  <c r="Q105" i="1"/>
  <c r="P101" i="1"/>
  <c r="Q101" i="1"/>
  <c r="P97" i="1"/>
  <c r="Q97" i="1"/>
  <c r="P93" i="1"/>
  <c r="Q93" i="1"/>
  <c r="P89" i="1"/>
  <c r="Q89" i="1"/>
  <c r="P85" i="1"/>
  <c r="Q85" i="1"/>
  <c r="P81" i="1"/>
  <c r="Q81" i="1"/>
  <c r="P77" i="1"/>
  <c r="Q77" i="1"/>
  <c r="P73" i="1"/>
  <c r="Q73" i="1"/>
  <c r="P69" i="1"/>
  <c r="Q69" i="1"/>
  <c r="P65" i="1"/>
  <c r="Q65" i="1"/>
  <c r="P61" i="1"/>
  <c r="Q61" i="1"/>
  <c r="P57" i="1"/>
  <c r="Q57" i="1"/>
  <c r="P53" i="1"/>
  <c r="Q53" i="1"/>
  <c r="P49" i="1"/>
  <c r="Q49" i="1"/>
  <c r="P45" i="1"/>
  <c r="Q45" i="1"/>
  <c r="P41" i="1"/>
  <c r="Q41" i="1"/>
  <c r="P37" i="1"/>
  <c r="Q37" i="1"/>
  <c r="P33" i="1"/>
  <c r="Q33" i="1"/>
  <c r="P29" i="1"/>
  <c r="Q29" i="1"/>
  <c r="P25" i="1"/>
  <c r="Q25" i="1"/>
  <c r="P21" i="1"/>
  <c r="Q21" i="1"/>
  <c r="P17" i="1"/>
  <c r="Q17" i="1"/>
  <c r="P13" i="1"/>
  <c r="Q13" i="1"/>
  <c r="P9" i="1"/>
  <c r="Q9" i="1"/>
  <c r="P5" i="1"/>
  <c r="Q5" i="1"/>
  <c r="P1296" i="1"/>
  <c r="Q1296" i="1"/>
  <c r="P1292" i="1"/>
  <c r="Q1292" i="1"/>
  <c r="P1288" i="1"/>
  <c r="Q1288" i="1"/>
  <c r="P1284" i="1"/>
  <c r="Q1284" i="1"/>
  <c r="P1280" i="1"/>
  <c r="Q1280" i="1"/>
  <c r="P1276" i="1"/>
  <c r="Q1276" i="1"/>
  <c r="P1272" i="1"/>
  <c r="Q1272" i="1"/>
  <c r="P1268" i="1"/>
  <c r="Q1268" i="1"/>
  <c r="P1264" i="1"/>
  <c r="Q1264" i="1"/>
  <c r="P1260" i="1"/>
  <c r="Q1260" i="1"/>
  <c r="P1256" i="1"/>
  <c r="Q1256" i="1"/>
  <c r="P1252" i="1"/>
  <c r="Q1252" i="1"/>
  <c r="P1248" i="1"/>
  <c r="Q1248" i="1"/>
  <c r="P1244" i="1"/>
  <c r="Q1244" i="1"/>
  <c r="P1240" i="1"/>
  <c r="Q1240" i="1"/>
  <c r="P1236" i="1"/>
  <c r="Q1236" i="1"/>
  <c r="P1232" i="1"/>
  <c r="Q1232" i="1"/>
  <c r="P1228" i="1"/>
  <c r="Q1228" i="1"/>
  <c r="P1224" i="1"/>
  <c r="Q1224" i="1"/>
  <c r="P1220" i="1"/>
  <c r="Q1220" i="1"/>
  <c r="P1216" i="1"/>
  <c r="Q1216" i="1"/>
  <c r="P1212" i="1"/>
  <c r="Q1212" i="1"/>
  <c r="P1208" i="1"/>
  <c r="Q1208" i="1"/>
  <c r="P1204" i="1"/>
  <c r="Q1204" i="1"/>
  <c r="P1200" i="1"/>
  <c r="Q1200" i="1"/>
  <c r="P1196" i="1"/>
  <c r="Q1196" i="1"/>
  <c r="P1192" i="1"/>
  <c r="Q1192" i="1"/>
  <c r="P1188" i="1"/>
  <c r="Q1188" i="1"/>
  <c r="P1184" i="1"/>
  <c r="Q1184" i="1"/>
  <c r="P1180" i="1"/>
  <c r="Q1180" i="1"/>
  <c r="P1176" i="1"/>
  <c r="Q1176" i="1"/>
  <c r="P1172" i="1"/>
  <c r="Q1172" i="1"/>
  <c r="P1168" i="1"/>
  <c r="Q1168" i="1"/>
  <c r="P1164" i="1"/>
  <c r="Q1164" i="1"/>
  <c r="P1160" i="1"/>
  <c r="Q1160" i="1"/>
  <c r="P1156" i="1"/>
  <c r="Q1156" i="1"/>
  <c r="P1152" i="1"/>
  <c r="Q1152" i="1"/>
  <c r="P1148" i="1"/>
  <c r="Q1148" i="1"/>
  <c r="P1144" i="1"/>
  <c r="Q1144" i="1"/>
  <c r="P1140" i="1"/>
  <c r="Q1140" i="1"/>
  <c r="P1136" i="1"/>
  <c r="Q1136" i="1"/>
  <c r="P1132" i="1"/>
  <c r="Q1132" i="1"/>
  <c r="P1128" i="1"/>
  <c r="Q1128" i="1"/>
  <c r="P1124" i="1"/>
  <c r="Q1124" i="1"/>
  <c r="P1120" i="1"/>
  <c r="Q1120" i="1"/>
  <c r="P1116" i="1"/>
  <c r="Q1116" i="1"/>
  <c r="P1112" i="1"/>
  <c r="Q1112" i="1"/>
  <c r="P1108" i="1"/>
  <c r="Q1108" i="1"/>
  <c r="P1104" i="1"/>
  <c r="Q1104" i="1"/>
  <c r="P1100" i="1"/>
  <c r="Q1100" i="1"/>
  <c r="P1096" i="1"/>
  <c r="Q1096" i="1"/>
  <c r="P1092" i="1"/>
  <c r="Q1092" i="1"/>
  <c r="P1088" i="1"/>
  <c r="Q1088" i="1"/>
  <c r="P1084" i="1"/>
  <c r="Q1084" i="1"/>
  <c r="P1080" i="1"/>
  <c r="Q1080" i="1"/>
  <c r="P1076" i="1"/>
  <c r="Q1076" i="1"/>
  <c r="P1072" i="1"/>
  <c r="Q1072" i="1"/>
  <c r="P1068" i="1"/>
  <c r="Q1068" i="1"/>
  <c r="P1064" i="1"/>
  <c r="Q1064" i="1"/>
  <c r="P1060" i="1"/>
  <c r="Q1060" i="1"/>
  <c r="P1056" i="1"/>
  <c r="Q1056" i="1"/>
  <c r="P1052" i="1"/>
  <c r="Q1052" i="1"/>
  <c r="P1048" i="1"/>
  <c r="Q1048" i="1"/>
  <c r="P1044" i="1"/>
  <c r="Q1044" i="1"/>
  <c r="P1040" i="1"/>
  <c r="Q1040" i="1"/>
  <c r="P1036" i="1"/>
  <c r="Q1036" i="1"/>
  <c r="P1032" i="1"/>
  <c r="Q1032" i="1"/>
  <c r="P1028" i="1"/>
  <c r="Q1028" i="1"/>
  <c r="P1024" i="1"/>
  <c r="Q1024" i="1"/>
  <c r="P1020" i="1"/>
  <c r="Q1020" i="1"/>
  <c r="P1016" i="1"/>
  <c r="Q1016" i="1"/>
  <c r="P1012" i="1"/>
  <c r="Q1012" i="1"/>
  <c r="P1008" i="1"/>
  <c r="Q1008" i="1"/>
  <c r="P1004" i="1"/>
  <c r="Q1004" i="1"/>
  <c r="P1000" i="1"/>
  <c r="Q1000" i="1"/>
  <c r="P996" i="1"/>
  <c r="Q996" i="1"/>
  <c r="P992" i="1"/>
  <c r="Q992" i="1"/>
  <c r="P988" i="1"/>
  <c r="Q988" i="1"/>
  <c r="P984" i="1"/>
  <c r="Q984" i="1"/>
  <c r="P980" i="1"/>
  <c r="Q980" i="1"/>
  <c r="P976" i="1"/>
  <c r="Q976" i="1"/>
  <c r="P972" i="1"/>
  <c r="Q972" i="1"/>
  <c r="P968" i="1"/>
  <c r="Q968" i="1"/>
  <c r="P964" i="1"/>
  <c r="Q964" i="1"/>
  <c r="P960" i="1"/>
  <c r="Q960" i="1"/>
  <c r="P956" i="1"/>
  <c r="Q956" i="1"/>
  <c r="P952" i="1"/>
  <c r="Q952" i="1"/>
  <c r="P948" i="1"/>
  <c r="Q948" i="1"/>
  <c r="P944" i="1"/>
  <c r="Q944" i="1"/>
  <c r="P940" i="1"/>
  <c r="Q940" i="1"/>
  <c r="P936" i="1"/>
  <c r="Q936" i="1"/>
  <c r="P932" i="1"/>
  <c r="Q932" i="1"/>
  <c r="P928" i="1"/>
  <c r="Q928" i="1"/>
  <c r="P924" i="1"/>
  <c r="Q924" i="1"/>
  <c r="P920" i="1"/>
  <c r="Q920" i="1"/>
  <c r="P916" i="1"/>
  <c r="Q916" i="1"/>
  <c r="P912" i="1"/>
  <c r="Q912" i="1"/>
  <c r="P908" i="1"/>
  <c r="Q908" i="1"/>
  <c r="P904" i="1"/>
  <c r="Q904" i="1"/>
  <c r="P900" i="1"/>
  <c r="Q900" i="1"/>
  <c r="P896" i="1"/>
  <c r="Q896" i="1"/>
  <c r="P892" i="1"/>
  <c r="Q892" i="1"/>
  <c r="P888" i="1"/>
  <c r="Q888" i="1"/>
  <c r="P884" i="1"/>
  <c r="Q884" i="1"/>
  <c r="P880" i="1"/>
  <c r="Q880" i="1"/>
  <c r="P876" i="1"/>
  <c r="Q876" i="1"/>
  <c r="P872" i="1"/>
  <c r="Q872" i="1"/>
  <c r="P868" i="1"/>
  <c r="Q868" i="1"/>
  <c r="P864" i="1"/>
  <c r="Q864" i="1"/>
  <c r="P860" i="1"/>
  <c r="Q860" i="1"/>
  <c r="P856" i="1"/>
  <c r="Q856" i="1"/>
  <c r="P852" i="1"/>
  <c r="Q852" i="1"/>
  <c r="P848" i="1"/>
  <c r="Q848" i="1"/>
  <c r="P844" i="1"/>
  <c r="Q844" i="1"/>
  <c r="P840" i="1"/>
  <c r="Q840" i="1"/>
  <c r="P836" i="1"/>
  <c r="Q836" i="1"/>
  <c r="P832" i="1"/>
  <c r="Q832" i="1"/>
  <c r="P828" i="1"/>
  <c r="Q828" i="1"/>
  <c r="P824" i="1"/>
  <c r="Q824" i="1"/>
  <c r="P820" i="1"/>
  <c r="Q820" i="1"/>
  <c r="P816" i="1"/>
  <c r="Q816" i="1"/>
  <c r="P812" i="1"/>
  <c r="Q812" i="1"/>
  <c r="P808" i="1"/>
  <c r="Q808" i="1"/>
  <c r="P804" i="1"/>
  <c r="Q804" i="1"/>
  <c r="P800" i="1"/>
  <c r="Q800" i="1"/>
  <c r="P796" i="1"/>
  <c r="Q796" i="1"/>
  <c r="P792" i="1"/>
  <c r="Q792" i="1"/>
  <c r="P788" i="1"/>
  <c r="Q788" i="1"/>
  <c r="P784" i="1"/>
  <c r="Q784" i="1"/>
  <c r="P780" i="1"/>
  <c r="Q780" i="1"/>
  <c r="P776" i="1"/>
  <c r="Q776" i="1"/>
  <c r="P772" i="1"/>
  <c r="Q772" i="1"/>
  <c r="P768" i="1"/>
  <c r="Q768" i="1"/>
  <c r="P764" i="1"/>
  <c r="Q764" i="1"/>
  <c r="P760" i="1"/>
  <c r="Q760" i="1"/>
  <c r="P756" i="1"/>
  <c r="Q756" i="1"/>
  <c r="P752" i="1"/>
  <c r="Q752" i="1"/>
  <c r="P748" i="1"/>
  <c r="Q748" i="1"/>
  <c r="P744" i="1"/>
  <c r="Q744" i="1"/>
  <c r="P740" i="1"/>
  <c r="Q740" i="1"/>
  <c r="P736" i="1"/>
  <c r="Q736" i="1"/>
  <c r="P732" i="1"/>
  <c r="Q732" i="1"/>
  <c r="P728" i="1"/>
  <c r="Q728" i="1"/>
  <c r="P724" i="1"/>
  <c r="Q724" i="1"/>
  <c r="P720" i="1"/>
  <c r="Q720" i="1"/>
  <c r="P716" i="1"/>
  <c r="Q716" i="1"/>
  <c r="P712" i="1"/>
  <c r="Q712" i="1"/>
  <c r="P708" i="1"/>
  <c r="Q708" i="1"/>
  <c r="P704" i="1"/>
  <c r="Q704" i="1"/>
  <c r="P700" i="1"/>
  <c r="Q700" i="1"/>
  <c r="P696" i="1"/>
  <c r="Q696" i="1"/>
  <c r="P692" i="1"/>
  <c r="Q692" i="1"/>
  <c r="P688" i="1"/>
  <c r="Q688" i="1"/>
  <c r="P684" i="1"/>
  <c r="Q684" i="1"/>
  <c r="P680" i="1"/>
  <c r="Q680" i="1"/>
  <c r="P676" i="1"/>
  <c r="Q676" i="1"/>
  <c r="P672" i="1"/>
  <c r="Q672" i="1"/>
  <c r="P668" i="1"/>
  <c r="Q668" i="1"/>
  <c r="P664" i="1"/>
  <c r="Q664" i="1"/>
  <c r="P660" i="1"/>
  <c r="Q660" i="1"/>
  <c r="P656" i="1"/>
  <c r="Q656" i="1"/>
  <c r="P652" i="1"/>
  <c r="Q652" i="1"/>
  <c r="P648" i="1"/>
  <c r="Q648" i="1"/>
  <c r="P644" i="1"/>
  <c r="Q644" i="1"/>
  <c r="P640" i="1"/>
  <c r="Q640" i="1"/>
  <c r="P636" i="1"/>
  <c r="Q636" i="1"/>
  <c r="P632" i="1"/>
  <c r="Q632" i="1"/>
  <c r="P628" i="1"/>
  <c r="Q628" i="1"/>
  <c r="P624" i="1"/>
  <c r="Q624" i="1"/>
  <c r="P620" i="1"/>
  <c r="Q620" i="1"/>
  <c r="P616" i="1"/>
  <c r="Q616" i="1"/>
  <c r="P612" i="1"/>
  <c r="Q612" i="1"/>
  <c r="P608" i="1"/>
  <c r="Q608" i="1"/>
  <c r="P604" i="1"/>
  <c r="Q604" i="1"/>
  <c r="P600" i="1"/>
  <c r="Q600" i="1"/>
  <c r="P596" i="1"/>
  <c r="Q596" i="1"/>
  <c r="P592" i="1"/>
  <c r="Q592" i="1"/>
  <c r="P588" i="1"/>
  <c r="Q588" i="1"/>
  <c r="P584" i="1"/>
  <c r="Q584" i="1"/>
  <c r="P580" i="1"/>
  <c r="Q580" i="1"/>
  <c r="P576" i="1"/>
  <c r="Q576" i="1"/>
  <c r="P572" i="1"/>
  <c r="Q572" i="1"/>
  <c r="P568" i="1"/>
  <c r="Q568" i="1"/>
  <c r="P564" i="1"/>
  <c r="Q564" i="1"/>
  <c r="P560" i="1"/>
  <c r="Q560" i="1"/>
  <c r="P556" i="1"/>
  <c r="Q556" i="1"/>
  <c r="P552" i="1"/>
  <c r="Q552" i="1"/>
  <c r="P548" i="1"/>
  <c r="Q548" i="1"/>
  <c r="P544" i="1"/>
  <c r="Q544" i="1"/>
  <c r="P540" i="1"/>
  <c r="Q540" i="1"/>
  <c r="P536" i="1"/>
  <c r="Q536" i="1"/>
  <c r="P532" i="1"/>
  <c r="Q532" i="1"/>
  <c r="P528" i="1"/>
  <c r="Q528" i="1"/>
  <c r="P524" i="1"/>
  <c r="Q524" i="1"/>
  <c r="P520" i="1"/>
  <c r="Q520" i="1"/>
  <c r="P516" i="1"/>
  <c r="Q516" i="1"/>
  <c r="P512" i="1"/>
  <c r="Q512" i="1"/>
  <c r="P508" i="1"/>
  <c r="Q508" i="1"/>
  <c r="P504" i="1"/>
  <c r="Q504" i="1"/>
  <c r="P500" i="1"/>
  <c r="Q500" i="1"/>
  <c r="P496" i="1"/>
  <c r="Q496" i="1"/>
  <c r="P492" i="1"/>
  <c r="Q492" i="1"/>
  <c r="P488" i="1"/>
  <c r="Q488" i="1"/>
  <c r="P484" i="1"/>
  <c r="Q484" i="1"/>
  <c r="P480" i="1"/>
  <c r="Q480" i="1"/>
  <c r="P476" i="1"/>
  <c r="Q476" i="1"/>
  <c r="P472" i="1"/>
  <c r="Q472" i="1"/>
  <c r="P468" i="1"/>
  <c r="Q468" i="1"/>
  <c r="P464" i="1"/>
  <c r="Q464" i="1"/>
  <c r="P460" i="1"/>
  <c r="Q460" i="1"/>
  <c r="P456" i="1"/>
  <c r="Q456" i="1"/>
  <c r="P452" i="1"/>
  <c r="Q452" i="1"/>
  <c r="P448" i="1"/>
  <c r="Q448" i="1"/>
  <c r="P444" i="1"/>
  <c r="Q444" i="1"/>
  <c r="P440" i="1"/>
  <c r="Q440" i="1"/>
  <c r="P436" i="1"/>
  <c r="Q436" i="1"/>
  <c r="P432" i="1"/>
  <c r="Q432" i="1"/>
  <c r="P428" i="1"/>
  <c r="Q428" i="1"/>
  <c r="P424" i="1"/>
  <c r="Q424" i="1"/>
  <c r="P420" i="1"/>
  <c r="Q420" i="1"/>
  <c r="P416" i="1"/>
  <c r="Q416" i="1"/>
  <c r="P412" i="1"/>
  <c r="Q412" i="1"/>
  <c r="P408" i="1"/>
  <c r="Q408" i="1"/>
  <c r="P404" i="1"/>
  <c r="Q404" i="1"/>
  <c r="P400" i="1"/>
  <c r="Q400" i="1"/>
  <c r="P396" i="1"/>
  <c r="Q396" i="1"/>
  <c r="P392" i="1"/>
  <c r="Q392" i="1"/>
  <c r="P388" i="1"/>
  <c r="Q388" i="1"/>
  <c r="P384" i="1"/>
  <c r="Q384" i="1"/>
  <c r="P380" i="1"/>
  <c r="Q380" i="1"/>
  <c r="P376" i="1"/>
  <c r="Q376" i="1"/>
  <c r="P372" i="1"/>
  <c r="Q372" i="1"/>
  <c r="P368" i="1"/>
  <c r="Q368" i="1"/>
  <c r="P364" i="1"/>
  <c r="Q364" i="1"/>
  <c r="P360" i="1"/>
  <c r="Q360" i="1"/>
  <c r="P356" i="1"/>
  <c r="Q356" i="1"/>
  <c r="P352" i="1"/>
  <c r="Q352" i="1"/>
  <c r="P348" i="1"/>
  <c r="Q348" i="1"/>
  <c r="P344" i="1"/>
  <c r="Q344" i="1"/>
  <c r="P340" i="1"/>
  <c r="Q340" i="1"/>
  <c r="P336" i="1"/>
  <c r="Q336" i="1"/>
  <c r="P332" i="1"/>
  <c r="Q332" i="1"/>
  <c r="P328" i="1"/>
  <c r="Q328" i="1"/>
  <c r="P324" i="1"/>
  <c r="Q324" i="1"/>
  <c r="P320" i="1"/>
  <c r="Q320" i="1"/>
  <c r="P316" i="1"/>
  <c r="Q316" i="1"/>
  <c r="P312" i="1"/>
  <c r="Q312" i="1"/>
  <c r="P308" i="1"/>
  <c r="Q308" i="1"/>
  <c r="P304" i="1"/>
  <c r="Q304" i="1"/>
  <c r="P300" i="1"/>
  <c r="Q300" i="1"/>
  <c r="P296" i="1"/>
  <c r="Q296" i="1"/>
  <c r="P292" i="1"/>
  <c r="Q292" i="1"/>
  <c r="P288" i="1"/>
  <c r="Q288" i="1"/>
  <c r="P284" i="1"/>
  <c r="Q284" i="1"/>
  <c r="P280" i="1"/>
  <c r="Q280" i="1"/>
  <c r="P276" i="1"/>
  <c r="Q276" i="1"/>
  <c r="P272" i="1"/>
  <c r="Q272" i="1"/>
  <c r="P268" i="1"/>
  <c r="Q268" i="1"/>
  <c r="P264" i="1"/>
  <c r="Q264" i="1"/>
  <c r="P260" i="1"/>
  <c r="Q260" i="1"/>
  <c r="P256" i="1"/>
  <c r="Q256" i="1"/>
  <c r="P252" i="1"/>
  <c r="Q252" i="1"/>
  <c r="P248" i="1"/>
  <c r="Q248" i="1"/>
  <c r="P244" i="1"/>
  <c r="Q244" i="1"/>
  <c r="P240" i="1"/>
  <c r="Q240" i="1"/>
  <c r="P236" i="1"/>
  <c r="Q236" i="1"/>
  <c r="P232" i="1"/>
  <c r="Q232" i="1"/>
  <c r="P228" i="1"/>
  <c r="Q228" i="1"/>
  <c r="P224" i="1"/>
  <c r="Q224" i="1"/>
  <c r="P220" i="1"/>
  <c r="Q220" i="1"/>
  <c r="P216" i="1"/>
  <c r="Q216" i="1"/>
  <c r="P212" i="1"/>
  <c r="Q212" i="1"/>
  <c r="P208" i="1"/>
  <c r="Q208" i="1"/>
  <c r="P204" i="1"/>
  <c r="Q204" i="1"/>
  <c r="P200" i="1"/>
  <c r="Q200" i="1"/>
  <c r="P196" i="1"/>
  <c r="Q196" i="1"/>
  <c r="P192" i="1"/>
  <c r="Q192" i="1"/>
  <c r="P188" i="1"/>
  <c r="Q188" i="1"/>
  <c r="P184" i="1"/>
  <c r="Q184" i="1"/>
  <c r="P180" i="1"/>
  <c r="Q180" i="1"/>
  <c r="P176" i="1"/>
  <c r="Q176" i="1"/>
  <c r="P172" i="1"/>
  <c r="Q172" i="1"/>
  <c r="P168" i="1"/>
  <c r="Q168" i="1"/>
  <c r="P164" i="1"/>
  <c r="Q164" i="1"/>
  <c r="P160" i="1"/>
  <c r="Q160" i="1"/>
  <c r="P156" i="1"/>
  <c r="Q156" i="1"/>
  <c r="P152" i="1"/>
  <c r="Q152" i="1"/>
  <c r="P148" i="1"/>
  <c r="Q148" i="1"/>
  <c r="P144" i="1"/>
  <c r="Q144" i="1"/>
  <c r="P140" i="1"/>
  <c r="Q140" i="1"/>
  <c r="P136" i="1"/>
  <c r="Q136" i="1"/>
  <c r="P132" i="1"/>
  <c r="Q132" i="1"/>
  <c r="P128" i="1"/>
  <c r="Q128" i="1"/>
  <c r="P124" i="1"/>
  <c r="Q124" i="1"/>
  <c r="P120" i="1"/>
  <c r="Q120" i="1"/>
  <c r="P116" i="1"/>
  <c r="Q116" i="1"/>
  <c r="P112" i="1"/>
  <c r="Q112" i="1"/>
  <c r="P108" i="1"/>
  <c r="Q108" i="1"/>
  <c r="P104" i="1"/>
  <c r="Q104" i="1"/>
  <c r="P100" i="1"/>
  <c r="Q100" i="1"/>
  <c r="P96" i="1"/>
  <c r="Q96" i="1"/>
  <c r="P92" i="1"/>
  <c r="Q92" i="1"/>
  <c r="P88" i="1"/>
  <c r="Q88" i="1"/>
  <c r="P84" i="1"/>
  <c r="Q84" i="1"/>
  <c r="P80" i="1"/>
  <c r="Q80" i="1"/>
  <c r="P76" i="1"/>
  <c r="Q76" i="1"/>
  <c r="P72" i="1"/>
  <c r="Q72" i="1"/>
  <c r="P68" i="1"/>
  <c r="Q68" i="1"/>
  <c r="P64" i="1"/>
  <c r="Q64" i="1"/>
  <c r="P60" i="1"/>
  <c r="Q60" i="1"/>
  <c r="P56" i="1"/>
  <c r="Q56" i="1"/>
  <c r="P52" i="1"/>
  <c r="Q52" i="1"/>
  <c r="P48" i="1"/>
  <c r="Q48" i="1"/>
  <c r="P44" i="1"/>
  <c r="Q44" i="1"/>
  <c r="P40" i="1"/>
  <c r="Q40" i="1"/>
  <c r="P36" i="1"/>
  <c r="Q36" i="1"/>
  <c r="P32" i="1"/>
  <c r="Q32" i="1"/>
  <c r="P28" i="1"/>
  <c r="Q28" i="1"/>
  <c r="P24" i="1"/>
  <c r="Q24" i="1"/>
  <c r="P20" i="1"/>
  <c r="Q20" i="1"/>
  <c r="P16" i="1"/>
  <c r="Q16" i="1"/>
  <c r="P12" i="1"/>
  <c r="Q12" i="1"/>
  <c r="P8" i="1"/>
  <c r="Q8" i="1"/>
  <c r="P4" i="1"/>
  <c r="Q4" i="1"/>
  <c r="P1139" i="1"/>
  <c r="Q1139" i="1"/>
  <c r="P1135" i="1"/>
  <c r="Q1135" i="1"/>
  <c r="P1131" i="1"/>
  <c r="Q1131" i="1"/>
  <c r="P1127" i="1"/>
  <c r="Q1127" i="1"/>
  <c r="P1123" i="1"/>
  <c r="Q1123" i="1"/>
  <c r="P1119" i="1"/>
  <c r="Q1119" i="1"/>
  <c r="P1115" i="1"/>
  <c r="Q1115" i="1"/>
  <c r="P1111" i="1"/>
  <c r="Q1111" i="1"/>
  <c r="P1107" i="1"/>
  <c r="Q1107" i="1"/>
  <c r="P1103" i="1"/>
  <c r="Q1103" i="1"/>
  <c r="P1099" i="1"/>
  <c r="Q1099" i="1"/>
  <c r="P1095" i="1"/>
  <c r="Q1095" i="1"/>
  <c r="P1091" i="1"/>
  <c r="Q1091" i="1"/>
  <c r="P1087" i="1"/>
  <c r="Q1087" i="1"/>
  <c r="P1083" i="1"/>
  <c r="Q1083" i="1"/>
  <c r="P1079" i="1"/>
  <c r="Q1079" i="1"/>
  <c r="P1075" i="1"/>
  <c r="Q1075" i="1"/>
  <c r="P1071" i="1"/>
  <c r="Q1071" i="1"/>
  <c r="P1067" i="1"/>
  <c r="Q1067" i="1"/>
  <c r="P1063" i="1"/>
  <c r="Q1063" i="1"/>
  <c r="P1059" i="1"/>
  <c r="Q1059" i="1"/>
  <c r="P1055" i="1"/>
  <c r="Q1055" i="1"/>
  <c r="P1051" i="1"/>
  <c r="Q1051" i="1"/>
  <c r="P1047" i="1"/>
  <c r="Q1047" i="1"/>
  <c r="P1043" i="1"/>
  <c r="Q1043" i="1"/>
  <c r="P1039" i="1"/>
  <c r="Q1039" i="1"/>
  <c r="P1035" i="1"/>
  <c r="Q1035" i="1"/>
  <c r="P1031" i="1"/>
  <c r="Q1031" i="1"/>
  <c r="P1027" i="1"/>
  <c r="Q1027" i="1"/>
  <c r="P1023" i="1"/>
  <c r="Q1023" i="1"/>
  <c r="P1019" i="1"/>
  <c r="Q1019" i="1"/>
  <c r="P1015" i="1"/>
  <c r="Q1015" i="1"/>
  <c r="P1011" i="1"/>
  <c r="Q1011" i="1"/>
  <c r="P1007" i="1"/>
  <c r="Q1007" i="1"/>
  <c r="P1003" i="1"/>
  <c r="Q1003" i="1"/>
  <c r="P999" i="1"/>
  <c r="Q999" i="1"/>
  <c r="P995" i="1"/>
  <c r="Q995" i="1"/>
  <c r="P991" i="1"/>
  <c r="Q991" i="1"/>
  <c r="P987" i="1"/>
  <c r="Q987" i="1"/>
  <c r="P983" i="1"/>
  <c r="Q983" i="1"/>
  <c r="P979" i="1"/>
  <c r="Q979" i="1"/>
  <c r="P975" i="1"/>
  <c r="Q975" i="1"/>
  <c r="P971" i="1"/>
  <c r="Q971" i="1"/>
  <c r="P967" i="1"/>
  <c r="Q967" i="1"/>
  <c r="P963" i="1"/>
  <c r="Q963" i="1"/>
  <c r="P959" i="1"/>
  <c r="Q959" i="1"/>
  <c r="P955" i="1"/>
  <c r="Q955" i="1"/>
  <c r="P951" i="1"/>
  <c r="Q951" i="1"/>
  <c r="P947" i="1"/>
  <c r="Q947" i="1"/>
  <c r="P943" i="1"/>
  <c r="Q943" i="1"/>
  <c r="P939" i="1"/>
  <c r="Q939" i="1"/>
  <c r="P935" i="1"/>
  <c r="Q935" i="1"/>
  <c r="P931" i="1"/>
  <c r="Q931" i="1"/>
  <c r="P927" i="1"/>
  <c r="Q927" i="1"/>
  <c r="P923" i="1"/>
  <c r="Q923" i="1"/>
  <c r="P919" i="1"/>
  <c r="Q919" i="1"/>
  <c r="P915" i="1"/>
  <c r="Q915" i="1"/>
  <c r="P911" i="1"/>
  <c r="Q911" i="1"/>
  <c r="P907" i="1"/>
  <c r="Q907" i="1"/>
  <c r="P903" i="1"/>
  <c r="Q903" i="1"/>
  <c r="P899" i="1"/>
  <c r="Q899" i="1"/>
  <c r="P895" i="1"/>
  <c r="Q895" i="1"/>
  <c r="P891" i="1"/>
  <c r="Q891" i="1"/>
  <c r="P887" i="1"/>
  <c r="Q887" i="1"/>
  <c r="P883" i="1"/>
  <c r="Q883" i="1"/>
  <c r="P879" i="1"/>
  <c r="Q879" i="1"/>
  <c r="P875" i="1"/>
  <c r="Q875" i="1"/>
  <c r="P871" i="1"/>
  <c r="Q871" i="1"/>
  <c r="P867" i="1"/>
  <c r="Q867" i="1"/>
  <c r="P863" i="1"/>
  <c r="Q863" i="1"/>
  <c r="P859" i="1"/>
  <c r="Q859" i="1"/>
  <c r="P855" i="1"/>
  <c r="Q855" i="1"/>
  <c r="P851" i="1"/>
  <c r="Q851" i="1"/>
  <c r="P847" i="1"/>
  <c r="Q847" i="1"/>
  <c r="P843" i="1"/>
  <c r="Q843" i="1"/>
  <c r="P839" i="1"/>
  <c r="Q839" i="1"/>
  <c r="P835" i="1"/>
  <c r="Q835" i="1"/>
  <c r="P831" i="1"/>
  <c r="Q831" i="1"/>
  <c r="P827" i="1"/>
  <c r="Q827" i="1"/>
  <c r="P823" i="1"/>
  <c r="Q823" i="1"/>
  <c r="P819" i="1"/>
  <c r="Q819" i="1"/>
  <c r="P815" i="1"/>
  <c r="Q815" i="1"/>
  <c r="P811" i="1"/>
  <c r="Q811" i="1"/>
  <c r="P807" i="1"/>
  <c r="Q807" i="1"/>
  <c r="P803" i="1"/>
  <c r="Q803" i="1"/>
  <c r="P799" i="1"/>
  <c r="Q799" i="1"/>
  <c r="P795" i="1"/>
  <c r="Q795" i="1"/>
  <c r="P791" i="1"/>
  <c r="Q791" i="1"/>
  <c r="P787" i="1"/>
  <c r="Q787" i="1"/>
  <c r="P783" i="1"/>
  <c r="Q783" i="1"/>
  <c r="P779" i="1"/>
  <c r="Q779" i="1"/>
  <c r="P775" i="1"/>
  <c r="Q775" i="1"/>
  <c r="P771" i="1"/>
  <c r="Q771" i="1"/>
  <c r="P767" i="1"/>
  <c r="Q767" i="1"/>
  <c r="P763" i="1"/>
  <c r="Q763" i="1"/>
  <c r="P759" i="1"/>
  <c r="Q759" i="1"/>
  <c r="P755" i="1"/>
  <c r="Q755" i="1"/>
  <c r="P751" i="1"/>
  <c r="Q751" i="1"/>
  <c r="P747" i="1"/>
  <c r="Q747" i="1"/>
  <c r="P743" i="1"/>
  <c r="Q743" i="1"/>
  <c r="P739" i="1"/>
  <c r="Q739" i="1"/>
  <c r="P735" i="1"/>
  <c r="Q735" i="1"/>
  <c r="P731" i="1"/>
  <c r="Q731" i="1"/>
  <c r="P727" i="1"/>
  <c r="Q727" i="1"/>
  <c r="P723" i="1"/>
  <c r="Q723" i="1"/>
  <c r="P719" i="1"/>
  <c r="Q719" i="1"/>
  <c r="P715" i="1"/>
  <c r="Q715" i="1"/>
  <c r="P711" i="1"/>
  <c r="Q711" i="1"/>
  <c r="P707" i="1"/>
  <c r="Q707" i="1"/>
  <c r="P703" i="1"/>
  <c r="Q703" i="1"/>
  <c r="P699" i="1"/>
  <c r="Q699" i="1"/>
  <c r="P695" i="1"/>
  <c r="Q695" i="1"/>
  <c r="P691" i="1"/>
  <c r="Q691" i="1"/>
  <c r="P687" i="1"/>
  <c r="Q687" i="1"/>
  <c r="P683" i="1"/>
  <c r="Q683" i="1"/>
  <c r="P679" i="1"/>
  <c r="Q679" i="1"/>
  <c r="P675" i="1"/>
  <c r="Q675" i="1"/>
  <c r="P671" i="1"/>
  <c r="Q671" i="1"/>
  <c r="P667" i="1"/>
  <c r="Q667" i="1"/>
  <c r="P663" i="1"/>
  <c r="Q663" i="1"/>
  <c r="P659" i="1"/>
  <c r="Q659" i="1"/>
  <c r="P655" i="1"/>
  <c r="Q655" i="1"/>
  <c r="P651" i="1"/>
  <c r="Q651" i="1"/>
  <c r="P647" i="1"/>
  <c r="Q647" i="1"/>
  <c r="P643" i="1"/>
  <c r="Q643" i="1"/>
  <c r="P639" i="1"/>
  <c r="Q639" i="1"/>
  <c r="P635" i="1"/>
  <c r="Q635" i="1"/>
  <c r="P631" i="1"/>
  <c r="Q631" i="1"/>
  <c r="P627" i="1"/>
  <c r="Q627" i="1"/>
  <c r="P623" i="1"/>
  <c r="Q623" i="1"/>
  <c r="P619" i="1"/>
  <c r="Q619" i="1"/>
  <c r="P615" i="1"/>
  <c r="Q615" i="1"/>
  <c r="P611" i="1"/>
  <c r="Q611" i="1"/>
  <c r="P607" i="1"/>
  <c r="Q607" i="1"/>
  <c r="P603" i="1"/>
  <c r="Q603" i="1"/>
  <c r="P599" i="1"/>
  <c r="Q599" i="1"/>
  <c r="P595" i="1"/>
  <c r="Q595" i="1"/>
  <c r="P591" i="1"/>
  <c r="Q591" i="1"/>
  <c r="P587" i="1"/>
  <c r="Q587" i="1"/>
  <c r="P583" i="1"/>
  <c r="Q583" i="1"/>
  <c r="P579" i="1"/>
  <c r="Q579" i="1"/>
  <c r="P575" i="1"/>
  <c r="Q575" i="1"/>
  <c r="P571" i="1"/>
  <c r="Q571" i="1"/>
  <c r="P567" i="1"/>
  <c r="Q567" i="1"/>
  <c r="P563" i="1"/>
  <c r="Q563" i="1"/>
  <c r="P559" i="1"/>
  <c r="Q559" i="1"/>
  <c r="P555" i="1"/>
  <c r="Q555" i="1"/>
  <c r="P551" i="1"/>
  <c r="Q551" i="1"/>
  <c r="P547" i="1"/>
  <c r="Q547" i="1"/>
  <c r="P543" i="1"/>
  <c r="Q543" i="1"/>
  <c r="P539" i="1"/>
  <c r="Q539" i="1"/>
  <c r="P535" i="1"/>
  <c r="Q535" i="1"/>
  <c r="P531" i="1"/>
  <c r="Q531" i="1"/>
  <c r="P527" i="1"/>
  <c r="Q527" i="1"/>
  <c r="P523" i="1"/>
  <c r="Q523" i="1"/>
  <c r="P519" i="1"/>
  <c r="Q519" i="1"/>
  <c r="P515" i="1"/>
  <c r="Q515" i="1"/>
  <c r="P511" i="1"/>
  <c r="Q511" i="1"/>
  <c r="P507" i="1"/>
  <c r="Q507" i="1"/>
  <c r="P503" i="1"/>
  <c r="Q503" i="1"/>
  <c r="P499" i="1"/>
  <c r="Q499" i="1"/>
  <c r="P495" i="1"/>
  <c r="Q495" i="1"/>
  <c r="P491" i="1"/>
  <c r="Q491" i="1"/>
  <c r="P487" i="1"/>
  <c r="Q487" i="1"/>
  <c r="P483" i="1"/>
  <c r="Q483" i="1"/>
  <c r="P479" i="1"/>
  <c r="Q479" i="1"/>
  <c r="P475" i="1"/>
  <c r="Q475" i="1"/>
  <c r="P471" i="1"/>
  <c r="Q471" i="1"/>
  <c r="P467" i="1"/>
  <c r="Q467" i="1"/>
  <c r="P463" i="1"/>
  <c r="Q463" i="1"/>
  <c r="P459" i="1"/>
  <c r="Q459" i="1"/>
  <c r="P455" i="1"/>
  <c r="Q455" i="1"/>
  <c r="P451" i="1"/>
  <c r="Q451" i="1"/>
  <c r="P447" i="1"/>
  <c r="Q447" i="1"/>
  <c r="P443" i="1"/>
  <c r="Q443" i="1"/>
  <c r="P439" i="1"/>
  <c r="Q439" i="1"/>
  <c r="P435" i="1"/>
  <c r="Q435" i="1"/>
  <c r="P431" i="1"/>
  <c r="Q431" i="1"/>
  <c r="P427" i="1"/>
  <c r="Q427" i="1"/>
  <c r="P423" i="1"/>
  <c r="Q423" i="1"/>
  <c r="P419" i="1"/>
  <c r="Q419" i="1"/>
  <c r="P415" i="1"/>
  <c r="Q415" i="1"/>
  <c r="P411" i="1"/>
  <c r="Q411" i="1"/>
  <c r="P407" i="1"/>
  <c r="Q407" i="1"/>
  <c r="P403" i="1"/>
  <c r="Q403" i="1"/>
  <c r="P399" i="1"/>
  <c r="Q399" i="1"/>
  <c r="P395" i="1"/>
  <c r="Q395" i="1"/>
  <c r="P391" i="1"/>
  <c r="Q391" i="1"/>
  <c r="P387" i="1"/>
  <c r="Q387" i="1"/>
  <c r="P383" i="1"/>
  <c r="Q383" i="1"/>
  <c r="P379" i="1"/>
  <c r="Q379" i="1"/>
  <c r="P375" i="1"/>
  <c r="Q375" i="1"/>
  <c r="P371" i="1"/>
  <c r="Q371" i="1"/>
  <c r="P367" i="1"/>
  <c r="Q367" i="1"/>
  <c r="P363" i="1"/>
  <c r="Q363" i="1"/>
  <c r="P359" i="1"/>
  <c r="Q359" i="1"/>
  <c r="P355" i="1"/>
  <c r="Q355" i="1"/>
  <c r="P351" i="1"/>
  <c r="Q351" i="1"/>
  <c r="P347" i="1"/>
  <c r="Q347" i="1"/>
  <c r="P343" i="1"/>
  <c r="Q343" i="1"/>
  <c r="P339" i="1"/>
  <c r="Q339" i="1"/>
  <c r="P335" i="1"/>
  <c r="Q335" i="1"/>
  <c r="P331" i="1"/>
  <c r="Q331" i="1"/>
  <c r="P327" i="1"/>
  <c r="Q327" i="1"/>
  <c r="P323" i="1"/>
  <c r="Q323" i="1"/>
  <c r="P319" i="1"/>
  <c r="Q319" i="1"/>
  <c r="P315" i="1"/>
  <c r="Q315" i="1"/>
  <c r="P311" i="1"/>
  <c r="Q311" i="1"/>
  <c r="P307" i="1"/>
  <c r="Q307" i="1"/>
  <c r="P303" i="1"/>
  <c r="Q303" i="1"/>
  <c r="P299" i="1"/>
  <c r="Q299" i="1"/>
  <c r="P295" i="1"/>
  <c r="Q295" i="1"/>
  <c r="P291" i="1"/>
  <c r="Q291" i="1"/>
  <c r="P287" i="1"/>
  <c r="Q287" i="1"/>
  <c r="P283" i="1"/>
  <c r="Q283" i="1"/>
  <c r="P279" i="1"/>
  <c r="Q279" i="1"/>
  <c r="P275" i="1"/>
  <c r="Q275" i="1"/>
  <c r="P271" i="1"/>
  <c r="Q271" i="1"/>
  <c r="P267" i="1"/>
  <c r="Q267" i="1"/>
  <c r="P263" i="1"/>
  <c r="Q263" i="1"/>
  <c r="P259" i="1"/>
  <c r="Q259" i="1"/>
  <c r="P255" i="1"/>
  <c r="Q255" i="1"/>
  <c r="P251" i="1"/>
  <c r="Q251" i="1"/>
  <c r="P247" i="1"/>
  <c r="Q247" i="1"/>
  <c r="P243" i="1"/>
  <c r="Q243" i="1"/>
  <c r="P239" i="1"/>
  <c r="Q239" i="1"/>
  <c r="P235" i="1"/>
  <c r="Q235" i="1"/>
  <c r="P231" i="1"/>
  <c r="Q231" i="1"/>
  <c r="P227" i="1"/>
  <c r="Q227" i="1"/>
  <c r="P223" i="1"/>
  <c r="Q223" i="1"/>
  <c r="P219" i="1"/>
  <c r="Q219" i="1"/>
  <c r="P215" i="1"/>
  <c r="Q215" i="1"/>
  <c r="P211" i="1"/>
  <c r="Q211" i="1"/>
  <c r="P207" i="1"/>
  <c r="Q207" i="1"/>
  <c r="P203" i="1"/>
  <c r="Q203" i="1"/>
  <c r="P199" i="1"/>
  <c r="Q199" i="1"/>
  <c r="P195" i="1"/>
  <c r="Q195" i="1"/>
  <c r="P191" i="1"/>
  <c r="Q191" i="1"/>
  <c r="P187" i="1"/>
  <c r="Q187" i="1"/>
  <c r="P183" i="1"/>
  <c r="Q183" i="1"/>
  <c r="P179" i="1"/>
  <c r="Q179" i="1"/>
  <c r="P175" i="1"/>
  <c r="Q175" i="1"/>
  <c r="P171" i="1"/>
  <c r="Q171" i="1"/>
  <c r="P167" i="1"/>
  <c r="Q167" i="1"/>
  <c r="P163" i="1"/>
  <c r="Q163" i="1"/>
  <c r="P159" i="1"/>
  <c r="Q159" i="1"/>
  <c r="P155" i="1"/>
  <c r="Q155" i="1"/>
  <c r="P151" i="1"/>
  <c r="Q151" i="1"/>
  <c r="P147" i="1"/>
  <c r="Q147" i="1"/>
  <c r="P143" i="1"/>
  <c r="Q143" i="1"/>
  <c r="P139" i="1"/>
  <c r="Q139" i="1"/>
  <c r="P135" i="1"/>
  <c r="Q135" i="1"/>
  <c r="P131" i="1"/>
  <c r="Q131" i="1"/>
  <c r="P127" i="1"/>
  <c r="Q127" i="1"/>
  <c r="P123" i="1"/>
  <c r="Q123" i="1"/>
  <c r="P119" i="1"/>
  <c r="Q119" i="1"/>
  <c r="P115" i="1"/>
  <c r="Q115" i="1"/>
  <c r="P111" i="1"/>
  <c r="Q111" i="1"/>
  <c r="P107" i="1"/>
  <c r="Q107" i="1"/>
  <c r="P103" i="1"/>
  <c r="Q103" i="1"/>
  <c r="P99" i="1"/>
  <c r="Q99" i="1"/>
  <c r="P95" i="1"/>
  <c r="Q95" i="1"/>
  <c r="P91" i="1"/>
  <c r="Q91" i="1"/>
  <c r="P87" i="1"/>
  <c r="Q87" i="1"/>
  <c r="P83" i="1"/>
  <c r="Q83" i="1"/>
  <c r="P79" i="1"/>
  <c r="Q79" i="1"/>
  <c r="P75" i="1"/>
  <c r="Q75" i="1"/>
  <c r="P71" i="1"/>
  <c r="Q71" i="1"/>
  <c r="P67" i="1"/>
  <c r="Q67" i="1"/>
  <c r="P63" i="1"/>
  <c r="Q63" i="1"/>
  <c r="P59" i="1"/>
  <c r="Q59" i="1"/>
  <c r="P55" i="1"/>
  <c r="Q55" i="1"/>
  <c r="P51" i="1"/>
  <c r="Q51" i="1"/>
  <c r="P47" i="1"/>
  <c r="Q47" i="1"/>
  <c r="P43" i="1"/>
  <c r="Q43" i="1"/>
  <c r="P39" i="1"/>
  <c r="Q39" i="1"/>
  <c r="P35" i="1"/>
  <c r="Q35" i="1"/>
  <c r="P31" i="1"/>
  <c r="Q31" i="1"/>
  <c r="P27" i="1"/>
  <c r="Q27" i="1"/>
  <c r="P23" i="1"/>
  <c r="Q23" i="1"/>
  <c r="P19" i="1"/>
  <c r="Q19" i="1"/>
  <c r="P15" i="1"/>
  <c r="Q15" i="1"/>
  <c r="P11" i="1"/>
  <c r="Q11" i="1"/>
  <c r="P7" i="1"/>
  <c r="Q7" i="1"/>
  <c r="P3" i="1"/>
  <c r="Q3" i="1"/>
  <c r="M1606" i="1" l="1"/>
  <c r="N1606" i="1" s="1"/>
  <c r="M1658" i="1"/>
  <c r="N1658" i="1" s="1"/>
  <c r="M1590" i="1"/>
  <c r="N1590" i="1" s="1"/>
  <c r="L1452" i="1"/>
  <c r="M1452" i="1" s="1"/>
  <c r="N1452" i="1" s="1"/>
  <c r="M1594" i="1"/>
  <c r="N1594" i="1" s="1"/>
  <c r="J1590" i="1"/>
  <c r="O1590" i="1" s="1"/>
  <c r="L190" i="1"/>
  <c r="M190" i="1" s="1"/>
  <c r="N190" i="1" s="1"/>
  <c r="O190" i="1"/>
  <c r="O1078" i="1"/>
  <c r="L1078" i="1"/>
  <c r="M1078" i="1" s="1"/>
  <c r="N1078" i="1" s="1"/>
  <c r="J1606" i="1"/>
  <c r="O1606" i="1" s="1"/>
  <c r="J1586" i="1"/>
  <c r="O1586" i="1" s="1"/>
  <c r="M1586" i="1"/>
  <c r="N1586" i="1" s="1"/>
  <c r="L942" i="1"/>
  <c r="M942" i="1" s="1"/>
  <c r="N942" i="1" s="1"/>
  <c r="O942" i="1"/>
  <c r="L1449" i="1"/>
  <c r="M1449" i="1" s="1"/>
  <c r="N1449" i="1" s="1"/>
  <c r="L1547" i="1"/>
  <c r="M1547" i="1" s="1"/>
  <c r="N1547" i="1" s="1"/>
  <c r="O1547" i="1"/>
  <c r="L673" i="1"/>
  <c r="M673" i="1" s="1"/>
  <c r="N673" i="1" s="1"/>
  <c r="O1269" i="1"/>
  <c r="O1307" i="1"/>
  <c r="O1355" i="1"/>
  <c r="O1388" i="1"/>
  <c r="O1424" i="1"/>
  <c r="O1444" i="1"/>
  <c r="O1464" i="1"/>
  <c r="O1480" i="1"/>
  <c r="O1596" i="1"/>
  <c r="O1624" i="1"/>
  <c r="O1236" i="1"/>
  <c r="O1222" i="1"/>
  <c r="O958" i="1"/>
  <c r="O1181" i="1"/>
  <c r="O602" i="1"/>
  <c r="O732" i="1"/>
  <c r="O795" i="1"/>
  <c r="O615" i="1"/>
  <c r="O301" i="1"/>
  <c r="O352" i="1"/>
  <c r="O399" i="1"/>
  <c r="O103" i="1"/>
  <c r="O326" i="1"/>
  <c r="O988" i="1"/>
  <c r="O955" i="1"/>
  <c r="O498" i="1"/>
  <c r="O572" i="1"/>
  <c r="O723" i="1"/>
  <c r="O341" i="1"/>
  <c r="O312" i="1"/>
  <c r="O34" i="1"/>
  <c r="O1090" i="1"/>
  <c r="O786" i="1"/>
  <c r="O713" i="1"/>
  <c r="O557" i="1"/>
  <c r="O448" i="1"/>
  <c r="O519" i="1"/>
  <c r="O336" i="1"/>
  <c r="O371" i="1"/>
  <c r="O183" i="1"/>
  <c r="O1243" i="1"/>
  <c r="O1151" i="1"/>
  <c r="O1294" i="1"/>
  <c r="O1197" i="1"/>
  <c r="O913" i="1"/>
  <c r="O521" i="1"/>
  <c r="O752" i="1"/>
  <c r="O548" i="1"/>
  <c r="O260" i="1"/>
  <c r="O56" i="1"/>
  <c r="O231" i="1"/>
  <c r="O110" i="1"/>
  <c r="O1393" i="1"/>
  <c r="O1453" i="1"/>
  <c r="O1477" i="1"/>
  <c r="O1513" i="1"/>
  <c r="O1549" i="1"/>
  <c r="O1565" i="1"/>
  <c r="O1581" i="1"/>
  <c r="O1613" i="1"/>
  <c r="O1633" i="1"/>
  <c r="O1653" i="1"/>
  <c r="O863" i="1"/>
  <c r="O869" i="1"/>
  <c r="O702" i="1"/>
  <c r="O554" i="1"/>
  <c r="O776" i="1"/>
  <c r="O516" i="1"/>
  <c r="O479" i="1"/>
  <c r="O93" i="1"/>
  <c r="O148" i="1"/>
  <c r="O215" i="1"/>
  <c r="O1332" i="1"/>
  <c r="O992" i="1"/>
  <c r="O1011" i="1"/>
  <c r="O1362" i="1"/>
  <c r="O1246" i="1"/>
  <c r="O1065" i="1"/>
  <c r="O850" i="1"/>
  <c r="O705" i="1"/>
  <c r="O832" i="1"/>
  <c r="O624" i="1"/>
  <c r="O783" i="1"/>
  <c r="O423" i="1"/>
  <c r="O165" i="1"/>
  <c r="O158" i="1"/>
  <c r="O1100" i="1"/>
  <c r="O1095" i="1"/>
  <c r="O974" i="1"/>
  <c r="O1097" i="1"/>
  <c r="O845" i="1"/>
  <c r="O590" i="1"/>
  <c r="O460" i="1"/>
  <c r="O799" i="1"/>
  <c r="O109" i="1"/>
  <c r="O50" i="1"/>
  <c r="O1296" i="1"/>
  <c r="O1263" i="1"/>
  <c r="O1158" i="1"/>
  <c r="O1073" i="1"/>
  <c r="O925" i="1"/>
  <c r="O570" i="1"/>
  <c r="O725" i="1"/>
  <c r="O820" i="1"/>
  <c r="O668" i="1"/>
  <c r="O655" i="1"/>
  <c r="O249" i="1"/>
  <c r="O291" i="1"/>
  <c r="O7" i="1"/>
  <c r="O1275" i="1"/>
  <c r="O1319" i="1"/>
  <c r="O1438" i="1"/>
  <c r="O1470" i="1"/>
  <c r="O1486" i="1"/>
  <c r="O1502" i="1"/>
  <c r="O1550" i="1"/>
  <c r="O1570" i="1"/>
  <c r="O1626" i="1"/>
  <c r="O1646" i="1"/>
  <c r="O1276" i="1"/>
  <c r="O964" i="1"/>
  <c r="O888" i="1"/>
  <c r="O931" i="1"/>
  <c r="O833" i="1"/>
  <c r="O466" i="1"/>
  <c r="O617" i="1"/>
  <c r="O796" i="1"/>
  <c r="O620" i="1"/>
  <c r="O755" i="1"/>
  <c r="O289" i="1"/>
  <c r="O84" i="1"/>
  <c r="O131" i="1"/>
  <c r="O290" i="1"/>
  <c r="O1340" i="1"/>
  <c r="O1052" i="1"/>
  <c r="O1035" i="1"/>
  <c r="O1214" i="1"/>
  <c r="O970" i="1"/>
  <c r="O823" i="1"/>
  <c r="O453" i="1"/>
  <c r="O520" i="1"/>
  <c r="O535" i="1"/>
  <c r="O361" i="1"/>
  <c r="O368" i="1"/>
  <c r="O88" i="1"/>
  <c r="O262" i="1"/>
  <c r="O1076" i="1"/>
  <c r="O1131" i="1"/>
  <c r="O1210" i="1"/>
  <c r="O1213" i="1"/>
  <c r="O561" i="1"/>
  <c r="O840" i="1"/>
  <c r="O623" i="1"/>
  <c r="O459" i="1"/>
  <c r="O169" i="1"/>
  <c r="O152" i="1"/>
  <c r="O195" i="1"/>
  <c r="O55" i="1"/>
  <c r="O242" i="1"/>
  <c r="O1341" i="1"/>
  <c r="O1379" i="1"/>
  <c r="O1403" i="1"/>
  <c r="O1423" i="1"/>
  <c r="O1447" i="1"/>
  <c r="O1503" i="1"/>
  <c r="O1527" i="1"/>
  <c r="O1555" i="1"/>
  <c r="O1599" i="1"/>
  <c r="O1360" i="1"/>
  <c r="O975" i="1"/>
  <c r="O923" i="1"/>
  <c r="O1202" i="1"/>
  <c r="O1126" i="1"/>
  <c r="O930" i="1"/>
  <c r="O706" i="1"/>
  <c r="O805" i="1"/>
  <c r="O481" i="1"/>
  <c r="O748" i="1"/>
  <c r="O731" i="1"/>
  <c r="O221" i="1"/>
  <c r="O372" i="1"/>
  <c r="O82" i="1"/>
  <c r="O1059" i="1"/>
  <c r="O1326" i="1"/>
  <c r="O957" i="1"/>
  <c r="O834" i="1"/>
  <c r="O538" i="1"/>
  <c r="O425" i="1"/>
  <c r="O764" i="1"/>
  <c r="O595" i="1"/>
  <c r="O373" i="1"/>
  <c r="O81" i="1"/>
  <c r="O192" i="1"/>
  <c r="O191" i="1"/>
  <c r="O390" i="1"/>
  <c r="O1152" i="1"/>
  <c r="O976" i="1"/>
  <c r="O831" i="1"/>
  <c r="O1091" i="1"/>
  <c r="O1274" i="1"/>
  <c r="O1098" i="1"/>
  <c r="O1177" i="1"/>
  <c r="O849" i="1"/>
  <c r="O709" i="1"/>
  <c r="O804" i="1"/>
  <c r="O435" i="1"/>
  <c r="O213" i="1"/>
  <c r="O199" i="1"/>
  <c r="O19" i="1"/>
  <c r="O1180" i="1"/>
  <c r="O837" i="1"/>
  <c r="O1171" i="1"/>
  <c r="O1047" i="1"/>
  <c r="O1358" i="1"/>
  <c r="O1310" i="1"/>
  <c r="O1146" i="1"/>
  <c r="O693" i="1"/>
  <c r="O779" i="1"/>
  <c r="O277" i="1"/>
  <c r="O173" i="1"/>
  <c r="O304" i="1"/>
  <c r="O144" i="1"/>
  <c r="O383" i="1"/>
  <c r="O299" i="1"/>
  <c r="O202" i="1"/>
  <c r="O11" i="1"/>
  <c r="O89" i="1"/>
  <c r="O194" i="1"/>
  <c r="O353" i="1"/>
  <c r="O439" i="1"/>
  <c r="O576" i="1"/>
  <c r="O710" i="1"/>
  <c r="O824" i="1"/>
  <c r="O922" i="1"/>
  <c r="O1088" i="1"/>
  <c r="O1397" i="1"/>
  <c r="O1614" i="1"/>
  <c r="O151" i="1"/>
  <c r="O328" i="1"/>
  <c r="O400" i="1"/>
  <c r="O472" i="1"/>
  <c r="O785" i="1"/>
  <c r="O972" i="1"/>
  <c r="O1166" i="1"/>
  <c r="O1256" i="1"/>
  <c r="O1398" i="1"/>
  <c r="O1526" i="1"/>
  <c r="O1622" i="1"/>
  <c r="O1385" i="1"/>
  <c r="O406" i="1"/>
  <c r="O568" i="1"/>
  <c r="O642" i="1"/>
  <c r="O893" i="1"/>
  <c r="O1064" i="1"/>
  <c r="O1150" i="1"/>
  <c r="O1650" i="1"/>
  <c r="O1426" i="1"/>
  <c r="O555" i="1"/>
  <c r="O1036" i="1"/>
  <c r="O330" i="1"/>
  <c r="O138" i="1"/>
  <c r="O513" i="1"/>
  <c r="O711" i="1"/>
  <c r="O1297" i="1"/>
  <c r="O1446" i="1"/>
  <c r="O506" i="1"/>
  <c r="O1579" i="1"/>
  <c r="O156" i="1"/>
  <c r="O558" i="1"/>
  <c r="O858" i="1"/>
  <c r="O1370" i="1"/>
  <c r="O319" i="1"/>
  <c r="O1567" i="1"/>
  <c r="O114" i="1"/>
  <c r="O320" i="1"/>
  <c r="O462" i="1"/>
  <c r="O924" i="1"/>
  <c r="O1400" i="1"/>
  <c r="O1652" i="1"/>
  <c r="O189" i="1"/>
  <c r="O362" i="1"/>
  <c r="O639" i="1"/>
  <c r="O938" i="1"/>
  <c r="O1504" i="1"/>
  <c r="O1625" i="1"/>
  <c r="O1657" i="1"/>
  <c r="O1048" i="1"/>
  <c r="O1433" i="1"/>
  <c r="O1546" i="1"/>
  <c r="O697" i="1"/>
  <c r="O1509" i="1"/>
  <c r="O395" i="1"/>
  <c r="O618" i="1"/>
  <c r="O790" i="1"/>
  <c r="O1576" i="1"/>
  <c r="O571" i="1"/>
  <c r="O316" i="1"/>
  <c r="O1118" i="1"/>
  <c r="O68" i="1"/>
  <c r="O1286" i="1"/>
  <c r="O1183" i="1"/>
  <c r="O843" i="1"/>
  <c r="O1279" i="1"/>
  <c r="O1315" i="1"/>
  <c r="O1375" i="1"/>
  <c r="O1392" i="1"/>
  <c r="O1412" i="1"/>
  <c r="O1428" i="1"/>
  <c r="O1448" i="1"/>
  <c r="O1468" i="1"/>
  <c r="O1508" i="1"/>
  <c r="O1524" i="1"/>
  <c r="O1548" i="1"/>
  <c r="O1600" i="1"/>
  <c r="O1636" i="1"/>
  <c r="O892" i="1"/>
  <c r="O847" i="1"/>
  <c r="O1046" i="1"/>
  <c r="O934" i="1"/>
  <c r="O1001" i="1"/>
  <c r="O685" i="1"/>
  <c r="O445" i="1"/>
  <c r="O564" i="1"/>
  <c r="O791" i="1"/>
  <c r="O603" i="1"/>
  <c r="O285" i="1"/>
  <c r="O100" i="1"/>
  <c r="O323" i="1"/>
  <c r="O99" i="1"/>
  <c r="O230" i="1"/>
  <c r="O884" i="1"/>
  <c r="O891" i="1"/>
  <c r="O986" i="1"/>
  <c r="O1209" i="1"/>
  <c r="O866" i="1"/>
  <c r="O494" i="1"/>
  <c r="O577" i="1"/>
  <c r="O556" i="1"/>
  <c r="O699" i="1"/>
  <c r="O451" i="1"/>
  <c r="O329" i="1"/>
  <c r="O240" i="1"/>
  <c r="O23" i="1"/>
  <c r="O1148" i="1"/>
  <c r="O1003" i="1"/>
  <c r="O762" i="1"/>
  <c r="O442" i="1"/>
  <c r="O613" i="1"/>
  <c r="O443" i="1"/>
  <c r="O232" i="1"/>
  <c r="O48" i="1"/>
  <c r="O347" i="1"/>
  <c r="O35" i="1"/>
  <c r="O62" i="1"/>
  <c r="O1000" i="1"/>
  <c r="O1219" i="1"/>
  <c r="O1103" i="1"/>
  <c r="O1149" i="1"/>
  <c r="O509" i="1"/>
  <c r="O716" i="1"/>
  <c r="O536" i="1"/>
  <c r="O220" i="1"/>
  <c r="O123" i="1"/>
  <c r="O294" i="1"/>
  <c r="O1295" i="1"/>
  <c r="O1329" i="1"/>
  <c r="O1377" i="1"/>
  <c r="O1405" i="1"/>
  <c r="O1425" i="1"/>
  <c r="O1461" i="1"/>
  <c r="O1481" i="1"/>
  <c r="O1497" i="1"/>
  <c r="O1533" i="1"/>
  <c r="O1553" i="1"/>
  <c r="O1569" i="1"/>
  <c r="O1601" i="1"/>
  <c r="O1617" i="1"/>
  <c r="O1272" i="1"/>
  <c r="O1042" i="1"/>
  <c r="O1233" i="1"/>
  <c r="O806" i="1"/>
  <c r="O674" i="1"/>
  <c r="O736" i="1"/>
  <c r="O424" i="1"/>
  <c r="O409" i="1"/>
  <c r="O5" i="1"/>
  <c r="O167" i="1"/>
  <c r="O146" i="1"/>
  <c r="O1292" i="1"/>
  <c r="O919" i="1"/>
  <c r="O1330" i="1"/>
  <c r="O1113" i="1"/>
  <c r="O1049" i="1"/>
  <c r="O830" i="1"/>
  <c r="O470" i="1"/>
  <c r="O505" i="1"/>
  <c r="O772" i="1"/>
  <c r="O592" i="1"/>
  <c r="O771" i="1"/>
  <c r="O369" i="1"/>
  <c r="O137" i="1"/>
  <c r="O332" i="1"/>
  <c r="O18" i="1"/>
  <c r="O1075" i="1"/>
  <c r="O1229" i="1"/>
  <c r="O738" i="1"/>
  <c r="O574" i="1"/>
  <c r="O760" i="1"/>
  <c r="O344" i="1"/>
  <c r="O132" i="1"/>
  <c r="O298" i="1"/>
  <c r="O38" i="1"/>
  <c r="O1264" i="1"/>
  <c r="O1072" i="1"/>
  <c r="O1123" i="1"/>
  <c r="O935" i="1"/>
  <c r="O1010" i="1"/>
  <c r="O1005" i="1"/>
  <c r="O881" i="1"/>
  <c r="O740" i="1"/>
  <c r="O488" i="1"/>
  <c r="O587" i="1"/>
  <c r="O143" i="1"/>
  <c r="O246" i="1"/>
  <c r="O1283" i="1"/>
  <c r="O1359" i="1"/>
  <c r="O1386" i="1"/>
  <c r="O1418" i="1"/>
  <c r="O1474" i="1"/>
  <c r="O1490" i="1"/>
  <c r="O1506" i="1"/>
  <c r="O1534" i="1"/>
  <c r="O1554" i="1"/>
  <c r="O1574" i="1"/>
  <c r="O1630" i="1"/>
  <c r="O1268" i="1"/>
  <c r="O1239" i="1"/>
  <c r="O887" i="1"/>
  <c r="O1093" i="1"/>
  <c r="O549" i="1"/>
  <c r="O735" i="1"/>
  <c r="O261" i="1"/>
  <c r="O60" i="1"/>
  <c r="O270" i="1"/>
  <c r="O1024" i="1"/>
  <c r="O1282" i="1"/>
  <c r="O1190" i="1"/>
  <c r="O926" i="1"/>
  <c r="O1125" i="1"/>
  <c r="O989" i="1"/>
  <c r="O578" i="1"/>
  <c r="O421" i="1"/>
  <c r="O504" i="1"/>
  <c r="O523" i="1"/>
  <c r="O229" i="1"/>
  <c r="O276" i="1"/>
  <c r="O335" i="1"/>
  <c r="O944" i="1"/>
  <c r="O1087" i="1"/>
  <c r="O1002" i="1"/>
  <c r="O1029" i="1"/>
  <c r="O638" i="1"/>
  <c r="O529" i="1"/>
  <c r="O652" i="1"/>
  <c r="O583" i="1"/>
  <c r="O280" i="1"/>
  <c r="O112" i="1"/>
  <c r="O187" i="1"/>
  <c r="O358" i="1"/>
  <c r="O1277" i="1"/>
  <c r="O1383" i="1"/>
  <c r="O1407" i="1"/>
  <c r="O1427" i="1"/>
  <c r="O1451" i="1"/>
  <c r="O1471" i="1"/>
  <c r="O1487" i="1"/>
  <c r="O1507" i="1"/>
  <c r="O1559" i="1"/>
  <c r="O1603" i="1"/>
  <c r="O1627" i="1"/>
  <c r="O1316" i="1"/>
  <c r="O1271" i="1"/>
  <c r="O871" i="1"/>
  <c r="O1198" i="1"/>
  <c r="O1082" i="1"/>
  <c r="O890" i="1"/>
  <c r="O878" i="1"/>
  <c r="O454" i="1"/>
  <c r="O777" i="1"/>
  <c r="O465" i="1"/>
  <c r="O644" i="1"/>
  <c r="O659" i="1"/>
  <c r="O205" i="1"/>
  <c r="O252" i="1"/>
  <c r="O263" i="1"/>
  <c r="O78" i="1"/>
  <c r="O1004" i="1"/>
  <c r="O1031" i="1"/>
  <c r="O1298" i="1"/>
  <c r="O1153" i="1"/>
  <c r="O855" i="1"/>
  <c r="O694" i="1"/>
  <c r="O797" i="1"/>
  <c r="O398" i="1"/>
  <c r="O728" i="1"/>
  <c r="O440" i="1"/>
  <c r="O539" i="1"/>
  <c r="O245" i="1"/>
  <c r="O171" i="1"/>
  <c r="O314" i="1"/>
  <c r="O1344" i="1"/>
  <c r="O1128" i="1"/>
  <c r="O968" i="1"/>
  <c r="O1247" i="1"/>
  <c r="O1058" i="1"/>
  <c r="O793" i="1"/>
  <c r="O441" i="1"/>
  <c r="O792" i="1"/>
  <c r="O575" i="1"/>
  <c r="O393" i="1"/>
  <c r="O360" i="1"/>
  <c r="O170" i="1"/>
  <c r="O1348" i="1"/>
  <c r="O1104" i="1"/>
  <c r="O1143" i="1"/>
  <c r="O995" i="1"/>
  <c r="O1302" i="1"/>
  <c r="O1050" i="1"/>
  <c r="O1193" i="1"/>
  <c r="O1021" i="1"/>
  <c r="O750" i="1"/>
  <c r="O496" i="1"/>
  <c r="O417" i="1"/>
  <c r="O233" i="1"/>
  <c r="O129" i="1"/>
  <c r="O216" i="1"/>
  <c r="O116" i="1"/>
  <c r="O339" i="1"/>
  <c r="O275" i="1"/>
  <c r="O342" i="1"/>
  <c r="O24" i="1"/>
  <c r="O222" i="1"/>
  <c r="O364" i="1"/>
  <c r="O500" i="1"/>
  <c r="O598" i="1"/>
  <c r="O670" i="1"/>
  <c r="O729" i="1"/>
  <c r="O828" i="1"/>
  <c r="O1012" i="1"/>
  <c r="O1102" i="1"/>
  <c r="O1237" i="1"/>
  <c r="O1580" i="1"/>
  <c r="O1642" i="1"/>
  <c r="O64" i="1"/>
  <c r="O343" i="1"/>
  <c r="O405" i="1"/>
  <c r="O490" i="1"/>
  <c r="O641" i="1"/>
  <c r="O993" i="1"/>
  <c r="O1092" i="1"/>
  <c r="O1304" i="1"/>
  <c r="O1406" i="1"/>
  <c r="O1551" i="1"/>
  <c r="O1287" i="1"/>
  <c r="O1612" i="1"/>
  <c r="O297" i="1"/>
  <c r="O584" i="1"/>
  <c r="O664" i="1"/>
  <c r="O927" i="1"/>
  <c r="O1094" i="1"/>
  <c r="O1169" i="1"/>
  <c r="O1353" i="1"/>
  <c r="O1656" i="1"/>
  <c r="O984" i="1"/>
  <c r="O815" i="1"/>
  <c r="O814" i="1"/>
  <c r="O1649" i="1"/>
  <c r="O1351" i="1"/>
  <c r="O127" i="1"/>
  <c r="O703" i="1"/>
  <c r="O608" i="1"/>
  <c r="O1345" i="1"/>
  <c r="O356" i="1"/>
  <c r="O532" i="1"/>
  <c r="O629" i="1"/>
  <c r="O1083" i="1"/>
  <c r="O1604" i="1"/>
  <c r="O526" i="1"/>
  <c r="O987" i="1"/>
  <c r="O1130" i="1"/>
  <c r="O21" i="1"/>
  <c r="O248" i="1"/>
  <c r="O403" i="1"/>
  <c r="O950" i="1"/>
  <c r="O1108" i="1"/>
  <c r="O1414" i="1"/>
  <c r="O1532" i="1"/>
  <c r="O1339" i="1"/>
  <c r="O897" i="1"/>
  <c r="O345" i="1"/>
  <c r="O1415" i="1"/>
  <c r="O1443" i="1"/>
  <c r="O1178" i="1"/>
  <c r="O856" i="1"/>
  <c r="O1196" i="1"/>
  <c r="O1598" i="1"/>
  <c r="O921" i="1"/>
  <c r="O1530" i="1"/>
  <c r="O401" i="1"/>
  <c r="O44" i="1"/>
  <c r="O724" i="1"/>
  <c r="O412" i="1"/>
  <c r="O268" i="1"/>
  <c r="O1200" i="1"/>
  <c r="L1436" i="1"/>
  <c r="M1436" i="1" s="1"/>
  <c r="N1436" i="1" s="1"/>
  <c r="O1452" i="1"/>
  <c r="O1293" i="1"/>
  <c r="O1323" i="1"/>
  <c r="O1380" i="1"/>
  <c r="O1416" i="1"/>
  <c r="O1432" i="1"/>
  <c r="O1512" i="1"/>
  <c r="O1528" i="1"/>
  <c r="O1552" i="1"/>
  <c r="O1584" i="1"/>
  <c r="O1616" i="1"/>
  <c r="O1644" i="1"/>
  <c r="O1270" i="1"/>
  <c r="O994" i="1"/>
  <c r="O835" i="1"/>
  <c r="O901" i="1"/>
  <c r="O653" i="1"/>
  <c r="O433" i="1"/>
  <c r="O579" i="1"/>
  <c r="O350" i="1"/>
  <c r="O1211" i="1"/>
  <c r="O1306" i="1"/>
  <c r="O1077" i="1"/>
  <c r="O718" i="1"/>
  <c r="O737" i="1"/>
  <c r="O501" i="1"/>
  <c r="O444" i="1"/>
  <c r="O683" i="1"/>
  <c r="O447" i="1"/>
  <c r="O273" i="1"/>
  <c r="O259" i="1"/>
  <c r="O966" i="1"/>
  <c r="O714" i="1"/>
  <c r="O426" i="1"/>
  <c r="O612" i="1"/>
  <c r="O643" i="1"/>
  <c r="O413" i="1"/>
  <c r="O128" i="1"/>
  <c r="O331" i="1"/>
  <c r="O258" i="1"/>
  <c r="O1284" i="1"/>
  <c r="O873" i="1"/>
  <c r="O1207" i="1"/>
  <c r="O1057" i="1"/>
  <c r="O610" i="1"/>
  <c r="O489" i="1"/>
  <c r="O676" i="1"/>
  <c r="O69" i="1"/>
  <c r="O204" i="1"/>
  <c r="O315" i="1"/>
  <c r="O111" i="1"/>
  <c r="O238" i="1"/>
  <c r="O1357" i="1"/>
  <c r="O1381" i="1"/>
  <c r="O1409" i="1"/>
  <c r="O1469" i="1"/>
  <c r="O1485" i="1"/>
  <c r="O1501" i="1"/>
  <c r="O1521" i="1"/>
  <c r="O1537" i="1"/>
  <c r="O1573" i="1"/>
  <c r="O1621" i="1"/>
  <c r="O1007" i="1"/>
  <c r="O1026" i="1"/>
  <c r="O1173" i="1"/>
  <c r="O798" i="1"/>
  <c r="O522" i="1"/>
  <c r="O437" i="1"/>
  <c r="O684" i="1"/>
  <c r="O719" i="1"/>
  <c r="O511" i="1"/>
  <c r="O197" i="1"/>
  <c r="O196" i="1"/>
  <c r="O12" i="1"/>
  <c r="O107" i="1"/>
  <c r="O386" i="1"/>
  <c r="O70" i="1"/>
  <c r="O1240" i="1"/>
  <c r="O960" i="1"/>
  <c r="O903" i="1"/>
  <c r="O1322" i="1"/>
  <c r="O945" i="1"/>
  <c r="O821" i="1"/>
  <c r="O473" i="1"/>
  <c r="O700" i="1"/>
  <c r="O588" i="1"/>
  <c r="O133" i="1"/>
  <c r="O407" i="1"/>
  <c r="O1260" i="1"/>
  <c r="O1203" i="1"/>
  <c r="O961" i="1"/>
  <c r="O666" i="1"/>
  <c r="O530" i="1"/>
  <c r="O493" i="1"/>
  <c r="O599" i="1"/>
  <c r="O300" i="1"/>
  <c r="O80" i="1"/>
  <c r="O1368" i="1"/>
  <c r="O1176" i="1"/>
  <c r="O940" i="1"/>
  <c r="O1079" i="1"/>
  <c r="O829" i="1"/>
  <c r="O998" i="1"/>
  <c r="O953" i="1"/>
  <c r="O766" i="1"/>
  <c r="O769" i="1"/>
  <c r="O569" i="1"/>
  <c r="O720" i="1"/>
  <c r="O468" i="1"/>
  <c r="O105" i="1"/>
  <c r="O391" i="1"/>
  <c r="O119" i="1"/>
  <c r="O134" i="1"/>
  <c r="O1289" i="1"/>
  <c r="O1373" i="1"/>
  <c r="O1390" i="1"/>
  <c r="O1422" i="1"/>
  <c r="O1454" i="1"/>
  <c r="O1478" i="1"/>
  <c r="O1494" i="1"/>
  <c r="O1510" i="1"/>
  <c r="O1538" i="1"/>
  <c r="O1562" i="1"/>
  <c r="O1578" i="1"/>
  <c r="O1634" i="1"/>
  <c r="O1336" i="1"/>
  <c r="O1192" i="1"/>
  <c r="O1122" i="1"/>
  <c r="O690" i="1"/>
  <c r="O689" i="1"/>
  <c r="O688" i="1"/>
  <c r="O651" i="1"/>
  <c r="O381" i="1"/>
  <c r="O264" i="1"/>
  <c r="O16" i="1"/>
  <c r="O39" i="1"/>
  <c r="O226" i="1"/>
  <c r="O1144" i="1"/>
  <c r="O1262" i="1"/>
  <c r="O1086" i="1"/>
  <c r="O851" i="1"/>
  <c r="O1105" i="1"/>
  <c r="O937" i="1"/>
  <c r="O546" i="1"/>
  <c r="O649" i="1"/>
  <c r="O408" i="1"/>
  <c r="O743" i="1"/>
  <c r="O475" i="1"/>
  <c r="O177" i="1"/>
  <c r="O160" i="1"/>
  <c r="O15" i="1"/>
  <c r="O22" i="1"/>
  <c r="O936" i="1"/>
  <c r="O1334" i="1"/>
  <c r="O753" i="1"/>
  <c r="O485" i="1"/>
  <c r="O414" i="1"/>
  <c r="O228" i="1"/>
  <c r="O279" i="1"/>
  <c r="O286" i="1"/>
  <c r="O126" i="1"/>
  <c r="O1285" i="1"/>
  <c r="O1327" i="1"/>
  <c r="O1369" i="1"/>
  <c r="O1387" i="1"/>
  <c r="O1411" i="1"/>
  <c r="O1431" i="1"/>
  <c r="O1455" i="1"/>
  <c r="O1495" i="1"/>
  <c r="O1519" i="1"/>
  <c r="O1563" i="1"/>
  <c r="O1591" i="1"/>
  <c r="O1607" i="1"/>
  <c r="O1651" i="1"/>
  <c r="O1191" i="1"/>
  <c r="O1342" i="1"/>
  <c r="O1170" i="1"/>
  <c r="O1217" i="1"/>
  <c r="O822" i="1"/>
  <c r="O430" i="1"/>
  <c r="O800" i="1"/>
  <c r="O628" i="1"/>
  <c r="O635" i="1"/>
  <c r="O49" i="1"/>
  <c r="O168" i="1"/>
  <c r="O179" i="1"/>
  <c r="O1244" i="1"/>
  <c r="O912" i="1"/>
  <c r="O983" i="1"/>
  <c r="O1154" i="1"/>
  <c r="O1137" i="1"/>
  <c r="O682" i="1"/>
  <c r="O876" i="1"/>
  <c r="O712" i="1"/>
  <c r="O715" i="1"/>
  <c r="O193" i="1"/>
  <c r="O224" i="1"/>
  <c r="O359" i="1"/>
  <c r="O274" i="1"/>
  <c r="O1288" i="1"/>
  <c r="O948" i="1"/>
  <c r="O1155" i="1"/>
  <c r="O1051" i="1"/>
  <c r="O1194" i="1"/>
  <c r="O1006" i="1"/>
  <c r="O778" i="1"/>
  <c r="O765" i="1"/>
  <c r="O816" i="1"/>
  <c r="O680" i="1"/>
  <c r="O547" i="1"/>
  <c r="O20" i="1"/>
  <c r="O1096" i="1"/>
  <c r="O956" i="1"/>
  <c r="O1223" i="1"/>
  <c r="O1258" i="1"/>
  <c r="O1157" i="1"/>
  <c r="O981" i="1"/>
  <c r="O726" i="1"/>
  <c r="O486" i="1"/>
  <c r="O807" i="1"/>
  <c r="O217" i="1"/>
  <c r="O200" i="1"/>
  <c r="O311" i="1"/>
  <c r="O239" i="1"/>
  <c r="O282" i="1"/>
  <c r="O6" i="1"/>
  <c r="O145" i="1"/>
  <c r="O254" i="1"/>
  <c r="O380" i="1"/>
  <c r="O540" i="1"/>
  <c r="O759" i="1"/>
  <c r="O1039" i="1"/>
  <c r="O1114" i="1"/>
  <c r="O1255" i="1"/>
  <c r="O1619" i="1"/>
  <c r="O4" i="1"/>
  <c r="O79" i="1"/>
  <c r="O174" i="1"/>
  <c r="O296" i="1"/>
  <c r="O374" i="1"/>
  <c r="O428" i="1"/>
  <c r="O525" i="1"/>
  <c r="O662" i="1"/>
  <c r="O754" i="1"/>
  <c r="O914" i="1"/>
  <c r="O1230" i="1"/>
  <c r="O1325" i="1"/>
  <c r="O1457" i="1"/>
  <c r="O1572" i="1"/>
  <c r="O1337" i="1"/>
  <c r="O14" i="1"/>
  <c r="O163" i="1"/>
  <c r="O375" i="1"/>
  <c r="O625" i="1"/>
  <c r="O854" i="1"/>
  <c r="O946" i="1"/>
  <c r="O1220" i="1"/>
  <c r="O1399" i="1"/>
  <c r="O1556" i="1"/>
  <c r="O1367" i="1"/>
  <c r="O593" i="1"/>
  <c r="O1023" i="1"/>
  <c r="O552" i="1"/>
  <c r="O1343" i="1"/>
  <c r="O1491" i="1"/>
  <c r="O142" i="1"/>
  <c r="O308" i="1"/>
  <c r="O1391" i="1"/>
  <c r="O543" i="1"/>
  <c r="O825" i="1"/>
  <c r="O45" i="1"/>
  <c r="O305" i="1"/>
  <c r="O461" i="1"/>
  <c r="O658" i="1"/>
  <c r="O947" i="1"/>
  <c r="O1121" i="1"/>
  <c r="O1463" i="1"/>
  <c r="O85" i="1"/>
  <c r="O1363" i="1"/>
  <c r="O402" i="1"/>
  <c r="O827" i="1"/>
  <c r="O75" i="1"/>
  <c r="O302" i="1"/>
  <c r="O996" i="1"/>
  <c r="O1134" i="1"/>
  <c r="O1439" i="1"/>
  <c r="O1558" i="1"/>
  <c r="O1321" i="1"/>
  <c r="O434" i="1"/>
  <c r="O322" i="1"/>
  <c r="O1545" i="1"/>
  <c r="O10" i="1"/>
  <c r="O916" i="1"/>
  <c r="O464" i="1"/>
  <c r="O257" i="1"/>
  <c r="O949" i="1"/>
  <c r="O214" i="1"/>
  <c r="O883" i="1"/>
  <c r="O1632" i="1"/>
  <c r="O1189" i="1"/>
  <c r="O857" i="1"/>
  <c r="O1582" i="1"/>
  <c r="O86" i="1"/>
  <c r="L1640" i="1"/>
  <c r="M1640" i="1" s="1"/>
  <c r="N1640" i="1" s="1"/>
  <c r="O673" i="1"/>
  <c r="O1335" i="1"/>
  <c r="O1420" i="1"/>
  <c r="O1440" i="1"/>
  <c r="O1460" i="1"/>
  <c r="O1492" i="1"/>
  <c r="O1516" i="1"/>
  <c r="O1536" i="1"/>
  <c r="O1560" i="1"/>
  <c r="O1592" i="1"/>
  <c r="O1648" i="1"/>
  <c r="O999" i="1"/>
  <c r="O1234" i="1"/>
  <c r="O982" i="1"/>
  <c r="O1245" i="1"/>
  <c r="O862" i="1"/>
  <c r="O404" i="1"/>
  <c r="O476" i="1"/>
  <c r="O691" i="1"/>
  <c r="O531" i="1"/>
  <c r="O149" i="1"/>
  <c r="O92" i="1"/>
  <c r="O115" i="1"/>
  <c r="O346" i="1"/>
  <c r="O1248" i="1"/>
  <c r="O1016" i="1"/>
  <c r="O1066" i="1"/>
  <c r="O861" i="1"/>
  <c r="O1061" i="1"/>
  <c r="O518" i="1"/>
  <c r="O727" i="1"/>
  <c r="O431" i="1"/>
  <c r="O251" i="1"/>
  <c r="O186" i="1"/>
  <c r="O1259" i="1"/>
  <c r="O1218" i="1"/>
  <c r="O1201" i="1"/>
  <c r="O573" i="1"/>
  <c r="O591" i="1"/>
  <c r="O181" i="1"/>
  <c r="O124" i="1"/>
  <c r="O411" i="1"/>
  <c r="O303" i="1"/>
  <c r="O122" i="1"/>
  <c r="O1280" i="1"/>
  <c r="O1251" i="1"/>
  <c r="O899" i="1"/>
  <c r="O918" i="1"/>
  <c r="O1041" i="1"/>
  <c r="O589" i="1"/>
  <c r="O449" i="1"/>
  <c r="O436" i="1"/>
  <c r="O57" i="1"/>
  <c r="O51" i="1"/>
  <c r="O178" i="1"/>
  <c r="O30" i="1"/>
  <c r="O1309" i="1"/>
  <c r="O1365" i="1"/>
  <c r="O1389" i="1"/>
  <c r="O1413" i="1"/>
  <c r="O1437" i="1"/>
  <c r="O1473" i="1"/>
  <c r="O1489" i="1"/>
  <c r="O1525" i="1"/>
  <c r="O1541" i="1"/>
  <c r="O1561" i="1"/>
  <c r="O1577" i="1"/>
  <c r="O1609" i="1"/>
  <c r="O1629" i="1"/>
  <c r="O1645" i="1"/>
  <c r="O1140" i="1"/>
  <c r="O562" i="1"/>
  <c r="O616" i="1"/>
  <c r="O679" i="1"/>
  <c r="O176" i="1"/>
  <c r="O235" i="1"/>
  <c r="O83" i="1"/>
  <c r="O234" i="1"/>
  <c r="O1372" i="1"/>
  <c r="O1184" i="1"/>
  <c r="O1027" i="1"/>
  <c r="O1366" i="1"/>
  <c r="O882" i="1"/>
  <c r="O1081" i="1"/>
  <c r="O874" i="1"/>
  <c r="O654" i="1"/>
  <c r="O745" i="1"/>
  <c r="O469" i="1"/>
  <c r="O512" i="1"/>
  <c r="O507" i="1"/>
  <c r="O253" i="1"/>
  <c r="O97" i="1"/>
  <c r="O351" i="1"/>
  <c r="O278" i="1"/>
  <c r="O1232" i="1"/>
  <c r="O1199" i="1"/>
  <c r="O1030" i="1"/>
  <c r="O909" i="1"/>
  <c r="O594" i="1"/>
  <c r="O474" i="1"/>
  <c r="O388" i="1"/>
  <c r="O524" i="1"/>
  <c r="O463" i="1"/>
  <c r="O272" i="1"/>
  <c r="O52" i="1"/>
  <c r="O66" i="1"/>
  <c r="O1356" i="1"/>
  <c r="O896" i="1"/>
  <c r="O1266" i="1"/>
  <c r="O1145" i="1"/>
  <c r="O933" i="1"/>
  <c r="O582" i="1"/>
  <c r="O541" i="1"/>
  <c r="O692" i="1"/>
  <c r="O811" i="1"/>
  <c r="O325" i="1"/>
  <c r="O295" i="1"/>
  <c r="O91" i="1"/>
  <c r="O42" i="1"/>
  <c r="O1378" i="1"/>
  <c r="O1394" i="1"/>
  <c r="O1434" i="1"/>
  <c r="O1466" i="1"/>
  <c r="O1482" i="1"/>
  <c r="O1518" i="1"/>
  <c r="O1542" i="1"/>
  <c r="O1566" i="1"/>
  <c r="O1618" i="1"/>
  <c r="O1320" i="1"/>
  <c r="O1008" i="1"/>
  <c r="O1119" i="1"/>
  <c r="O1110" i="1"/>
  <c r="O859" i="1"/>
  <c r="O510" i="1"/>
  <c r="O868" i="1"/>
  <c r="O648" i="1"/>
  <c r="O763" i="1"/>
  <c r="O567" i="1"/>
  <c r="O349" i="1"/>
  <c r="O184" i="1"/>
  <c r="O147" i="1"/>
  <c r="O334" i="1"/>
  <c r="O150" i="1"/>
  <c r="O1167" i="1"/>
  <c r="O1254" i="1"/>
  <c r="O1038" i="1"/>
  <c r="O1253" i="1"/>
  <c r="O1069" i="1"/>
  <c r="O867" i="1"/>
  <c r="O478" i="1"/>
  <c r="O553" i="1"/>
  <c r="O627" i="1"/>
  <c r="O41" i="1"/>
  <c r="O104" i="1"/>
  <c r="O366" i="1"/>
  <c r="O1135" i="1"/>
  <c r="O1278" i="1"/>
  <c r="O894" i="1"/>
  <c r="O889" i="1"/>
  <c r="O457" i="1"/>
  <c r="O491" i="1"/>
  <c r="O188" i="1"/>
  <c r="O247" i="1"/>
  <c r="O63" i="1"/>
  <c r="O266" i="1"/>
  <c r="O74" i="1"/>
  <c r="O1291" i="1"/>
  <c r="O1333" i="1"/>
  <c r="O1374" i="1"/>
  <c r="O1395" i="1"/>
  <c r="O1435" i="1"/>
  <c r="O1459" i="1"/>
  <c r="O1479" i="1"/>
  <c r="O1499" i="1"/>
  <c r="O1523" i="1"/>
  <c r="O1543" i="1"/>
  <c r="O1571" i="1"/>
  <c r="O1595" i="1"/>
  <c r="O1611" i="1"/>
  <c r="O1639" i="1"/>
  <c r="O1655" i="1"/>
  <c r="O1175" i="1"/>
  <c r="O1206" i="1"/>
  <c r="O1162" i="1"/>
  <c r="O962" i="1"/>
  <c r="O1085" i="1"/>
  <c r="O533" i="1"/>
  <c r="O768" i="1"/>
  <c r="O237" i="1"/>
  <c r="O17" i="1"/>
  <c r="O87" i="1"/>
  <c r="O306" i="1"/>
  <c r="O1224" i="1"/>
  <c r="O1163" i="1"/>
  <c r="O853" i="1"/>
  <c r="O1241" i="1"/>
  <c r="O1033" i="1"/>
  <c r="O842" i="1"/>
  <c r="O645" i="1"/>
  <c r="O607" i="1"/>
  <c r="O389" i="1"/>
  <c r="O153" i="1"/>
  <c r="O208" i="1"/>
  <c r="O182" i="1"/>
  <c r="O1208" i="1"/>
  <c r="O1028" i="1"/>
  <c r="O1139" i="1"/>
  <c r="O991" i="1"/>
  <c r="O1142" i="1"/>
  <c r="O841" i="1"/>
  <c r="O977" i="1"/>
  <c r="O774" i="1"/>
  <c r="O721" i="1"/>
  <c r="O580" i="1"/>
  <c r="O281" i="1"/>
  <c r="O212" i="1"/>
  <c r="O283" i="1"/>
  <c r="O71" i="1"/>
  <c r="O54" i="1"/>
  <c r="O1252" i="1"/>
  <c r="O1084" i="1"/>
  <c r="O952" i="1"/>
  <c r="O1215" i="1"/>
  <c r="O1055" i="1"/>
  <c r="O895" i="1"/>
  <c r="O1314" i="1"/>
  <c r="O1186" i="1"/>
  <c r="O877" i="1"/>
  <c r="O1141" i="1"/>
  <c r="O965" i="1"/>
  <c r="O678" i="1"/>
  <c r="O450" i="1"/>
  <c r="O313" i="1"/>
  <c r="O201" i="1"/>
  <c r="O324" i="1"/>
  <c r="O180" i="1"/>
  <c r="O32" i="1"/>
  <c r="O307" i="1"/>
  <c r="O155" i="1"/>
  <c r="O2" i="1"/>
  <c r="O77" i="1"/>
  <c r="O172" i="1"/>
  <c r="O416" i="1"/>
  <c r="O545" i="1"/>
  <c r="O698" i="1"/>
  <c r="O898" i="1"/>
  <c r="O1068" i="1"/>
  <c r="O1136" i="1"/>
  <c r="O1324" i="1"/>
  <c r="O13" i="1"/>
  <c r="O95" i="1"/>
  <c r="O241" i="1"/>
  <c r="O318" i="1"/>
  <c r="O446" i="1"/>
  <c r="O671" i="1"/>
  <c r="O767" i="1"/>
  <c r="O943" i="1"/>
  <c r="O1138" i="1"/>
  <c r="O1238" i="1"/>
  <c r="O1354" i="1"/>
  <c r="O1602" i="1"/>
  <c r="O211" i="1"/>
  <c r="O495" i="1"/>
  <c r="O636" i="1"/>
  <c r="O687" i="1"/>
  <c r="O875" i="1"/>
  <c r="O979" i="1"/>
  <c r="O1133" i="1"/>
  <c r="O1242" i="1"/>
  <c r="O1623" i="1"/>
  <c r="O1331" i="1"/>
  <c r="O707" i="1"/>
  <c r="O480" i="1"/>
  <c r="O429" i="1"/>
  <c r="O515" i="1"/>
  <c r="O1540" i="1"/>
  <c r="O140" i="1"/>
  <c r="O826" i="1"/>
  <c r="O309" i="1"/>
  <c r="O581" i="1"/>
  <c r="O1401" i="1"/>
  <c r="O514" i="1"/>
  <c r="O844" i="1"/>
  <c r="O969" i="1"/>
  <c r="O1514" i="1"/>
  <c r="O1515" i="1"/>
  <c r="O1535" i="1"/>
  <c r="O293" i="1"/>
  <c r="O422" i="1"/>
  <c r="O905" i="1"/>
  <c r="O1328" i="1"/>
  <c r="O125" i="1"/>
  <c r="O333" i="1"/>
  <c r="O910" i="1"/>
  <c r="O1044" i="1"/>
  <c r="O1445" i="1"/>
  <c r="O622" i="1"/>
  <c r="O3" i="1"/>
  <c r="O848" i="1"/>
  <c r="O1231" i="1"/>
  <c r="O310" i="1"/>
  <c r="O1250" i="1"/>
  <c r="O773" i="1"/>
  <c r="O113" i="1"/>
  <c r="O1062" i="1"/>
  <c r="O1228" i="1"/>
  <c r="O37" i="1"/>
  <c r="O751" i="1"/>
  <c r="O287" i="1"/>
  <c r="O784" i="1"/>
  <c r="O1462" i="1"/>
  <c r="O1449" i="1"/>
  <c r="O1640" i="1"/>
  <c r="L843" i="1"/>
  <c r="M843" i="1" s="1"/>
  <c r="N843" i="1" s="1"/>
  <c r="O1396" i="1"/>
  <c r="O1456" i="1"/>
  <c r="O1472" i="1"/>
  <c r="O1488" i="1"/>
  <c r="O1099" i="1"/>
  <c r="O502" i="1"/>
  <c r="O492" i="1"/>
  <c r="O739" i="1"/>
  <c r="O225" i="1"/>
  <c r="O96" i="1"/>
  <c r="O219" i="1"/>
  <c r="O118" i="1"/>
  <c r="O1040" i="1"/>
  <c r="O978" i="1"/>
  <c r="O838" i="1"/>
  <c r="O236" i="1"/>
  <c r="O206" i="1"/>
  <c r="O908" i="1"/>
  <c r="O911" i="1"/>
  <c r="O597" i="1"/>
  <c r="O415" i="1"/>
  <c r="O1019" i="1"/>
  <c r="O1174" i="1"/>
  <c r="O484" i="1"/>
  <c r="O376" i="1"/>
  <c r="O46" i="1"/>
  <c r="O1303" i="1"/>
  <c r="O1429" i="1"/>
  <c r="O1557" i="1"/>
  <c r="O1589" i="1"/>
  <c r="O1605" i="1"/>
  <c r="O1641" i="1"/>
  <c r="O1164" i="1"/>
  <c r="O614" i="1"/>
  <c r="O1034" i="1"/>
  <c r="O1089" i="1"/>
  <c r="O770" i="1"/>
  <c r="O747" i="1"/>
  <c r="O269" i="1"/>
  <c r="O370" i="1"/>
  <c r="O1346" i="1"/>
  <c r="O1205" i="1"/>
  <c r="O696" i="1"/>
  <c r="O432" i="1"/>
  <c r="O130" i="1"/>
  <c r="O527" i="1"/>
  <c r="O920" i="1"/>
  <c r="O1147" i="1"/>
  <c r="O1045" i="1"/>
  <c r="O537" i="1"/>
  <c r="O819" i="1"/>
  <c r="O1179" i="1"/>
  <c r="O902" i="1"/>
  <c r="O985" i="1"/>
  <c r="O551" i="1"/>
  <c r="O365" i="1"/>
  <c r="O159" i="1"/>
  <c r="O1475" i="1"/>
  <c r="O1539" i="1"/>
  <c r="O1631" i="1"/>
  <c r="O1312" i="1"/>
  <c r="O963" i="1"/>
  <c r="O990" i="1"/>
  <c r="O637" i="1"/>
  <c r="O354" i="1"/>
  <c r="O839" i="1"/>
  <c r="O661" i="1"/>
  <c r="O471" i="1"/>
  <c r="O43" i="1"/>
  <c r="O1120" i="1"/>
  <c r="O1009" i="1"/>
  <c r="O317" i="1"/>
  <c r="O256" i="1"/>
  <c r="O139" i="1"/>
  <c r="O106" i="1"/>
  <c r="O1300" i="1"/>
  <c r="O1111" i="1"/>
  <c r="O915" i="1"/>
  <c r="O1318" i="1"/>
  <c r="O1022" i="1"/>
  <c r="O585" i="1"/>
  <c r="O321" i="1"/>
  <c r="O73" i="1"/>
  <c r="O108" i="1"/>
  <c r="O61" i="1"/>
  <c r="O619" i="1"/>
  <c r="O681" i="1"/>
  <c r="O846" i="1"/>
  <c r="O1017" i="1"/>
  <c r="O1106" i="1"/>
  <c r="O477" i="1"/>
  <c r="O672" i="1"/>
  <c r="O1107" i="1"/>
  <c r="O379" i="1"/>
  <c r="O1115" i="1"/>
  <c r="O244" i="1"/>
  <c r="O1032" i="1"/>
  <c r="O1235" i="1"/>
  <c r="O1500" i="1"/>
  <c r="O483" i="1"/>
  <c r="O880" i="1"/>
  <c r="O157" i="1"/>
  <c r="O632" i="1"/>
  <c r="O1159" i="1"/>
  <c r="O1018" i="1"/>
  <c r="O1188" i="1"/>
  <c r="O166" i="1"/>
  <c r="O1430" i="1"/>
  <c r="O1301" i="1"/>
  <c r="O1384" i="1"/>
  <c r="O1404" i="1"/>
  <c r="O1476" i="1"/>
  <c r="O1620" i="1"/>
  <c r="O601" i="1"/>
  <c r="O872" i="1"/>
  <c r="O1127" i="1"/>
  <c r="O818" i="1"/>
  <c r="O733" i="1"/>
  <c r="O780" i="1"/>
  <c r="O675" i="1"/>
  <c r="O209" i="1"/>
  <c r="O367" i="1"/>
  <c r="O650" i="1"/>
  <c r="O813" i="1"/>
  <c r="O508" i="1"/>
  <c r="O1187" i="1"/>
  <c r="O660" i="1"/>
  <c r="O292" i="1"/>
  <c r="O72" i="1"/>
  <c r="O243" i="1"/>
  <c r="O1505" i="1"/>
  <c r="O1593" i="1"/>
  <c r="O951" i="1"/>
  <c r="O886" i="1"/>
  <c r="O1161" i="1"/>
  <c r="O758" i="1"/>
  <c r="O761" i="1"/>
  <c r="O808" i="1"/>
  <c r="O503" i="1"/>
  <c r="O121" i="1"/>
  <c r="O1290" i="1"/>
  <c r="O656" i="1"/>
  <c r="O1129" i="1"/>
  <c r="O420" i="1"/>
  <c r="O1172" i="1"/>
  <c r="O1015" i="1"/>
  <c r="O741" i="1"/>
  <c r="O101" i="1"/>
  <c r="O1311" i="1"/>
  <c r="O1498" i="1"/>
  <c r="O1638" i="1"/>
  <c r="O900" i="1"/>
  <c r="O621" i="1"/>
  <c r="O1112" i="1"/>
  <c r="O708" i="1"/>
  <c r="O377" i="1"/>
  <c r="O1352" i="1"/>
  <c r="O677" i="1"/>
  <c r="O787" i="1"/>
  <c r="O337" i="1"/>
  <c r="O1419" i="1"/>
  <c r="O1308" i="1"/>
  <c r="O939" i="1"/>
  <c r="O782" i="1"/>
  <c r="O817" i="1"/>
  <c r="O452" i="1"/>
  <c r="O36" i="1"/>
  <c r="O630" i="1"/>
  <c r="O852" i="1"/>
  <c r="O600" i="1"/>
  <c r="O203" i="1"/>
  <c r="O31" i="1"/>
  <c r="O865" i="1"/>
  <c r="O812" i="1"/>
  <c r="O487" i="1"/>
  <c r="O565" i="1"/>
  <c r="O803" i="1"/>
  <c r="O250" i="1"/>
  <c r="O340" i="1"/>
  <c r="O631" i="1"/>
  <c r="O794" i="1"/>
  <c r="O1610" i="1"/>
  <c r="O384" i="1"/>
  <c r="O542" i="1"/>
  <c r="O1043" i="1"/>
  <c r="O1465" i="1"/>
  <c r="O1273" i="1"/>
  <c r="O26" i="1"/>
  <c r="O392" i="1"/>
  <c r="O1410" i="1"/>
  <c r="O1116" i="1"/>
  <c r="O604" i="1"/>
  <c r="O954" i="1"/>
  <c r="O9" i="1"/>
  <c r="O1305" i="1"/>
  <c r="O1063" i="1"/>
  <c r="O1608" i="1"/>
  <c r="O544" i="1"/>
  <c r="O1221" i="1"/>
  <c r="O1458" i="1"/>
  <c r="O1588" i="1"/>
  <c r="O749" i="1"/>
  <c r="O1037" i="1"/>
  <c r="O427" i="1"/>
  <c r="O499" i="1"/>
  <c r="O58" i="1"/>
  <c r="O135" i="1"/>
  <c r="O1654" i="1"/>
  <c r="L669" i="1"/>
  <c r="M669" i="1" s="1"/>
  <c r="N669" i="1" s="1"/>
  <c r="O669" i="1"/>
  <c r="O1408" i="1"/>
  <c r="O1496" i="1"/>
  <c r="O1520" i="1"/>
  <c r="O1544" i="1"/>
  <c r="O1564" i="1"/>
  <c r="O907" i="1"/>
  <c r="O801" i="1"/>
  <c r="O497" i="1"/>
  <c r="O1212" i="1"/>
  <c r="O1014" i="1"/>
  <c r="O1249" i="1"/>
  <c r="O941" i="1"/>
  <c r="O746" i="1"/>
  <c r="O657" i="1"/>
  <c r="O467" i="1"/>
  <c r="O363" i="1"/>
  <c r="O223" i="1"/>
  <c r="O1195" i="1"/>
  <c r="O586" i="1"/>
  <c r="O76" i="1"/>
  <c r="O98" i="1"/>
  <c r="O1168" i="1"/>
  <c r="O667" i="1"/>
  <c r="O33" i="1"/>
  <c r="O338" i="1"/>
  <c r="O1281" i="1"/>
  <c r="O1317" i="1"/>
  <c r="O1371" i="1"/>
  <c r="O1417" i="1"/>
  <c r="O1493" i="1"/>
  <c r="O1529" i="1"/>
  <c r="O1597" i="1"/>
  <c r="O928" i="1"/>
  <c r="O917" i="1"/>
  <c r="O665" i="1"/>
  <c r="O611" i="1"/>
  <c r="O67" i="1"/>
  <c r="O154" i="1"/>
  <c r="O1261" i="1"/>
  <c r="O634" i="1"/>
  <c r="O65" i="1"/>
  <c r="O227" i="1"/>
  <c r="O633" i="1"/>
  <c r="O860" i="1"/>
  <c r="O136" i="1"/>
  <c r="O207" i="1"/>
  <c r="O1124" i="1"/>
  <c r="O967" i="1"/>
  <c r="O164" i="1"/>
  <c r="O1382" i="1"/>
  <c r="O1402" i="1"/>
  <c r="O1522" i="1"/>
  <c r="O1109" i="1"/>
  <c r="O563" i="1"/>
  <c r="O1165" i="1"/>
  <c r="O1053" i="1"/>
  <c r="O458" i="1"/>
  <c r="O810" i="1"/>
  <c r="O1265" i="1"/>
  <c r="O1299" i="1"/>
  <c r="O1467" i="1"/>
  <c r="O1483" i="1"/>
  <c r="O1583" i="1"/>
  <c r="O1615" i="1"/>
  <c r="O1643" i="1"/>
  <c r="O1204" i="1"/>
  <c r="O929" i="1"/>
  <c r="O355" i="1"/>
  <c r="O27" i="1"/>
  <c r="O1132" i="1"/>
  <c r="O1185" i="1"/>
  <c r="O596" i="1"/>
  <c r="O90" i="1"/>
  <c r="O438" i="1"/>
  <c r="O695" i="1"/>
  <c r="O120" i="1"/>
  <c r="O1364" i="1"/>
  <c r="O1080" i="1"/>
  <c r="O1225" i="1"/>
  <c r="O1117" i="1"/>
  <c r="O802" i="1"/>
  <c r="O626" i="1"/>
  <c r="O864" i="1"/>
  <c r="O378" i="1"/>
  <c r="O640" i="1"/>
  <c r="O1160" i="1"/>
  <c r="O25" i="1"/>
  <c r="O255" i="1"/>
  <c r="O560" i="1"/>
  <c r="O686" i="1"/>
  <c r="O1070" i="1"/>
  <c r="O53" i="1"/>
  <c r="O284" i="1"/>
  <c r="O717" i="1"/>
  <c r="O1257" i="1"/>
  <c r="O1441" i="1"/>
  <c r="O906" i="1"/>
  <c r="O198" i="1"/>
  <c r="O789" i="1"/>
  <c r="O1025" i="1"/>
  <c r="O1101" i="1"/>
  <c r="O1067" i="1"/>
  <c r="O1350" i="1"/>
  <c r="O757" i="1"/>
  <c r="O959" i="1"/>
  <c r="O348" i="1"/>
  <c r="O646" i="1"/>
  <c r="O550" i="1"/>
  <c r="O1635" i="1"/>
  <c r="O997" i="1"/>
  <c r="O1484" i="1"/>
  <c r="O1568" i="1"/>
  <c r="O566" i="1"/>
  <c r="O1056" i="1"/>
  <c r="O722" i="1"/>
  <c r="O267" i="1"/>
  <c r="O1054" i="1"/>
  <c r="O744" i="1"/>
  <c r="O663" i="1"/>
  <c r="O1182" i="1"/>
  <c r="O885" i="1"/>
  <c r="O397" i="1"/>
  <c r="O29" i="1"/>
  <c r="O327" i="1"/>
  <c r="O102" i="1"/>
  <c r="O1517" i="1"/>
  <c r="O1585" i="1"/>
  <c r="O1637" i="1"/>
  <c r="O1267" i="1"/>
  <c r="O534" i="1"/>
  <c r="O609" i="1"/>
  <c r="O559" i="1"/>
  <c r="O40" i="1"/>
  <c r="O47" i="1"/>
  <c r="O980" i="1"/>
  <c r="O1074" i="1"/>
  <c r="O382" i="1"/>
  <c r="O1060" i="1"/>
  <c r="O973" i="1"/>
  <c r="O517" i="1"/>
  <c r="O456" i="1"/>
  <c r="O647" i="1"/>
  <c r="O482" i="1"/>
  <c r="O701" i="1"/>
  <c r="O185" i="1"/>
  <c r="O8" i="1"/>
  <c r="O1442" i="1"/>
  <c r="O1376" i="1"/>
  <c r="O932" i="1"/>
  <c r="O734" i="1"/>
  <c r="O410" i="1"/>
  <c r="O788" i="1"/>
  <c r="O528" i="1"/>
  <c r="O455" i="1"/>
  <c r="O59" i="1"/>
  <c r="O1156" i="1"/>
  <c r="O781" i="1"/>
  <c r="O218" i="1"/>
  <c r="O385" i="1"/>
  <c r="O210" i="1"/>
  <c r="O1313" i="1"/>
  <c r="O1361" i="1"/>
  <c r="O1531" i="1"/>
  <c r="O1587" i="1"/>
  <c r="O1647" i="1"/>
  <c r="O971" i="1"/>
  <c r="O394" i="1"/>
  <c r="O288" i="1"/>
  <c r="O387" i="1"/>
  <c r="O1071" i="1"/>
  <c r="O1226" i="1"/>
  <c r="O1013" i="1"/>
  <c r="O870" i="1"/>
  <c r="O28" i="1"/>
  <c r="O175" i="1"/>
  <c r="O1020" i="1"/>
  <c r="O1227" i="1"/>
  <c r="O1338" i="1"/>
  <c r="O606" i="1"/>
  <c r="O605" i="1"/>
  <c r="O94" i="1"/>
  <c r="O117" i="1"/>
  <c r="O162" i="1"/>
  <c r="O271" i="1"/>
  <c r="O730" i="1"/>
  <c r="O809" i="1"/>
  <c r="O1216" i="1"/>
  <c r="O141" i="1"/>
  <c r="O419" i="1"/>
  <c r="O742" i="1"/>
  <c r="O1347" i="1"/>
  <c r="O1511" i="1"/>
  <c r="O1349" i="1"/>
  <c r="O396" i="1"/>
  <c r="O265" i="1"/>
  <c r="O904" i="1"/>
  <c r="O1421" i="1"/>
  <c r="O756" i="1"/>
  <c r="O161" i="1"/>
  <c r="O357" i="1"/>
  <c r="O1450" i="1"/>
  <c r="O836" i="1"/>
  <c r="O418" i="1"/>
  <c r="O1575" i="1"/>
  <c r="O775" i="1"/>
  <c r="O1628" i="1"/>
  <c r="O704" i="1"/>
  <c r="O879" i="1"/>
  <c r="O1436" i="1"/>
  <c r="L1544" i="1"/>
  <c r="M1544" i="1" s="1"/>
  <c r="N1544" i="1" s="1"/>
  <c r="L301" i="1"/>
  <c r="M301" i="1" s="1"/>
  <c r="N301" i="1" s="1"/>
  <c r="L519" i="1"/>
  <c r="M519" i="1" s="1"/>
  <c r="N519" i="1" s="1"/>
  <c r="L1597" i="1"/>
  <c r="M1597" i="1" s="1"/>
  <c r="N1597" i="1" s="1"/>
  <c r="L702" i="1"/>
  <c r="M702" i="1" s="1"/>
  <c r="N702" i="1" s="1"/>
  <c r="L850" i="1"/>
  <c r="M850" i="1" s="1"/>
  <c r="N850" i="1" s="1"/>
  <c r="L1095" i="1"/>
  <c r="M1095" i="1" s="1"/>
  <c r="N1095" i="1" s="1"/>
  <c r="L974" i="1"/>
  <c r="M974" i="1" s="1"/>
  <c r="N974" i="1" s="1"/>
  <c r="L799" i="1"/>
  <c r="M799" i="1" s="1"/>
  <c r="N799" i="1" s="1"/>
  <c r="L1296" i="1"/>
  <c r="M1296" i="1" s="1"/>
  <c r="N1296" i="1" s="1"/>
  <c r="L1073" i="1"/>
  <c r="M1073" i="1" s="1"/>
  <c r="N1073" i="1" s="1"/>
  <c r="L1315" i="1"/>
  <c r="M1315" i="1" s="1"/>
  <c r="N1315" i="1" s="1"/>
  <c r="L1412" i="1"/>
  <c r="M1412" i="1" s="1"/>
  <c r="N1412" i="1" s="1"/>
  <c r="L566" i="1"/>
  <c r="M566" i="1" s="1"/>
  <c r="N566" i="1" s="1"/>
  <c r="L986" i="1"/>
  <c r="M986" i="1" s="1"/>
  <c r="N986" i="1" s="1"/>
  <c r="L699" i="1"/>
  <c r="M699" i="1" s="1"/>
  <c r="N699" i="1" s="1"/>
  <c r="L1003" i="1"/>
  <c r="M1003" i="1" s="1"/>
  <c r="N1003" i="1" s="1"/>
  <c r="L442" i="1"/>
  <c r="M442" i="1" s="1"/>
  <c r="N442" i="1" s="1"/>
  <c r="L347" i="1"/>
  <c r="L327" i="1"/>
  <c r="M327" i="1" s="1"/>
  <c r="N327" i="1" s="1"/>
  <c r="L294" i="1"/>
  <c r="M294" i="1" s="1"/>
  <c r="N294" i="1" s="1"/>
  <c r="L1517" i="1"/>
  <c r="M1517" i="1" s="1"/>
  <c r="N1517" i="1" s="1"/>
  <c r="L1601" i="1"/>
  <c r="M1601" i="1" s="1"/>
  <c r="N1601" i="1" s="1"/>
  <c r="L1042" i="1"/>
  <c r="M1042" i="1" s="1"/>
  <c r="N1042" i="1" s="1"/>
  <c r="L1233" i="1"/>
  <c r="M1233" i="1" s="1"/>
  <c r="N1233" i="1" s="1"/>
  <c r="L424" i="1"/>
  <c r="M424" i="1" s="1"/>
  <c r="N424" i="1" s="1"/>
  <c r="L5" i="1"/>
  <c r="M5" i="1" s="1"/>
  <c r="N5" i="1" s="1"/>
  <c r="L1292" i="1"/>
  <c r="M1292" i="1" s="1"/>
  <c r="N1292" i="1" s="1"/>
  <c r="L1330" i="1"/>
  <c r="M1330" i="1" s="1"/>
  <c r="N1330" i="1" s="1"/>
  <c r="L1049" i="1"/>
  <c r="M1049" i="1" s="1"/>
  <c r="N1049" i="1" s="1"/>
  <c r="L470" i="1"/>
  <c r="M470" i="1" s="1"/>
  <c r="N470" i="1" s="1"/>
  <c r="L18" i="1"/>
  <c r="M18" i="1" s="1"/>
  <c r="N18" i="1" s="1"/>
  <c r="L1293" i="1"/>
  <c r="M1293" i="1" s="1"/>
  <c r="N1293" i="1" s="1"/>
  <c r="L1323" i="1"/>
  <c r="M1323" i="1" s="1"/>
  <c r="N1323" i="1" s="1"/>
  <c r="L1380" i="1"/>
  <c r="L1396" i="1"/>
  <c r="M1396" i="1" s="1"/>
  <c r="N1396" i="1" s="1"/>
  <c r="L1416" i="1"/>
  <c r="M1416" i="1" s="1"/>
  <c r="N1416" i="1" s="1"/>
  <c r="L1432" i="1"/>
  <c r="M1432" i="1" s="1"/>
  <c r="N1432" i="1" s="1"/>
  <c r="L1456" i="1"/>
  <c r="M1456" i="1" s="1"/>
  <c r="N1456" i="1" s="1"/>
  <c r="L1472" i="1"/>
  <c r="M1472" i="1" s="1"/>
  <c r="N1472" i="1" s="1"/>
  <c r="L1488" i="1"/>
  <c r="M1488" i="1" s="1"/>
  <c r="N1488" i="1" s="1"/>
  <c r="L1512" i="1"/>
  <c r="M1512" i="1" s="1"/>
  <c r="N1512" i="1" s="1"/>
  <c r="L1528" i="1"/>
  <c r="M1528" i="1" s="1"/>
  <c r="N1528" i="1" s="1"/>
  <c r="L1552" i="1"/>
  <c r="M1552" i="1" s="1"/>
  <c r="N1552" i="1" s="1"/>
  <c r="L1584" i="1"/>
  <c r="L1616" i="1"/>
  <c r="M1616" i="1" s="1"/>
  <c r="N1616" i="1" s="1"/>
  <c r="L1644" i="1"/>
  <c r="M1644" i="1" s="1"/>
  <c r="N1644" i="1" s="1"/>
  <c r="L1099" i="1"/>
  <c r="L1270" i="1"/>
  <c r="M1270" i="1" s="1"/>
  <c r="N1270" i="1" s="1"/>
  <c r="L994" i="1"/>
  <c r="M994" i="1" s="1"/>
  <c r="N994" i="1" s="1"/>
  <c r="L835" i="1"/>
  <c r="M835" i="1" s="1"/>
  <c r="N835" i="1" s="1"/>
  <c r="L901" i="1"/>
  <c r="M901" i="1" s="1"/>
  <c r="N901" i="1" s="1"/>
  <c r="L502" i="1"/>
  <c r="M502" i="1" s="1"/>
  <c r="N502" i="1" s="1"/>
  <c r="L653" i="1"/>
  <c r="M653" i="1" s="1"/>
  <c r="N653" i="1" s="1"/>
  <c r="L433" i="1"/>
  <c r="M433" i="1" s="1"/>
  <c r="N433" i="1" s="1"/>
  <c r="L492" i="1"/>
  <c r="M492" i="1" s="1"/>
  <c r="N492" i="1" s="1"/>
  <c r="L739" i="1"/>
  <c r="M739" i="1" s="1"/>
  <c r="N739" i="1" s="1"/>
  <c r="L579" i="1"/>
  <c r="M579" i="1" s="1"/>
  <c r="N579" i="1" s="1"/>
  <c r="L225" i="1"/>
  <c r="M225" i="1" s="1"/>
  <c r="N225" i="1" s="1"/>
  <c r="L96" i="1"/>
  <c r="M96" i="1" s="1"/>
  <c r="N96" i="1" s="1"/>
  <c r="L219" i="1"/>
  <c r="M219" i="1" s="1"/>
  <c r="N219" i="1" s="1"/>
  <c r="L350" i="1"/>
  <c r="M350" i="1" s="1"/>
  <c r="N350" i="1" s="1"/>
  <c r="L118" i="1"/>
  <c r="M118" i="1" s="1"/>
  <c r="N118" i="1" s="1"/>
  <c r="L1040" i="1"/>
  <c r="M1040" i="1" s="1"/>
  <c r="N1040" i="1" s="1"/>
  <c r="L1211" i="1"/>
  <c r="M1211" i="1" s="1"/>
  <c r="N1211" i="1" s="1"/>
  <c r="L1306" i="1"/>
  <c r="M1306" i="1" s="1"/>
  <c r="N1306" i="1" s="1"/>
  <c r="L978" i="1"/>
  <c r="M978" i="1" s="1"/>
  <c r="N978" i="1" s="1"/>
  <c r="L1077" i="1"/>
  <c r="M1077" i="1" s="1"/>
  <c r="N1077" i="1" s="1"/>
  <c r="L838" i="1"/>
  <c r="M838" i="1" s="1"/>
  <c r="N838" i="1" s="1"/>
  <c r="L718" i="1"/>
  <c r="M718" i="1" s="1"/>
  <c r="N718" i="1" s="1"/>
  <c r="L737" i="1"/>
  <c r="M737" i="1" s="1"/>
  <c r="N737" i="1" s="1"/>
  <c r="L501" i="1"/>
  <c r="M501" i="1" s="1"/>
  <c r="N501" i="1" s="1"/>
  <c r="L444" i="1"/>
  <c r="M444" i="1" s="1"/>
  <c r="N444" i="1" s="1"/>
  <c r="L683" i="1"/>
  <c r="M683" i="1" s="1"/>
  <c r="N683" i="1" s="1"/>
  <c r="L447" i="1"/>
  <c r="M447" i="1" s="1"/>
  <c r="N447" i="1" s="1"/>
  <c r="L273" i="1"/>
  <c r="M273" i="1" s="1"/>
  <c r="N273" i="1" s="1"/>
  <c r="L236" i="1"/>
  <c r="M236" i="1" s="1"/>
  <c r="N236" i="1" s="1"/>
  <c r="L259" i="1"/>
  <c r="M259" i="1" s="1"/>
  <c r="N259" i="1" s="1"/>
  <c r="L206" i="1"/>
  <c r="M206" i="1" s="1"/>
  <c r="N206" i="1" s="1"/>
  <c r="L908" i="1"/>
  <c r="M908" i="1" s="1"/>
  <c r="N908" i="1" s="1"/>
  <c r="L911" i="1"/>
  <c r="M911" i="1" s="1"/>
  <c r="N911" i="1" s="1"/>
  <c r="L966" i="1"/>
  <c r="M966" i="1" s="1"/>
  <c r="N966" i="1" s="1"/>
  <c r="L714" i="1"/>
  <c r="M714" i="1" s="1"/>
  <c r="N714" i="1" s="1"/>
  <c r="L426" i="1"/>
  <c r="M426" i="1" s="1"/>
  <c r="N426" i="1" s="1"/>
  <c r="L597" i="1"/>
  <c r="M597" i="1" s="1"/>
  <c r="N597" i="1" s="1"/>
  <c r="L612" i="1"/>
  <c r="M612" i="1" s="1"/>
  <c r="N612" i="1" s="1"/>
  <c r="L643" i="1"/>
  <c r="M643" i="1" s="1"/>
  <c r="N643" i="1" s="1"/>
  <c r="L413" i="1"/>
  <c r="M413" i="1" s="1"/>
  <c r="N413" i="1" s="1"/>
  <c r="L128" i="1"/>
  <c r="M128" i="1" s="1"/>
  <c r="N128" i="1" s="1"/>
  <c r="L415" i="1"/>
  <c r="M415" i="1" s="1"/>
  <c r="N415" i="1" s="1"/>
  <c r="L331" i="1"/>
  <c r="M331" i="1" s="1"/>
  <c r="N331" i="1" s="1"/>
  <c r="L258" i="1"/>
  <c r="M258" i="1" s="1"/>
  <c r="N258" i="1" s="1"/>
  <c r="L1284" i="1"/>
  <c r="L873" i="1"/>
  <c r="M873" i="1" s="1"/>
  <c r="N873" i="1" s="1"/>
  <c r="L1207" i="1"/>
  <c r="L1019" i="1"/>
  <c r="M1019" i="1" s="1"/>
  <c r="N1019" i="1" s="1"/>
  <c r="L1174" i="1"/>
  <c r="M1174" i="1" s="1"/>
  <c r="N1174" i="1" s="1"/>
  <c r="L1057" i="1"/>
  <c r="M1057" i="1" s="1"/>
  <c r="N1057" i="1" s="1"/>
  <c r="L610" i="1"/>
  <c r="M610" i="1" s="1"/>
  <c r="N610" i="1" s="1"/>
  <c r="L489" i="1"/>
  <c r="L676" i="1"/>
  <c r="L484" i="1"/>
  <c r="L69" i="1"/>
  <c r="L376" i="1"/>
  <c r="M376" i="1" s="1"/>
  <c r="N376" i="1" s="1"/>
  <c r="L204" i="1"/>
  <c r="L315" i="1"/>
  <c r="L111" i="1"/>
  <c r="L238" i="1"/>
  <c r="M238" i="1" s="1"/>
  <c r="N238" i="1" s="1"/>
  <c r="L46" i="1"/>
  <c r="L1303" i="1"/>
  <c r="L1357" i="1"/>
  <c r="L1381" i="1"/>
  <c r="M1381" i="1" s="1"/>
  <c r="N1381" i="1" s="1"/>
  <c r="L1409" i="1"/>
  <c r="L1429" i="1"/>
  <c r="L1469" i="1"/>
  <c r="L1485" i="1"/>
  <c r="M1485" i="1" s="1"/>
  <c r="N1485" i="1" s="1"/>
  <c r="L1501" i="1"/>
  <c r="M1501" i="1" s="1"/>
  <c r="N1501" i="1" s="1"/>
  <c r="L1521" i="1"/>
  <c r="L1537" i="1"/>
  <c r="M1537" i="1" s="1"/>
  <c r="N1537" i="1" s="1"/>
  <c r="L1557" i="1"/>
  <c r="L1573" i="1"/>
  <c r="L1589" i="1"/>
  <c r="L1605" i="1"/>
  <c r="L1621" i="1"/>
  <c r="L1641" i="1"/>
  <c r="L1164" i="1"/>
  <c r="L1007" i="1"/>
  <c r="L1026" i="1"/>
  <c r="L1173" i="1"/>
  <c r="M1173" i="1" s="1"/>
  <c r="N1173" i="1" s="1"/>
  <c r="L798" i="1"/>
  <c r="L614" i="1"/>
  <c r="L522" i="1"/>
  <c r="M522" i="1" s="1"/>
  <c r="N522" i="1" s="1"/>
  <c r="L437" i="1"/>
  <c r="M437" i="1" s="1"/>
  <c r="N437" i="1" s="1"/>
  <c r="L684" i="1"/>
  <c r="L719" i="1"/>
  <c r="M719" i="1" s="1"/>
  <c r="N719" i="1" s="1"/>
  <c r="L1201" i="1"/>
  <c r="L178" i="1"/>
  <c r="L1489" i="1"/>
  <c r="M1489" i="1" s="1"/>
  <c r="N1489" i="1" s="1"/>
  <c r="L253" i="1"/>
  <c r="M253" i="1" s="1"/>
  <c r="N253" i="1" s="1"/>
  <c r="L388" i="1"/>
  <c r="L524" i="1"/>
  <c r="L272" i="1"/>
  <c r="L143" i="1"/>
  <c r="M143" i="1" s="1"/>
  <c r="N143" i="1" s="1"/>
  <c r="L1359" i="1"/>
  <c r="M1359" i="1" s="1"/>
  <c r="N1359" i="1" s="1"/>
  <c r="L1418" i="1"/>
  <c r="L1534" i="1"/>
  <c r="M1534" i="1" s="1"/>
  <c r="N1534" i="1" s="1"/>
  <c r="L1554" i="1"/>
  <c r="M1554" i="1" s="1"/>
  <c r="N1554" i="1" s="1"/>
  <c r="L1376" i="1"/>
  <c r="M1376" i="1" s="1"/>
  <c r="N1376" i="1" s="1"/>
  <c r="L887" i="1"/>
  <c r="M887" i="1" s="1"/>
  <c r="N887" i="1" s="1"/>
  <c r="L734" i="1"/>
  <c r="L788" i="1"/>
  <c r="M788" i="1" s="1"/>
  <c r="N788" i="1" s="1"/>
  <c r="L528" i="1"/>
  <c r="M528" i="1" s="1"/>
  <c r="N528" i="1" s="1"/>
  <c r="L59" i="1"/>
  <c r="M59" i="1" s="1"/>
  <c r="N59" i="1" s="1"/>
  <c r="L1156" i="1"/>
  <c r="M1156" i="1" s="1"/>
  <c r="N1156" i="1" s="1"/>
  <c r="L1282" i="1"/>
  <c r="M1282" i="1" s="1"/>
  <c r="N1282" i="1" s="1"/>
  <c r="L926" i="1"/>
  <c r="L578" i="1"/>
  <c r="M578" i="1" s="1"/>
  <c r="N578" i="1" s="1"/>
  <c r="L112" i="1"/>
  <c r="M112" i="1" s="1"/>
  <c r="N112" i="1" s="1"/>
  <c r="L1313" i="1"/>
  <c r="M1313" i="1" s="1"/>
  <c r="N1313" i="1" s="1"/>
  <c r="L1383" i="1"/>
  <c r="L1427" i="1"/>
  <c r="M1427" i="1" s="1"/>
  <c r="N1427" i="1" s="1"/>
  <c r="L1507" i="1"/>
  <c r="L1587" i="1"/>
  <c r="M1587" i="1" s="1"/>
  <c r="N1587" i="1" s="1"/>
  <c r="L1603" i="1"/>
  <c r="M1603" i="1" s="1"/>
  <c r="N1603" i="1" s="1"/>
  <c r="L871" i="1"/>
  <c r="M871" i="1" s="1"/>
  <c r="N871" i="1" s="1"/>
  <c r="L454" i="1"/>
  <c r="M454" i="1" s="1"/>
  <c r="N454" i="1" s="1"/>
  <c r="L777" i="1"/>
  <c r="L659" i="1"/>
  <c r="M659" i="1" s="1"/>
  <c r="N659" i="1" s="1"/>
  <c r="L394" i="1"/>
  <c r="L1298" i="1"/>
  <c r="L398" i="1"/>
  <c r="L728" i="1"/>
  <c r="L440" i="1"/>
  <c r="L245" i="1"/>
  <c r="M245" i="1" s="1"/>
  <c r="N245" i="1" s="1"/>
  <c r="L1344" i="1"/>
  <c r="M1344" i="1" s="1"/>
  <c r="N1344" i="1" s="1"/>
  <c r="L1013" i="1"/>
  <c r="M1013" i="1" s="1"/>
  <c r="N1013" i="1" s="1"/>
  <c r="L28" i="1"/>
  <c r="M28" i="1" s="1"/>
  <c r="N28" i="1" s="1"/>
  <c r="L1348" i="1"/>
  <c r="M1348" i="1" s="1"/>
  <c r="N1348" i="1" s="1"/>
  <c r="L1020" i="1"/>
  <c r="M1020" i="1" s="1"/>
  <c r="N1020" i="1" s="1"/>
  <c r="L1338" i="1"/>
  <c r="M1338" i="1" s="1"/>
  <c r="N1338" i="1" s="1"/>
  <c r="L1193" i="1"/>
  <c r="M1193" i="1" s="1"/>
  <c r="N1193" i="1" s="1"/>
  <c r="L750" i="1"/>
  <c r="M750" i="1" s="1"/>
  <c r="N750" i="1" s="1"/>
  <c r="L606" i="1"/>
  <c r="M606" i="1" s="1"/>
  <c r="N606" i="1" s="1"/>
  <c r="L417" i="1"/>
  <c r="M417" i="1" s="1"/>
  <c r="N417" i="1" s="1"/>
  <c r="L94" i="1"/>
  <c r="L222" i="1"/>
  <c r="M222" i="1" s="1"/>
  <c r="N222" i="1" s="1"/>
  <c r="L364" i="1"/>
  <c r="M364" i="1" s="1"/>
  <c r="N364" i="1" s="1"/>
  <c r="L598" i="1"/>
  <c r="M598" i="1" s="1"/>
  <c r="N598" i="1" s="1"/>
  <c r="L670" i="1"/>
  <c r="L1102" i="1"/>
  <c r="M1102" i="1" s="1"/>
  <c r="N1102" i="1" s="1"/>
  <c r="L1237" i="1"/>
  <c r="L641" i="1"/>
  <c r="M641" i="1" s="1"/>
  <c r="N641" i="1" s="1"/>
  <c r="L993" i="1"/>
  <c r="L1092" i="1"/>
  <c r="M1092" i="1" s="1"/>
  <c r="N1092" i="1" s="1"/>
  <c r="L1406" i="1"/>
  <c r="M1406" i="1" s="1"/>
  <c r="N1406" i="1" s="1"/>
  <c r="L1287" i="1"/>
  <c r="M1287" i="1" s="1"/>
  <c r="N1287" i="1" s="1"/>
  <c r="L1612" i="1"/>
  <c r="M1612" i="1" s="1"/>
  <c r="N1612" i="1" s="1"/>
  <c r="L664" i="1"/>
  <c r="M664" i="1" s="1"/>
  <c r="N664" i="1" s="1"/>
  <c r="L742" i="1"/>
  <c r="M742" i="1" s="1"/>
  <c r="N742" i="1" s="1"/>
  <c r="L927" i="1"/>
  <c r="M927" i="1" s="1"/>
  <c r="N927" i="1" s="1"/>
  <c r="L1511" i="1"/>
  <c r="M1511" i="1" s="1"/>
  <c r="N1511" i="1" s="1"/>
  <c r="L1656" i="1"/>
  <c r="M1656" i="1" s="1"/>
  <c r="N1656" i="1" s="1"/>
  <c r="L984" i="1"/>
  <c r="M984" i="1" s="1"/>
  <c r="N984" i="1" s="1"/>
  <c r="L815" i="1"/>
  <c r="M815" i="1" s="1"/>
  <c r="N815" i="1" s="1"/>
  <c r="L1649" i="1"/>
  <c r="L1349" i="1"/>
  <c r="M1349" i="1" s="1"/>
  <c r="N1349" i="1" s="1"/>
  <c r="L703" i="1"/>
  <c r="L396" i="1"/>
  <c r="M396" i="1" s="1"/>
  <c r="N396" i="1" s="1"/>
  <c r="L1345" i="1"/>
  <c r="M1345" i="1" s="1"/>
  <c r="N1345" i="1" s="1"/>
  <c r="L356" i="1"/>
  <c r="M356" i="1" s="1"/>
  <c r="N356" i="1" s="1"/>
  <c r="L532" i="1"/>
  <c r="M532" i="1" s="1"/>
  <c r="N532" i="1" s="1"/>
  <c r="L1083" i="1"/>
  <c r="M1083" i="1" s="1"/>
  <c r="N1083" i="1" s="1"/>
  <c r="L1421" i="1"/>
  <c r="L987" i="1"/>
  <c r="M987" i="1" s="1"/>
  <c r="N987" i="1" s="1"/>
  <c r="L1450" i="1"/>
  <c r="M1450" i="1" s="1"/>
  <c r="N1450" i="1" s="1"/>
  <c r="L21" i="1"/>
  <c r="M21" i="1" s="1"/>
  <c r="N21" i="1" s="1"/>
  <c r="L950" i="1"/>
  <c r="M950" i="1" s="1"/>
  <c r="N950" i="1" s="1"/>
  <c r="L1414" i="1"/>
  <c r="M1414" i="1" s="1"/>
  <c r="N1414" i="1" s="1"/>
  <c r="L1532" i="1"/>
  <c r="M1532" i="1" s="1"/>
  <c r="N1532" i="1" s="1"/>
  <c r="L1339" i="1"/>
  <c r="M1339" i="1" s="1"/>
  <c r="N1339" i="1" s="1"/>
  <c r="L897" i="1"/>
  <c r="M897" i="1" s="1"/>
  <c r="N897" i="1" s="1"/>
  <c r="L1415" i="1"/>
  <c r="M1415" i="1" s="1"/>
  <c r="N1415" i="1" s="1"/>
  <c r="L1443" i="1"/>
  <c r="M1443" i="1" s="1"/>
  <c r="N1443" i="1" s="1"/>
  <c r="L1178" i="1"/>
  <c r="M1178" i="1" s="1"/>
  <c r="N1178" i="1" s="1"/>
  <c r="L856" i="1"/>
  <c r="M856" i="1" s="1"/>
  <c r="N856" i="1" s="1"/>
  <c r="L1196" i="1"/>
  <c r="M1196" i="1" s="1"/>
  <c r="N1196" i="1" s="1"/>
  <c r="L1598" i="1"/>
  <c r="M1598" i="1" s="1"/>
  <c r="N1598" i="1" s="1"/>
  <c r="L1575" i="1"/>
  <c r="L775" i="1"/>
  <c r="M775" i="1" s="1"/>
  <c r="N775" i="1" s="1"/>
  <c r="L44" i="1"/>
  <c r="M44" i="1" s="1"/>
  <c r="N44" i="1" s="1"/>
  <c r="L1628" i="1"/>
  <c r="L724" i="1"/>
  <c r="M724" i="1" s="1"/>
  <c r="N724" i="1" s="1"/>
  <c r="L704" i="1"/>
  <c r="L412" i="1"/>
  <c r="M412" i="1" s="1"/>
  <c r="N412" i="1" s="1"/>
  <c r="L268" i="1"/>
  <c r="L879" i="1"/>
  <c r="L1200" i="1"/>
  <c r="M1200" i="1" s="1"/>
  <c r="N1200" i="1" s="1"/>
  <c r="L511" i="1"/>
  <c r="M511" i="1" s="1"/>
  <c r="N511" i="1" s="1"/>
  <c r="L197" i="1"/>
  <c r="M197" i="1" s="1"/>
  <c r="N197" i="1" s="1"/>
  <c r="L196" i="1"/>
  <c r="M196" i="1" s="1"/>
  <c r="N196" i="1" s="1"/>
  <c r="L12" i="1"/>
  <c r="M12" i="1" s="1"/>
  <c r="N12" i="1" s="1"/>
  <c r="L107" i="1"/>
  <c r="M107" i="1" s="1"/>
  <c r="N107" i="1" s="1"/>
  <c r="L386" i="1"/>
  <c r="M386" i="1" s="1"/>
  <c r="N386" i="1" s="1"/>
  <c r="L70" i="1"/>
  <c r="M70" i="1" s="1"/>
  <c r="N70" i="1" s="1"/>
  <c r="L1240" i="1"/>
  <c r="M1240" i="1" s="1"/>
  <c r="N1240" i="1" s="1"/>
  <c r="L960" i="1"/>
  <c r="M960" i="1" s="1"/>
  <c r="N960" i="1" s="1"/>
  <c r="L903" i="1"/>
  <c r="M903" i="1" s="1"/>
  <c r="N903" i="1" s="1"/>
  <c r="L1322" i="1"/>
  <c r="M1322" i="1" s="1"/>
  <c r="N1322" i="1" s="1"/>
  <c r="L1034" i="1"/>
  <c r="M1034" i="1" s="1"/>
  <c r="N1034" i="1" s="1"/>
  <c r="L1089" i="1"/>
  <c r="M1089" i="1" s="1"/>
  <c r="N1089" i="1" s="1"/>
  <c r="L945" i="1"/>
  <c r="M945" i="1" s="1"/>
  <c r="N945" i="1" s="1"/>
  <c r="L770" i="1"/>
  <c r="M770" i="1" s="1"/>
  <c r="N770" i="1" s="1"/>
  <c r="L821" i="1"/>
  <c r="M821" i="1" s="1"/>
  <c r="N821" i="1" s="1"/>
  <c r="L473" i="1"/>
  <c r="M473" i="1" s="1"/>
  <c r="N473" i="1" s="1"/>
  <c r="L700" i="1"/>
  <c r="M700" i="1" s="1"/>
  <c r="N700" i="1" s="1"/>
  <c r="L588" i="1"/>
  <c r="M588" i="1" s="1"/>
  <c r="N588" i="1" s="1"/>
  <c r="L747" i="1"/>
  <c r="M747" i="1" s="1"/>
  <c r="N747" i="1" s="1"/>
  <c r="L269" i="1"/>
  <c r="M269" i="1" s="1"/>
  <c r="N269" i="1" s="1"/>
  <c r="L133" i="1"/>
  <c r="M133" i="1" s="1"/>
  <c r="N133" i="1" s="1"/>
  <c r="L407" i="1"/>
  <c r="M407" i="1" s="1"/>
  <c r="N407" i="1" s="1"/>
  <c r="L370" i="1"/>
  <c r="M370" i="1" s="1"/>
  <c r="N370" i="1" s="1"/>
  <c r="L1260" i="1"/>
  <c r="M1260" i="1" s="1"/>
  <c r="N1260" i="1" s="1"/>
  <c r="L1203" i="1"/>
  <c r="M1203" i="1" s="1"/>
  <c r="N1203" i="1" s="1"/>
  <c r="L1346" i="1"/>
  <c r="M1346" i="1" s="1"/>
  <c r="N1346" i="1" s="1"/>
  <c r="L1205" i="1"/>
  <c r="M1205" i="1" s="1"/>
  <c r="N1205" i="1" s="1"/>
  <c r="L961" i="1"/>
  <c r="M961" i="1" s="1"/>
  <c r="N961" i="1" s="1"/>
  <c r="L666" i="1"/>
  <c r="M666" i="1" s="1"/>
  <c r="N666" i="1" s="1"/>
  <c r="L530" i="1"/>
  <c r="M530" i="1" s="1"/>
  <c r="N530" i="1" s="1"/>
  <c r="L493" i="1"/>
  <c r="M493" i="1" s="1"/>
  <c r="N493" i="1" s="1"/>
  <c r="L696" i="1"/>
  <c r="M696" i="1" s="1"/>
  <c r="N696" i="1" s="1"/>
  <c r="L432" i="1"/>
  <c r="M432" i="1" s="1"/>
  <c r="N432" i="1" s="1"/>
  <c r="L599" i="1"/>
  <c r="M599" i="1" s="1"/>
  <c r="N599" i="1" s="1"/>
  <c r="L300" i="1"/>
  <c r="M300" i="1" s="1"/>
  <c r="N300" i="1" s="1"/>
  <c r="L80" i="1"/>
  <c r="M80" i="1" s="1"/>
  <c r="N80" i="1" s="1"/>
  <c r="L130" i="1"/>
  <c r="M130" i="1" s="1"/>
  <c r="N130" i="1" s="1"/>
  <c r="L1368" i="1"/>
  <c r="M1368" i="1" s="1"/>
  <c r="N1368" i="1" s="1"/>
  <c r="L1176" i="1"/>
  <c r="M1176" i="1" s="1"/>
  <c r="N1176" i="1" s="1"/>
  <c r="L940" i="1"/>
  <c r="M940" i="1" s="1"/>
  <c r="N940" i="1" s="1"/>
  <c r="L1079" i="1"/>
  <c r="M1079" i="1" s="1"/>
  <c r="N1079" i="1" s="1"/>
  <c r="L829" i="1"/>
  <c r="M829" i="1" s="1"/>
  <c r="N829" i="1" s="1"/>
  <c r="L998" i="1"/>
  <c r="M998" i="1" s="1"/>
  <c r="N998" i="1" s="1"/>
  <c r="L953" i="1"/>
  <c r="M953" i="1" s="1"/>
  <c r="N953" i="1" s="1"/>
  <c r="L766" i="1"/>
  <c r="M766" i="1" s="1"/>
  <c r="N766" i="1" s="1"/>
  <c r="L769" i="1"/>
  <c r="M769" i="1" s="1"/>
  <c r="N769" i="1" s="1"/>
  <c r="L569" i="1"/>
  <c r="M569" i="1" s="1"/>
  <c r="N569" i="1" s="1"/>
  <c r="L720" i="1"/>
  <c r="M720" i="1" s="1"/>
  <c r="N720" i="1" s="1"/>
  <c r="L468" i="1"/>
  <c r="M468" i="1" s="1"/>
  <c r="N468" i="1" s="1"/>
  <c r="L527" i="1"/>
  <c r="M527" i="1" s="1"/>
  <c r="N527" i="1" s="1"/>
  <c r="L105" i="1"/>
  <c r="M105" i="1" s="1"/>
  <c r="N105" i="1" s="1"/>
  <c r="L391" i="1"/>
  <c r="M391" i="1" s="1"/>
  <c r="N391" i="1" s="1"/>
  <c r="L119" i="1"/>
  <c r="M119" i="1" s="1"/>
  <c r="N119" i="1" s="1"/>
  <c r="L134" i="1"/>
  <c r="M134" i="1" s="1"/>
  <c r="N134" i="1" s="1"/>
  <c r="L1289" i="1"/>
  <c r="M1289" i="1" s="1"/>
  <c r="N1289" i="1" s="1"/>
  <c r="L1373" i="1"/>
  <c r="M1373" i="1" s="1"/>
  <c r="N1373" i="1" s="1"/>
  <c r="L1390" i="1"/>
  <c r="M1390" i="1" s="1"/>
  <c r="N1390" i="1" s="1"/>
  <c r="L1422" i="1"/>
  <c r="M1422" i="1" s="1"/>
  <c r="N1422" i="1" s="1"/>
  <c r="L1454" i="1"/>
  <c r="M1454" i="1" s="1"/>
  <c r="N1454" i="1" s="1"/>
  <c r="L1478" i="1"/>
  <c r="M1478" i="1" s="1"/>
  <c r="N1478" i="1" s="1"/>
  <c r="L1494" i="1"/>
  <c r="M1494" i="1" s="1"/>
  <c r="N1494" i="1" s="1"/>
  <c r="L1510" i="1"/>
  <c r="M1510" i="1" s="1"/>
  <c r="N1510" i="1" s="1"/>
  <c r="L1538" i="1"/>
  <c r="M1538" i="1" s="1"/>
  <c r="N1538" i="1" s="1"/>
  <c r="L1562" i="1"/>
  <c r="M1562" i="1" s="1"/>
  <c r="N1562" i="1" s="1"/>
  <c r="L1578" i="1"/>
  <c r="M1578" i="1" s="1"/>
  <c r="N1578" i="1" s="1"/>
  <c r="L1634" i="1"/>
  <c r="M1634" i="1" s="1"/>
  <c r="N1634" i="1" s="1"/>
  <c r="L1336" i="1"/>
  <c r="M1336" i="1" s="1"/>
  <c r="N1336" i="1" s="1"/>
  <c r="L1192" i="1"/>
  <c r="M1192" i="1" s="1"/>
  <c r="N1192" i="1" s="1"/>
  <c r="L920" i="1"/>
  <c r="M920" i="1" s="1"/>
  <c r="N920" i="1" s="1"/>
  <c r="L1147" i="1"/>
  <c r="M1147" i="1" s="1"/>
  <c r="N1147" i="1" s="1"/>
  <c r="L1122" i="1"/>
  <c r="M1122" i="1" s="1"/>
  <c r="N1122" i="1" s="1"/>
  <c r="L1045" i="1"/>
  <c r="M1045" i="1" s="1"/>
  <c r="N1045" i="1" s="1"/>
  <c r="L690" i="1"/>
  <c r="M690" i="1" s="1"/>
  <c r="N690" i="1" s="1"/>
  <c r="L689" i="1"/>
  <c r="M689" i="1" s="1"/>
  <c r="N689" i="1" s="1"/>
  <c r="L537" i="1"/>
  <c r="M537" i="1" s="1"/>
  <c r="N537" i="1" s="1"/>
  <c r="L688" i="1"/>
  <c r="M688" i="1" s="1"/>
  <c r="N688" i="1" s="1"/>
  <c r="L819" i="1"/>
  <c r="M819" i="1" s="1"/>
  <c r="N819" i="1" s="1"/>
  <c r="L651" i="1"/>
  <c r="M651" i="1" s="1"/>
  <c r="N651" i="1" s="1"/>
  <c r="L381" i="1"/>
  <c r="M381" i="1" s="1"/>
  <c r="N381" i="1" s="1"/>
  <c r="L264" i="1"/>
  <c r="M264" i="1" s="1"/>
  <c r="N264" i="1" s="1"/>
  <c r="L16" i="1"/>
  <c r="M16" i="1" s="1"/>
  <c r="N16" i="1" s="1"/>
  <c r="L39" i="1"/>
  <c r="M39" i="1" s="1"/>
  <c r="N39" i="1" s="1"/>
  <c r="L226" i="1"/>
  <c r="M226" i="1" s="1"/>
  <c r="N226" i="1" s="1"/>
  <c r="L1144" i="1"/>
  <c r="M1144" i="1" s="1"/>
  <c r="N1144" i="1" s="1"/>
  <c r="L1179" i="1"/>
  <c r="M1179" i="1" s="1"/>
  <c r="N1179" i="1" s="1"/>
  <c r="L1262" i="1"/>
  <c r="M1262" i="1" s="1"/>
  <c r="N1262" i="1" s="1"/>
  <c r="L1086" i="1"/>
  <c r="M1086" i="1" s="1"/>
  <c r="N1086" i="1" s="1"/>
  <c r="L851" i="1"/>
  <c r="M851" i="1" s="1"/>
  <c r="N851" i="1" s="1"/>
  <c r="L1105" i="1"/>
  <c r="M1105" i="1" s="1"/>
  <c r="N1105" i="1" s="1"/>
  <c r="L937" i="1"/>
  <c r="M937" i="1" s="1"/>
  <c r="N937" i="1" s="1"/>
  <c r="L546" i="1"/>
  <c r="M546" i="1" s="1"/>
  <c r="N546" i="1" s="1"/>
  <c r="L649" i="1"/>
  <c r="M649" i="1" s="1"/>
  <c r="N649" i="1" s="1"/>
  <c r="L408" i="1"/>
  <c r="M408" i="1" s="1"/>
  <c r="N408" i="1" s="1"/>
  <c r="L743" i="1"/>
  <c r="M743" i="1" s="1"/>
  <c r="N743" i="1" s="1"/>
  <c r="L475" i="1"/>
  <c r="M475" i="1" s="1"/>
  <c r="N475" i="1" s="1"/>
  <c r="L177" i="1"/>
  <c r="M177" i="1" s="1"/>
  <c r="N177" i="1" s="1"/>
  <c r="L160" i="1"/>
  <c r="M160" i="1" s="1"/>
  <c r="N160" i="1" s="1"/>
  <c r="L15" i="1"/>
  <c r="M15" i="1" s="1"/>
  <c r="N15" i="1" s="1"/>
  <c r="L22" i="1"/>
  <c r="M22" i="1" s="1"/>
  <c r="N22" i="1" s="1"/>
  <c r="L936" i="1"/>
  <c r="M936" i="1" s="1"/>
  <c r="N936" i="1" s="1"/>
  <c r="L1334" i="1"/>
  <c r="M1334" i="1" s="1"/>
  <c r="N1334" i="1" s="1"/>
  <c r="L902" i="1"/>
  <c r="M902" i="1" s="1"/>
  <c r="N902" i="1" s="1"/>
  <c r="L985" i="1"/>
  <c r="M985" i="1" s="1"/>
  <c r="N985" i="1" s="1"/>
  <c r="L753" i="1"/>
  <c r="M753" i="1" s="1"/>
  <c r="N753" i="1" s="1"/>
  <c r="L485" i="1"/>
  <c r="M485" i="1" s="1"/>
  <c r="N485" i="1" s="1"/>
  <c r="L414" i="1"/>
  <c r="M414" i="1" s="1"/>
  <c r="N414" i="1" s="1"/>
  <c r="L551" i="1"/>
  <c r="M551" i="1" s="1"/>
  <c r="N551" i="1" s="1"/>
  <c r="L365" i="1"/>
  <c r="M365" i="1" s="1"/>
  <c r="N365" i="1" s="1"/>
  <c r="L228" i="1"/>
  <c r="M228" i="1" s="1"/>
  <c r="N228" i="1" s="1"/>
  <c r="L279" i="1"/>
  <c r="M279" i="1" s="1"/>
  <c r="N279" i="1" s="1"/>
  <c r="L159" i="1"/>
  <c r="M159" i="1" s="1"/>
  <c r="N159" i="1" s="1"/>
  <c r="L286" i="1"/>
  <c r="M286" i="1" s="1"/>
  <c r="N286" i="1" s="1"/>
  <c r="L126" i="1"/>
  <c r="M126" i="1" s="1"/>
  <c r="N126" i="1" s="1"/>
  <c r="L1285" i="1"/>
  <c r="M1285" i="1" s="1"/>
  <c r="N1285" i="1" s="1"/>
  <c r="L1327" i="1"/>
  <c r="M1327" i="1" s="1"/>
  <c r="N1327" i="1" s="1"/>
  <c r="L1369" i="1"/>
  <c r="M1369" i="1" s="1"/>
  <c r="N1369" i="1" s="1"/>
  <c r="L1387" i="1"/>
  <c r="M1387" i="1" s="1"/>
  <c r="N1387" i="1" s="1"/>
  <c r="L1411" i="1"/>
  <c r="M1411" i="1" s="1"/>
  <c r="N1411" i="1" s="1"/>
  <c r="L1431" i="1"/>
  <c r="M1431" i="1" s="1"/>
  <c r="N1431" i="1" s="1"/>
  <c r="L1455" i="1"/>
  <c r="M1455" i="1" s="1"/>
  <c r="N1455" i="1" s="1"/>
  <c r="L1475" i="1"/>
  <c r="M1475" i="1" s="1"/>
  <c r="N1475" i="1" s="1"/>
  <c r="L1495" i="1"/>
  <c r="M1495" i="1" s="1"/>
  <c r="N1495" i="1" s="1"/>
  <c r="L1519" i="1"/>
  <c r="M1519" i="1" s="1"/>
  <c r="N1519" i="1" s="1"/>
  <c r="L1539" i="1"/>
  <c r="M1539" i="1" s="1"/>
  <c r="N1539" i="1" s="1"/>
  <c r="L1563" i="1"/>
  <c r="M1563" i="1" s="1"/>
  <c r="N1563" i="1" s="1"/>
  <c r="L1591" i="1"/>
  <c r="M1591" i="1" s="1"/>
  <c r="N1591" i="1" s="1"/>
  <c r="L1607" i="1"/>
  <c r="M1607" i="1" s="1"/>
  <c r="N1607" i="1" s="1"/>
  <c r="L1631" i="1"/>
  <c r="M1631" i="1" s="1"/>
  <c r="N1631" i="1" s="1"/>
  <c r="L1651" i="1"/>
  <c r="M1651" i="1" s="1"/>
  <c r="N1651" i="1" s="1"/>
  <c r="L1312" i="1"/>
  <c r="M1312" i="1" s="1"/>
  <c r="N1312" i="1" s="1"/>
  <c r="L1191" i="1"/>
  <c r="M1191" i="1" s="1"/>
  <c r="N1191" i="1" s="1"/>
  <c r="L963" i="1"/>
  <c r="M963" i="1" s="1"/>
  <c r="N963" i="1" s="1"/>
  <c r="L1342" i="1"/>
  <c r="M1342" i="1" s="1"/>
  <c r="N1342" i="1" s="1"/>
  <c r="L1170" i="1"/>
  <c r="M1170" i="1" s="1"/>
  <c r="N1170" i="1" s="1"/>
  <c r="L990" i="1"/>
  <c r="M990" i="1" s="1"/>
  <c r="N990" i="1" s="1"/>
  <c r="L1217" i="1"/>
  <c r="M1217" i="1" s="1"/>
  <c r="N1217" i="1" s="1"/>
  <c r="L822" i="1"/>
  <c r="M822" i="1" s="1"/>
  <c r="N822" i="1" s="1"/>
  <c r="L430" i="1"/>
  <c r="M430" i="1" s="1"/>
  <c r="N430" i="1" s="1"/>
  <c r="L637" i="1"/>
  <c r="M637" i="1" s="1"/>
  <c r="N637" i="1" s="1"/>
  <c r="L800" i="1"/>
  <c r="M800" i="1" s="1"/>
  <c r="N800" i="1" s="1"/>
  <c r="L628" i="1"/>
  <c r="M628" i="1" s="1"/>
  <c r="N628" i="1" s="1"/>
  <c r="L635" i="1"/>
  <c r="M635" i="1" s="1"/>
  <c r="N635" i="1" s="1"/>
  <c r="L49" i="1"/>
  <c r="M49" i="1" s="1"/>
  <c r="N49" i="1" s="1"/>
  <c r="L168" i="1"/>
  <c r="M168" i="1" s="1"/>
  <c r="N168" i="1" s="1"/>
  <c r="L179" i="1"/>
  <c r="M179" i="1" s="1"/>
  <c r="N179" i="1" s="1"/>
  <c r="L354" i="1"/>
  <c r="M354" i="1" s="1"/>
  <c r="N354" i="1" s="1"/>
  <c r="L1244" i="1"/>
  <c r="M1244" i="1" s="1"/>
  <c r="N1244" i="1" s="1"/>
  <c r="L912" i="1"/>
  <c r="M912" i="1" s="1"/>
  <c r="N912" i="1" s="1"/>
  <c r="L983" i="1"/>
  <c r="M983" i="1" s="1"/>
  <c r="N983" i="1" s="1"/>
  <c r="L1154" i="1"/>
  <c r="M1154" i="1" s="1"/>
  <c r="N1154" i="1" s="1"/>
  <c r="L1137" i="1"/>
  <c r="M1137" i="1" s="1"/>
  <c r="N1137" i="1" s="1"/>
  <c r="L839" i="1"/>
  <c r="M839" i="1" s="1"/>
  <c r="N839" i="1" s="1"/>
  <c r="L682" i="1"/>
  <c r="M682" i="1" s="1"/>
  <c r="N682" i="1" s="1"/>
  <c r="L661" i="1"/>
  <c r="M661" i="1" s="1"/>
  <c r="N661" i="1" s="1"/>
  <c r="L876" i="1"/>
  <c r="M876" i="1" s="1"/>
  <c r="N876" i="1" s="1"/>
  <c r="L712" i="1"/>
  <c r="M712" i="1" s="1"/>
  <c r="N712" i="1" s="1"/>
  <c r="L715" i="1"/>
  <c r="M715" i="1" s="1"/>
  <c r="N715" i="1" s="1"/>
  <c r="L471" i="1"/>
  <c r="M471" i="1" s="1"/>
  <c r="N471" i="1" s="1"/>
  <c r="L193" i="1"/>
  <c r="M193" i="1" s="1"/>
  <c r="N193" i="1" s="1"/>
  <c r="L224" i="1"/>
  <c r="M224" i="1" s="1"/>
  <c r="N224" i="1" s="1"/>
  <c r="L359" i="1"/>
  <c r="M359" i="1" s="1"/>
  <c r="N359" i="1" s="1"/>
  <c r="L43" i="1"/>
  <c r="M43" i="1" s="1"/>
  <c r="N43" i="1" s="1"/>
  <c r="L274" i="1"/>
  <c r="M274" i="1" s="1"/>
  <c r="N274" i="1" s="1"/>
  <c r="L1288" i="1"/>
  <c r="M1288" i="1" s="1"/>
  <c r="N1288" i="1" s="1"/>
  <c r="L1120" i="1"/>
  <c r="M1120" i="1" s="1"/>
  <c r="N1120" i="1" s="1"/>
  <c r="L948" i="1"/>
  <c r="M948" i="1" s="1"/>
  <c r="N948" i="1" s="1"/>
  <c r="L1155" i="1"/>
  <c r="M1155" i="1" s="1"/>
  <c r="N1155" i="1" s="1"/>
  <c r="L1051" i="1"/>
  <c r="M1051" i="1" s="1"/>
  <c r="N1051" i="1" s="1"/>
  <c r="L1194" i="1"/>
  <c r="M1194" i="1" s="1"/>
  <c r="N1194" i="1" s="1"/>
  <c r="L1006" i="1"/>
  <c r="M1006" i="1" s="1"/>
  <c r="N1006" i="1" s="1"/>
  <c r="L1009" i="1"/>
  <c r="M1009" i="1" s="1"/>
  <c r="N1009" i="1" s="1"/>
  <c r="L778" i="1"/>
  <c r="M778" i="1" s="1"/>
  <c r="N778" i="1" s="1"/>
  <c r="L765" i="1"/>
  <c r="M765" i="1" s="1"/>
  <c r="N765" i="1" s="1"/>
  <c r="L816" i="1"/>
  <c r="M816" i="1" s="1"/>
  <c r="N816" i="1" s="1"/>
  <c r="L680" i="1"/>
  <c r="M680" i="1" s="1"/>
  <c r="N680" i="1" s="1"/>
  <c r="L547" i="1"/>
  <c r="M547" i="1" s="1"/>
  <c r="N547" i="1" s="1"/>
  <c r="L317" i="1"/>
  <c r="M317" i="1" s="1"/>
  <c r="N317" i="1" s="1"/>
  <c r="L256" i="1"/>
  <c r="M256" i="1" s="1"/>
  <c r="N256" i="1" s="1"/>
  <c r="L20" i="1"/>
  <c r="M20" i="1" s="1"/>
  <c r="N20" i="1" s="1"/>
  <c r="L139" i="1"/>
  <c r="M139" i="1" s="1"/>
  <c r="N139" i="1" s="1"/>
  <c r="L106" i="1"/>
  <c r="M106" i="1" s="1"/>
  <c r="N106" i="1" s="1"/>
  <c r="L1300" i="1"/>
  <c r="M1300" i="1" s="1"/>
  <c r="N1300" i="1" s="1"/>
  <c r="L1096" i="1"/>
  <c r="M1096" i="1" s="1"/>
  <c r="N1096" i="1" s="1"/>
  <c r="L956" i="1"/>
  <c r="M956" i="1" s="1"/>
  <c r="N956" i="1" s="1"/>
  <c r="L1223" i="1"/>
  <c r="M1223" i="1" s="1"/>
  <c r="N1223" i="1" s="1"/>
  <c r="L1111" i="1"/>
  <c r="M1111" i="1" s="1"/>
  <c r="N1111" i="1" s="1"/>
  <c r="L915" i="1"/>
  <c r="M915" i="1" s="1"/>
  <c r="N915" i="1" s="1"/>
  <c r="L1318" i="1"/>
  <c r="M1318" i="1" s="1"/>
  <c r="N1318" i="1" s="1"/>
  <c r="L1258" i="1"/>
  <c r="M1258" i="1" s="1"/>
  <c r="N1258" i="1" s="1"/>
  <c r="L1022" i="1"/>
  <c r="M1022" i="1" s="1"/>
  <c r="N1022" i="1" s="1"/>
  <c r="L1157" i="1"/>
  <c r="M1157" i="1" s="1"/>
  <c r="N1157" i="1" s="1"/>
  <c r="L981" i="1"/>
  <c r="M981" i="1" s="1"/>
  <c r="N981" i="1" s="1"/>
  <c r="L726" i="1"/>
  <c r="M726" i="1" s="1"/>
  <c r="N726" i="1" s="1"/>
  <c r="L486" i="1"/>
  <c r="M486" i="1" s="1"/>
  <c r="N486" i="1" s="1"/>
  <c r="L585" i="1"/>
  <c r="M585" i="1" s="1"/>
  <c r="N585" i="1" s="1"/>
  <c r="L807" i="1"/>
  <c r="M807" i="1" s="1"/>
  <c r="N807" i="1" s="1"/>
  <c r="L321" i="1"/>
  <c r="M321" i="1" s="1"/>
  <c r="N321" i="1" s="1"/>
  <c r="L217" i="1"/>
  <c r="M217" i="1" s="1"/>
  <c r="N217" i="1" s="1"/>
  <c r="L73" i="1"/>
  <c r="M73" i="1" s="1"/>
  <c r="N73" i="1" s="1"/>
  <c r="L200" i="1"/>
  <c r="M200" i="1" s="1"/>
  <c r="N200" i="1" s="1"/>
  <c r="L108" i="1"/>
  <c r="M108" i="1" s="1"/>
  <c r="N108" i="1" s="1"/>
  <c r="L311" i="1"/>
  <c r="M311" i="1" s="1"/>
  <c r="N311" i="1" s="1"/>
  <c r="L239" i="1"/>
  <c r="M239" i="1" s="1"/>
  <c r="N239" i="1" s="1"/>
  <c r="L282" i="1"/>
  <c r="M282" i="1" s="1"/>
  <c r="N282" i="1" s="1"/>
  <c r="L6" i="1"/>
  <c r="M6" i="1" s="1"/>
  <c r="N6" i="1" s="1"/>
  <c r="L61" i="1"/>
  <c r="M61" i="1" s="1"/>
  <c r="N61" i="1" s="1"/>
  <c r="L145" i="1"/>
  <c r="M145" i="1" s="1"/>
  <c r="N145" i="1" s="1"/>
  <c r="L254" i="1"/>
  <c r="M254" i="1" s="1"/>
  <c r="N254" i="1" s="1"/>
  <c r="L380" i="1"/>
  <c r="M380" i="1" s="1"/>
  <c r="N380" i="1" s="1"/>
  <c r="L540" i="1"/>
  <c r="M540" i="1" s="1"/>
  <c r="N540" i="1" s="1"/>
  <c r="L619" i="1"/>
  <c r="M619" i="1" s="1"/>
  <c r="N619" i="1" s="1"/>
  <c r="L681" i="1"/>
  <c r="M681" i="1" s="1"/>
  <c r="N681" i="1" s="1"/>
  <c r="L759" i="1"/>
  <c r="M759" i="1" s="1"/>
  <c r="N759" i="1" s="1"/>
  <c r="L846" i="1"/>
  <c r="M846" i="1" s="1"/>
  <c r="N846" i="1" s="1"/>
  <c r="L1039" i="1"/>
  <c r="M1039" i="1" s="1"/>
  <c r="N1039" i="1" s="1"/>
  <c r="L1114" i="1"/>
  <c r="M1114" i="1" s="1"/>
  <c r="N1114" i="1" s="1"/>
  <c r="L1255" i="1"/>
  <c r="M1255" i="1" s="1"/>
  <c r="N1255" i="1" s="1"/>
  <c r="L1619" i="1"/>
  <c r="M1619" i="1" s="1"/>
  <c r="N1619" i="1" s="1"/>
  <c r="L4" i="1"/>
  <c r="M4" i="1" s="1"/>
  <c r="N4" i="1" s="1"/>
  <c r="L79" i="1"/>
  <c r="M79" i="1" s="1"/>
  <c r="N79" i="1" s="1"/>
  <c r="L174" i="1"/>
  <c r="M174" i="1" s="1"/>
  <c r="N174" i="1" s="1"/>
  <c r="L296" i="1"/>
  <c r="M296" i="1" s="1"/>
  <c r="N296" i="1" s="1"/>
  <c r="L374" i="1"/>
  <c r="M374" i="1" s="1"/>
  <c r="N374" i="1" s="1"/>
  <c r="L428" i="1"/>
  <c r="M428" i="1" s="1"/>
  <c r="N428" i="1" s="1"/>
  <c r="L525" i="1"/>
  <c r="M525" i="1" s="1"/>
  <c r="N525" i="1" s="1"/>
  <c r="L662" i="1"/>
  <c r="M662" i="1" s="1"/>
  <c r="N662" i="1" s="1"/>
  <c r="L754" i="1"/>
  <c r="M754" i="1" s="1"/>
  <c r="N754" i="1" s="1"/>
  <c r="L914" i="1"/>
  <c r="M914" i="1" s="1"/>
  <c r="N914" i="1" s="1"/>
  <c r="L1017" i="1"/>
  <c r="M1017" i="1" s="1"/>
  <c r="N1017" i="1" s="1"/>
  <c r="L1106" i="1"/>
  <c r="M1106" i="1" s="1"/>
  <c r="N1106" i="1" s="1"/>
  <c r="L1230" i="1"/>
  <c r="M1230" i="1" s="1"/>
  <c r="N1230" i="1" s="1"/>
  <c r="L1325" i="1"/>
  <c r="M1325" i="1" s="1"/>
  <c r="N1325" i="1" s="1"/>
  <c r="L1457" i="1"/>
  <c r="M1457" i="1" s="1"/>
  <c r="N1457" i="1" s="1"/>
  <c r="L1572" i="1"/>
  <c r="M1572" i="1" s="1"/>
  <c r="N1572" i="1" s="1"/>
  <c r="L1337" i="1"/>
  <c r="M1337" i="1" s="1"/>
  <c r="N1337" i="1" s="1"/>
  <c r="L14" i="1"/>
  <c r="M14" i="1" s="1"/>
  <c r="N14" i="1" s="1"/>
  <c r="L163" i="1"/>
  <c r="M163" i="1" s="1"/>
  <c r="N163" i="1" s="1"/>
  <c r="L375" i="1"/>
  <c r="M375" i="1" s="1"/>
  <c r="N375" i="1" s="1"/>
  <c r="L477" i="1"/>
  <c r="M477" i="1" s="1"/>
  <c r="N477" i="1" s="1"/>
  <c r="L625" i="1"/>
  <c r="M625" i="1" s="1"/>
  <c r="N625" i="1" s="1"/>
  <c r="L672" i="1"/>
  <c r="M672" i="1" s="1"/>
  <c r="N672" i="1" s="1"/>
  <c r="L854" i="1"/>
  <c r="M854" i="1" s="1"/>
  <c r="N854" i="1" s="1"/>
  <c r="L946" i="1"/>
  <c r="M946" i="1" s="1"/>
  <c r="N946" i="1" s="1"/>
  <c r="L1107" i="1"/>
  <c r="M1107" i="1" s="1"/>
  <c r="N1107" i="1" s="1"/>
  <c r="L1220" i="1"/>
  <c r="M1220" i="1" s="1"/>
  <c r="N1220" i="1" s="1"/>
  <c r="L1399" i="1"/>
  <c r="M1399" i="1" s="1"/>
  <c r="N1399" i="1" s="1"/>
  <c r="L1556" i="1"/>
  <c r="M1556" i="1" s="1"/>
  <c r="N1556" i="1" s="1"/>
  <c r="L1367" i="1"/>
  <c r="M1367" i="1" s="1"/>
  <c r="N1367" i="1" s="1"/>
  <c r="L593" i="1"/>
  <c r="M593" i="1" s="1"/>
  <c r="N593" i="1" s="1"/>
  <c r="L379" i="1"/>
  <c r="M379" i="1" s="1"/>
  <c r="N379" i="1" s="1"/>
  <c r="L1023" i="1"/>
  <c r="M1023" i="1" s="1"/>
  <c r="N1023" i="1" s="1"/>
  <c r="L552" i="1"/>
  <c r="M552" i="1" s="1"/>
  <c r="N552" i="1" s="1"/>
  <c r="L1115" i="1"/>
  <c r="M1115" i="1" s="1"/>
  <c r="N1115" i="1" s="1"/>
  <c r="L1343" i="1"/>
  <c r="M1343" i="1" s="1"/>
  <c r="N1343" i="1" s="1"/>
  <c r="L1491" i="1"/>
  <c r="M1491" i="1" s="1"/>
  <c r="N1491" i="1" s="1"/>
  <c r="L142" i="1"/>
  <c r="M142" i="1" s="1"/>
  <c r="N142" i="1" s="1"/>
  <c r="L308" i="1"/>
  <c r="M308" i="1" s="1"/>
  <c r="N308" i="1" s="1"/>
  <c r="L1391" i="1"/>
  <c r="M1391" i="1" s="1"/>
  <c r="N1391" i="1" s="1"/>
  <c r="L543" i="1"/>
  <c r="M543" i="1" s="1"/>
  <c r="N543" i="1" s="1"/>
  <c r="L825" i="1"/>
  <c r="M825" i="1" s="1"/>
  <c r="N825" i="1" s="1"/>
  <c r="L45" i="1"/>
  <c r="M45" i="1" s="1"/>
  <c r="N45" i="1" s="1"/>
  <c r="L305" i="1"/>
  <c r="M305" i="1" s="1"/>
  <c r="N305" i="1" s="1"/>
  <c r="L461" i="1"/>
  <c r="M461" i="1" s="1"/>
  <c r="N461" i="1" s="1"/>
  <c r="L658" i="1"/>
  <c r="M658" i="1" s="1"/>
  <c r="N658" i="1" s="1"/>
  <c r="L947" i="1"/>
  <c r="M947" i="1" s="1"/>
  <c r="N947" i="1" s="1"/>
  <c r="L1121" i="1"/>
  <c r="M1121" i="1" s="1"/>
  <c r="N1121" i="1" s="1"/>
  <c r="L1463" i="1"/>
  <c r="M1463" i="1" s="1"/>
  <c r="N1463" i="1" s="1"/>
  <c r="L85" i="1"/>
  <c r="M85" i="1" s="1"/>
  <c r="N85" i="1" s="1"/>
  <c r="L1363" i="1"/>
  <c r="M1363" i="1" s="1"/>
  <c r="N1363" i="1" s="1"/>
  <c r="L244" i="1"/>
  <c r="M244" i="1" s="1"/>
  <c r="N244" i="1" s="1"/>
  <c r="L402" i="1"/>
  <c r="M402" i="1" s="1"/>
  <c r="N402" i="1" s="1"/>
  <c r="L827" i="1"/>
  <c r="M827" i="1" s="1"/>
  <c r="N827" i="1" s="1"/>
  <c r="L1032" i="1"/>
  <c r="M1032" i="1" s="1"/>
  <c r="N1032" i="1" s="1"/>
  <c r="L1235" i="1"/>
  <c r="M1235" i="1" s="1"/>
  <c r="N1235" i="1" s="1"/>
  <c r="L1500" i="1"/>
  <c r="M1500" i="1" s="1"/>
  <c r="N1500" i="1" s="1"/>
  <c r="L75" i="1"/>
  <c r="M75" i="1" s="1"/>
  <c r="N75" i="1" s="1"/>
  <c r="L302" i="1"/>
  <c r="M302" i="1" s="1"/>
  <c r="N302" i="1" s="1"/>
  <c r="L483" i="1"/>
  <c r="M483" i="1" s="1"/>
  <c r="N483" i="1" s="1"/>
  <c r="L880" i="1"/>
  <c r="M880" i="1" s="1"/>
  <c r="N880" i="1" s="1"/>
  <c r="L996" i="1"/>
  <c r="M996" i="1" s="1"/>
  <c r="N996" i="1" s="1"/>
  <c r="L1134" i="1"/>
  <c r="M1134" i="1" s="1"/>
  <c r="N1134" i="1" s="1"/>
  <c r="L1439" i="1"/>
  <c r="M1439" i="1" s="1"/>
  <c r="N1439" i="1" s="1"/>
  <c r="L1558" i="1"/>
  <c r="M1558" i="1" s="1"/>
  <c r="N1558" i="1" s="1"/>
  <c r="L157" i="1"/>
  <c r="M157" i="1" s="1"/>
  <c r="N157" i="1" s="1"/>
  <c r="L1321" i="1"/>
  <c r="M1321" i="1" s="1"/>
  <c r="N1321" i="1" s="1"/>
  <c r="L434" i="1"/>
  <c r="M434" i="1" s="1"/>
  <c r="N434" i="1" s="1"/>
  <c r="L322" i="1"/>
  <c r="M322" i="1" s="1"/>
  <c r="N322" i="1" s="1"/>
  <c r="L632" i="1"/>
  <c r="M632" i="1" s="1"/>
  <c r="N632" i="1" s="1"/>
  <c r="L1545" i="1"/>
  <c r="M1545" i="1" s="1"/>
  <c r="N1545" i="1" s="1"/>
  <c r="L10" i="1"/>
  <c r="M10" i="1" s="1"/>
  <c r="N10" i="1" s="1"/>
  <c r="L916" i="1"/>
  <c r="M916" i="1" s="1"/>
  <c r="N916" i="1" s="1"/>
  <c r="L464" i="1"/>
  <c r="M464" i="1" s="1"/>
  <c r="N464" i="1" s="1"/>
  <c r="L257" i="1"/>
  <c r="M257" i="1" s="1"/>
  <c r="N257" i="1" s="1"/>
  <c r="L1159" i="1"/>
  <c r="M1159" i="1" s="1"/>
  <c r="N1159" i="1" s="1"/>
  <c r="L949" i="1"/>
  <c r="M949" i="1" s="1"/>
  <c r="N949" i="1" s="1"/>
  <c r="L214" i="1"/>
  <c r="M214" i="1" s="1"/>
  <c r="N214" i="1" s="1"/>
  <c r="L883" i="1"/>
  <c r="M883" i="1" s="1"/>
  <c r="N883" i="1" s="1"/>
  <c r="L1018" i="1"/>
  <c r="M1018" i="1" s="1"/>
  <c r="N1018" i="1" s="1"/>
  <c r="L1188" i="1"/>
  <c r="M1188" i="1" s="1"/>
  <c r="N1188" i="1" s="1"/>
  <c r="L1632" i="1"/>
  <c r="M1632" i="1" s="1"/>
  <c r="N1632" i="1" s="1"/>
  <c r="L166" i="1"/>
  <c r="M166" i="1" s="1"/>
  <c r="N166" i="1" s="1"/>
  <c r="L1189" i="1"/>
  <c r="M1189" i="1" s="1"/>
  <c r="N1189" i="1" s="1"/>
  <c r="L1430" i="1"/>
  <c r="M1430" i="1" s="1"/>
  <c r="N1430" i="1" s="1"/>
  <c r="L857" i="1"/>
  <c r="M857" i="1" s="1"/>
  <c r="N857" i="1" s="1"/>
  <c r="L1582" i="1"/>
  <c r="M1582" i="1" s="1"/>
  <c r="N1582" i="1" s="1"/>
  <c r="L86" i="1"/>
  <c r="M86" i="1" s="1"/>
  <c r="N86" i="1" s="1"/>
  <c r="L1482" i="1"/>
  <c r="M1482" i="1" s="1"/>
  <c r="N1482" i="1" s="1"/>
  <c r="L1618" i="1"/>
  <c r="M1618" i="1" s="1"/>
  <c r="N1618" i="1" s="1"/>
  <c r="L1638" i="1"/>
  <c r="L1110" i="1"/>
  <c r="M1110" i="1" s="1"/>
  <c r="N1110" i="1" s="1"/>
  <c r="L1038" i="1"/>
  <c r="M1038" i="1" s="1"/>
  <c r="N1038" i="1" s="1"/>
  <c r="L457" i="1"/>
  <c r="M457" i="1" s="1"/>
  <c r="N457" i="1" s="1"/>
  <c r="L491" i="1"/>
  <c r="M491" i="1" s="1"/>
  <c r="N491" i="1" s="1"/>
  <c r="L1395" i="1"/>
  <c r="M1395" i="1" s="1"/>
  <c r="N1395" i="1" s="1"/>
  <c r="L1419" i="1"/>
  <c r="M1419" i="1" s="1"/>
  <c r="N1419" i="1" s="1"/>
  <c r="L1459" i="1"/>
  <c r="M1459" i="1" s="1"/>
  <c r="N1459" i="1" s="1"/>
  <c r="L1543" i="1"/>
  <c r="M1543" i="1" s="1"/>
  <c r="N1543" i="1" s="1"/>
  <c r="L1611" i="1"/>
  <c r="M1611" i="1" s="1"/>
  <c r="N1611" i="1" s="1"/>
  <c r="L1175" i="1"/>
  <c r="M1175" i="1" s="1"/>
  <c r="N1175" i="1" s="1"/>
  <c r="L1085" i="1"/>
  <c r="M1085" i="1" s="1"/>
  <c r="N1085" i="1" s="1"/>
  <c r="L817" i="1"/>
  <c r="M817" i="1" s="1"/>
  <c r="N817" i="1" s="1"/>
  <c r="L452" i="1"/>
  <c r="M452" i="1" s="1"/>
  <c r="N452" i="1" s="1"/>
  <c r="L600" i="1"/>
  <c r="M600" i="1" s="1"/>
  <c r="N600" i="1" s="1"/>
  <c r="L607" i="1"/>
  <c r="M607" i="1" s="1"/>
  <c r="N607" i="1" s="1"/>
  <c r="L153" i="1"/>
  <c r="M153" i="1" s="1"/>
  <c r="N153" i="1" s="1"/>
  <c r="L208" i="1"/>
  <c r="M208" i="1" s="1"/>
  <c r="N208" i="1" s="1"/>
  <c r="L31" i="1"/>
  <c r="M31" i="1" s="1"/>
  <c r="N31" i="1" s="1"/>
  <c r="L182" i="1"/>
  <c r="M182" i="1" s="1"/>
  <c r="N182" i="1" s="1"/>
  <c r="L865" i="1"/>
  <c r="M865" i="1" s="1"/>
  <c r="N865" i="1" s="1"/>
  <c r="L812" i="1"/>
  <c r="M812" i="1" s="1"/>
  <c r="N812" i="1" s="1"/>
  <c r="L1252" i="1"/>
  <c r="M1252" i="1" s="1"/>
  <c r="N1252" i="1" s="1"/>
  <c r="L1215" i="1"/>
  <c r="M1215" i="1" s="1"/>
  <c r="N1215" i="1" s="1"/>
  <c r="L895" i="1"/>
  <c r="M895" i="1" s="1"/>
  <c r="N895" i="1" s="1"/>
  <c r="L1314" i="1"/>
  <c r="M1314" i="1" s="1"/>
  <c r="N1314" i="1" s="1"/>
  <c r="L1186" i="1"/>
  <c r="M1186" i="1" s="1"/>
  <c r="N1186" i="1" s="1"/>
  <c r="L1141" i="1"/>
  <c r="M1141" i="1" s="1"/>
  <c r="N1141" i="1" s="1"/>
  <c r="L965" i="1"/>
  <c r="M965" i="1" s="1"/>
  <c r="N965" i="1" s="1"/>
  <c r="L450" i="1"/>
  <c r="M450" i="1" s="1"/>
  <c r="N450" i="1" s="1"/>
  <c r="L565" i="1"/>
  <c r="M565" i="1" s="1"/>
  <c r="N565" i="1" s="1"/>
  <c r="L32" i="1"/>
  <c r="M32" i="1" s="1"/>
  <c r="N32" i="1" s="1"/>
  <c r="L155" i="1"/>
  <c r="M155" i="1" s="1"/>
  <c r="N155" i="1" s="1"/>
  <c r="L2" i="1"/>
  <c r="M2" i="1" s="1"/>
  <c r="N2" i="1" s="1"/>
  <c r="L172" i="1"/>
  <c r="M172" i="1" s="1"/>
  <c r="N172" i="1" s="1"/>
  <c r="L340" i="1"/>
  <c r="M340" i="1" s="1"/>
  <c r="N340" i="1" s="1"/>
  <c r="L794" i="1"/>
  <c r="M794" i="1" s="1"/>
  <c r="N794" i="1" s="1"/>
  <c r="L446" i="1"/>
  <c r="M446" i="1" s="1"/>
  <c r="N446" i="1" s="1"/>
  <c r="L671" i="1"/>
  <c r="M671" i="1" s="1"/>
  <c r="N671" i="1" s="1"/>
  <c r="L943" i="1"/>
  <c r="M943" i="1" s="1"/>
  <c r="N943" i="1" s="1"/>
  <c r="L1238" i="1"/>
  <c r="M1238" i="1" s="1"/>
  <c r="N1238" i="1" s="1"/>
  <c r="L1465" i="1"/>
  <c r="M1465" i="1" s="1"/>
  <c r="N1465" i="1" s="1"/>
  <c r="L1602" i="1"/>
  <c r="M1602" i="1" s="1"/>
  <c r="N1602" i="1" s="1"/>
  <c r="L1273" i="1"/>
  <c r="M1273" i="1" s="1"/>
  <c r="N1273" i="1" s="1"/>
  <c r="L211" i="1"/>
  <c r="M211" i="1" s="1"/>
  <c r="N211" i="1" s="1"/>
  <c r="L495" i="1"/>
  <c r="L636" i="1"/>
  <c r="M636" i="1" s="1"/>
  <c r="N636" i="1" s="1"/>
  <c r="L1242" i="1"/>
  <c r="M1242" i="1" s="1"/>
  <c r="N1242" i="1" s="1"/>
  <c r="L1331" i="1"/>
  <c r="M1331" i="1" s="1"/>
  <c r="N1331" i="1" s="1"/>
  <c r="L707" i="1"/>
  <c r="M707" i="1" s="1"/>
  <c r="N707" i="1" s="1"/>
  <c r="L480" i="1"/>
  <c r="M480" i="1" s="1"/>
  <c r="N480" i="1" s="1"/>
  <c r="L1116" i="1"/>
  <c r="M1116" i="1" s="1"/>
  <c r="N1116" i="1" s="1"/>
  <c r="L1540" i="1"/>
  <c r="M1540" i="1" s="1"/>
  <c r="N1540" i="1" s="1"/>
  <c r="L9" i="1"/>
  <c r="M9" i="1" s="1"/>
  <c r="N9" i="1" s="1"/>
  <c r="L514" i="1"/>
  <c r="M514" i="1" s="1"/>
  <c r="N514" i="1" s="1"/>
  <c r="L844" i="1"/>
  <c r="M844" i="1" s="1"/>
  <c r="N844" i="1" s="1"/>
  <c r="L969" i="1"/>
  <c r="M969" i="1" s="1"/>
  <c r="N969" i="1" s="1"/>
  <c r="L1514" i="1"/>
  <c r="M1514" i="1" s="1"/>
  <c r="N1514" i="1" s="1"/>
  <c r="L1535" i="1"/>
  <c r="M1535" i="1" s="1"/>
  <c r="N1535" i="1" s="1"/>
  <c r="L293" i="1"/>
  <c r="M293" i="1" s="1"/>
  <c r="N293" i="1" s="1"/>
  <c r="L905" i="1"/>
  <c r="L1063" i="1"/>
  <c r="M1063" i="1" s="1"/>
  <c r="N1063" i="1" s="1"/>
  <c r="L1328" i="1"/>
  <c r="L125" i="1"/>
  <c r="M125" i="1" s="1"/>
  <c r="N125" i="1" s="1"/>
  <c r="L333" i="1"/>
  <c r="M333" i="1" s="1"/>
  <c r="N333" i="1" s="1"/>
  <c r="L544" i="1"/>
  <c r="M544" i="1" s="1"/>
  <c r="N544" i="1" s="1"/>
  <c r="L1458" i="1"/>
  <c r="M1458" i="1" s="1"/>
  <c r="N1458" i="1" s="1"/>
  <c r="L1588" i="1"/>
  <c r="M1588" i="1" s="1"/>
  <c r="N1588" i="1" s="1"/>
  <c r="L622" i="1"/>
  <c r="M622" i="1" s="1"/>
  <c r="N622" i="1" s="1"/>
  <c r="L848" i="1"/>
  <c r="M848" i="1" s="1"/>
  <c r="N848" i="1" s="1"/>
  <c r="L1037" i="1"/>
  <c r="L427" i="1"/>
  <c r="M427" i="1" s="1"/>
  <c r="N427" i="1" s="1"/>
  <c r="L1231" i="1"/>
  <c r="M1231" i="1" s="1"/>
  <c r="N1231" i="1" s="1"/>
  <c r="L310" i="1"/>
  <c r="M310" i="1" s="1"/>
  <c r="N310" i="1" s="1"/>
  <c r="L499" i="1"/>
  <c r="M499" i="1" s="1"/>
  <c r="N499" i="1" s="1"/>
  <c r="L1250" i="1"/>
  <c r="M1250" i="1" s="1"/>
  <c r="N1250" i="1" s="1"/>
  <c r="L773" i="1"/>
  <c r="L58" i="1"/>
  <c r="M58" i="1" s="1"/>
  <c r="N58" i="1" s="1"/>
  <c r="L113" i="1"/>
  <c r="M113" i="1" s="1"/>
  <c r="N113" i="1" s="1"/>
  <c r="L1062" i="1"/>
  <c r="M1062" i="1" s="1"/>
  <c r="N1062" i="1" s="1"/>
  <c r="L1228" i="1"/>
  <c r="M1228" i="1" s="1"/>
  <c r="N1228" i="1" s="1"/>
  <c r="L135" i="1"/>
  <c r="M135" i="1" s="1"/>
  <c r="N135" i="1" s="1"/>
  <c r="L37" i="1"/>
  <c r="M37" i="1" s="1"/>
  <c r="N37" i="1" s="1"/>
  <c r="L751" i="1"/>
  <c r="M751" i="1" s="1"/>
  <c r="N751" i="1" s="1"/>
  <c r="L287" i="1"/>
  <c r="M287" i="1" s="1"/>
  <c r="N287" i="1" s="1"/>
  <c r="L1654" i="1"/>
  <c r="M1654" i="1" s="1"/>
  <c r="N1654" i="1" s="1"/>
  <c r="L784" i="1"/>
  <c r="M784" i="1" s="1"/>
  <c r="N784" i="1" s="1"/>
  <c r="L1462" i="1"/>
  <c r="M1462" i="1" s="1"/>
  <c r="N1462" i="1" s="1"/>
  <c r="L1109" i="1"/>
  <c r="M1109" i="1" s="1"/>
  <c r="N1109" i="1" s="1"/>
  <c r="L361" i="1"/>
  <c r="M361" i="1" s="1"/>
  <c r="N361" i="1" s="1"/>
  <c r="L88" i="1"/>
  <c r="M88" i="1" s="1"/>
  <c r="N88" i="1" s="1"/>
  <c r="L1447" i="1"/>
  <c r="M1447" i="1" s="1"/>
  <c r="N1447" i="1" s="1"/>
  <c r="L82" i="1"/>
  <c r="M82" i="1" s="1"/>
  <c r="N82" i="1" s="1"/>
  <c r="L1326" i="1"/>
  <c r="M1326" i="1" s="1"/>
  <c r="N1326" i="1" s="1"/>
  <c r="L438" i="1"/>
  <c r="M438" i="1" s="1"/>
  <c r="N438" i="1" s="1"/>
  <c r="L19" i="1"/>
  <c r="M19" i="1" s="1"/>
  <c r="N19" i="1" s="1"/>
  <c r="L1171" i="1"/>
  <c r="M1171" i="1" s="1"/>
  <c r="N1171" i="1" s="1"/>
  <c r="L353" i="1"/>
  <c r="M353" i="1" s="1"/>
  <c r="N353" i="1" s="1"/>
  <c r="L710" i="1"/>
  <c r="M710" i="1" s="1"/>
  <c r="N710" i="1" s="1"/>
  <c r="L686" i="1"/>
  <c r="M686" i="1" s="1"/>
  <c r="N686" i="1" s="1"/>
  <c r="L558" i="1"/>
  <c r="M558" i="1" s="1"/>
  <c r="N558" i="1" s="1"/>
  <c r="L858" i="1"/>
  <c r="M858" i="1" s="1"/>
  <c r="N858" i="1" s="1"/>
  <c r="L319" i="1"/>
  <c r="M319" i="1" s="1"/>
  <c r="N319" i="1" s="1"/>
  <c r="L1567" i="1"/>
  <c r="M1567" i="1" s="1"/>
  <c r="N1567" i="1" s="1"/>
  <c r="L320" i="1"/>
  <c r="M320" i="1" s="1"/>
  <c r="N320" i="1" s="1"/>
  <c r="L1101" i="1"/>
  <c r="M1101" i="1" s="1"/>
  <c r="N1101" i="1" s="1"/>
  <c r="L189" i="1"/>
  <c r="M189" i="1" s="1"/>
  <c r="N189" i="1" s="1"/>
  <c r="L639" i="1"/>
  <c r="M639" i="1" s="1"/>
  <c r="N639" i="1" s="1"/>
  <c r="L1504" i="1"/>
  <c r="M1504" i="1" s="1"/>
  <c r="N1504" i="1" s="1"/>
  <c r="L1657" i="1"/>
  <c r="M1657" i="1" s="1"/>
  <c r="N1657" i="1" s="1"/>
  <c r="L348" i="1"/>
  <c r="M348" i="1" s="1"/>
  <c r="N348" i="1" s="1"/>
  <c r="L1048" i="1"/>
  <c r="M1048" i="1" s="1"/>
  <c r="N1048" i="1" s="1"/>
  <c r="L1433" i="1"/>
  <c r="M1433" i="1" s="1"/>
  <c r="N1433" i="1" s="1"/>
  <c r="L646" i="1"/>
  <c r="M646" i="1" s="1"/>
  <c r="N646" i="1" s="1"/>
  <c r="L550" i="1"/>
  <c r="M550" i="1" s="1"/>
  <c r="N550" i="1" s="1"/>
  <c r="L697" i="1"/>
  <c r="M697" i="1" s="1"/>
  <c r="N697" i="1" s="1"/>
  <c r="L618" i="1"/>
  <c r="M618" i="1" s="1"/>
  <c r="N618" i="1" s="1"/>
  <c r="L790" i="1"/>
  <c r="M790" i="1" s="1"/>
  <c r="N790" i="1" s="1"/>
  <c r="L1576" i="1"/>
  <c r="M1576" i="1" s="1"/>
  <c r="N1576" i="1" s="1"/>
  <c r="L1118" i="1"/>
  <c r="M1118" i="1" s="1"/>
  <c r="N1118" i="1" s="1"/>
  <c r="L68" i="1"/>
  <c r="M68" i="1" s="1"/>
  <c r="N68" i="1" s="1"/>
  <c r="L1286" i="1"/>
  <c r="M1286" i="1" s="1"/>
  <c r="N1286" i="1" s="1"/>
  <c r="L1183" i="1"/>
  <c r="M1183" i="1" s="1"/>
  <c r="N1183" i="1" s="1"/>
  <c r="L1269" i="1"/>
  <c r="L1307" i="1"/>
  <c r="L1355" i="1"/>
  <c r="L1388" i="1"/>
  <c r="L1408" i="1"/>
  <c r="L1424" i="1"/>
  <c r="L1444" i="1"/>
  <c r="L1464" i="1"/>
  <c r="L1480" i="1"/>
  <c r="L1496" i="1"/>
  <c r="L1520" i="1"/>
  <c r="L1564" i="1"/>
  <c r="L1596" i="1"/>
  <c r="L1624" i="1"/>
  <c r="L1236" i="1"/>
  <c r="M1236" i="1" s="1"/>
  <c r="N1236" i="1" s="1"/>
  <c r="L907" i="1"/>
  <c r="L1222" i="1"/>
  <c r="L958" i="1"/>
  <c r="L1181" i="1"/>
  <c r="L602" i="1"/>
  <c r="L801" i="1"/>
  <c r="L497" i="1"/>
  <c r="L732" i="1"/>
  <c r="L795" i="1"/>
  <c r="L615" i="1"/>
  <c r="L352" i="1"/>
  <c r="L399" i="1"/>
  <c r="L103" i="1"/>
  <c r="L326" i="1"/>
  <c r="L1212" i="1"/>
  <c r="M1212" i="1" s="1"/>
  <c r="N1212" i="1" s="1"/>
  <c r="L988" i="1"/>
  <c r="L955" i="1"/>
  <c r="L1014" i="1"/>
  <c r="L1249" i="1"/>
  <c r="L941" i="1"/>
  <c r="L746" i="1"/>
  <c r="L498" i="1"/>
  <c r="L657" i="1"/>
  <c r="L572" i="1"/>
  <c r="L723" i="1"/>
  <c r="L467" i="1"/>
  <c r="L341" i="1"/>
  <c r="L312" i="1"/>
  <c r="L363" i="1"/>
  <c r="L223" i="1"/>
  <c r="L34" i="1"/>
  <c r="L1195" i="1"/>
  <c r="L1090" i="1"/>
  <c r="L786" i="1"/>
  <c r="M786" i="1" s="1"/>
  <c r="N786" i="1" s="1"/>
  <c r="L586" i="1"/>
  <c r="L713" i="1"/>
  <c r="L557" i="1"/>
  <c r="L448" i="1"/>
  <c r="L336" i="1"/>
  <c r="L76" i="1"/>
  <c r="L371" i="1"/>
  <c r="L183" i="1"/>
  <c r="L98" i="1"/>
  <c r="L1168" i="1"/>
  <c r="L1243" i="1"/>
  <c r="L1151" i="1"/>
  <c r="L1294" i="1"/>
  <c r="L1197" i="1"/>
  <c r="L913" i="1"/>
  <c r="L521" i="1"/>
  <c r="L752" i="1"/>
  <c r="L548" i="1"/>
  <c r="L667" i="1"/>
  <c r="L33" i="1"/>
  <c r="L260" i="1"/>
  <c r="L56" i="1"/>
  <c r="M56" i="1" s="1"/>
  <c r="N56" i="1" s="1"/>
  <c r="L231" i="1"/>
  <c r="L338" i="1"/>
  <c r="L110" i="1"/>
  <c r="L1281" i="1"/>
  <c r="L1317" i="1"/>
  <c r="L1371" i="1"/>
  <c r="L1393" i="1"/>
  <c r="L1417" i="1"/>
  <c r="L1453" i="1"/>
  <c r="L1477" i="1"/>
  <c r="L1493" i="1"/>
  <c r="L1513" i="1"/>
  <c r="L1529" i="1"/>
  <c r="L1549" i="1"/>
  <c r="L1565" i="1"/>
  <c r="L1581" i="1"/>
  <c r="L1613" i="1"/>
  <c r="L1633" i="1"/>
  <c r="L1653" i="1"/>
  <c r="L928" i="1"/>
  <c r="L863" i="1"/>
  <c r="L869" i="1"/>
  <c r="L917" i="1"/>
  <c r="L554" i="1"/>
  <c r="L665" i="1"/>
  <c r="L776" i="1"/>
  <c r="L516" i="1"/>
  <c r="L611" i="1"/>
  <c r="L479" i="1"/>
  <c r="L93" i="1"/>
  <c r="L148" i="1"/>
  <c r="L215" i="1"/>
  <c r="L67" i="1"/>
  <c r="L154" i="1"/>
  <c r="L1332" i="1"/>
  <c r="L992" i="1"/>
  <c r="L1011" i="1"/>
  <c r="L1362" i="1"/>
  <c r="L1246" i="1"/>
  <c r="M1246" i="1" s="1"/>
  <c r="N1246" i="1" s="1"/>
  <c r="L1261" i="1"/>
  <c r="L1065" i="1"/>
  <c r="L634" i="1"/>
  <c r="L705" i="1"/>
  <c r="L832" i="1"/>
  <c r="L624" i="1"/>
  <c r="L783" i="1"/>
  <c r="L423" i="1"/>
  <c r="L165" i="1"/>
  <c r="L65" i="1"/>
  <c r="L227" i="1"/>
  <c r="L158" i="1"/>
  <c r="L1100" i="1"/>
  <c r="L1097" i="1"/>
  <c r="L845" i="1"/>
  <c r="L590" i="1"/>
  <c r="L633" i="1"/>
  <c r="L860" i="1"/>
  <c r="L460" i="1"/>
  <c r="M460" i="1" s="1"/>
  <c r="N460" i="1" s="1"/>
  <c r="L109" i="1"/>
  <c r="L136" i="1"/>
  <c r="L207" i="1"/>
  <c r="M207" i="1" s="1"/>
  <c r="N207" i="1" s="1"/>
  <c r="L50" i="1"/>
  <c r="L1124" i="1"/>
  <c r="L1263" i="1"/>
  <c r="L967" i="1"/>
  <c r="L1158" i="1"/>
  <c r="L925" i="1"/>
  <c r="L570" i="1"/>
  <c r="L725" i="1"/>
  <c r="L820" i="1"/>
  <c r="L668" i="1"/>
  <c r="L655" i="1"/>
  <c r="L249" i="1"/>
  <c r="L164" i="1"/>
  <c r="L291" i="1"/>
  <c r="L7" i="1"/>
  <c r="L1275" i="1"/>
  <c r="L1319" i="1"/>
  <c r="L1382" i="1"/>
  <c r="L1402" i="1"/>
  <c r="L1438" i="1"/>
  <c r="L1470" i="1"/>
  <c r="L1486" i="1"/>
  <c r="L1502" i="1"/>
  <c r="L1522" i="1"/>
  <c r="L1550" i="1"/>
  <c r="L1570" i="1"/>
  <c r="L1626" i="1"/>
  <c r="L1646" i="1"/>
  <c r="L1276" i="1"/>
  <c r="L964" i="1"/>
  <c r="L888" i="1"/>
  <c r="M888" i="1" s="1"/>
  <c r="N888" i="1" s="1"/>
  <c r="L931" i="1"/>
  <c r="L833" i="1"/>
  <c r="M833" i="1" s="1"/>
  <c r="N833" i="1" s="1"/>
  <c r="L466" i="1"/>
  <c r="M466" i="1" s="1"/>
  <c r="N466" i="1" s="1"/>
  <c r="L617" i="1"/>
  <c r="L796" i="1"/>
  <c r="L620" i="1"/>
  <c r="M620" i="1" s="1"/>
  <c r="N620" i="1" s="1"/>
  <c r="L755" i="1"/>
  <c r="M755" i="1" s="1"/>
  <c r="N755" i="1" s="1"/>
  <c r="L563" i="1"/>
  <c r="L289" i="1"/>
  <c r="L84" i="1"/>
  <c r="L131" i="1"/>
  <c r="L290" i="1"/>
  <c r="L1340" i="1"/>
  <c r="L1052" i="1"/>
  <c r="M1052" i="1" s="1"/>
  <c r="N1052" i="1" s="1"/>
  <c r="L1035" i="1"/>
  <c r="L1214" i="1"/>
  <c r="M1214" i="1" s="1"/>
  <c r="N1214" i="1" s="1"/>
  <c r="L970" i="1"/>
  <c r="L1165" i="1"/>
  <c r="L1053" i="1"/>
  <c r="L823" i="1"/>
  <c r="M823" i="1" s="1"/>
  <c r="N823" i="1" s="1"/>
  <c r="L458" i="1"/>
  <c r="M458" i="1" s="1"/>
  <c r="N458" i="1" s="1"/>
  <c r="L453" i="1"/>
  <c r="L520" i="1"/>
  <c r="L535" i="1"/>
  <c r="M535" i="1" s="1"/>
  <c r="N535" i="1" s="1"/>
  <c r="L368" i="1"/>
  <c r="L262" i="1"/>
  <c r="L1076" i="1"/>
  <c r="L1131" i="1"/>
  <c r="M1131" i="1" s="1"/>
  <c r="N1131" i="1" s="1"/>
  <c r="L1210" i="1"/>
  <c r="L1213" i="1"/>
  <c r="L810" i="1"/>
  <c r="M810" i="1" s="1"/>
  <c r="N810" i="1" s="1"/>
  <c r="L561" i="1"/>
  <c r="L840" i="1"/>
  <c r="L623" i="1"/>
  <c r="M623" i="1" s="1"/>
  <c r="N623" i="1" s="1"/>
  <c r="L459" i="1"/>
  <c r="L169" i="1"/>
  <c r="M169" i="1" s="1"/>
  <c r="N169" i="1" s="1"/>
  <c r="L152" i="1"/>
  <c r="M152" i="1" s="1"/>
  <c r="N152" i="1" s="1"/>
  <c r="L195" i="1"/>
  <c r="L55" i="1"/>
  <c r="M55" i="1" s="1"/>
  <c r="N55" i="1" s="1"/>
  <c r="L242" i="1"/>
  <c r="L1265" i="1"/>
  <c r="L1299" i="1"/>
  <c r="M1299" i="1" s="1"/>
  <c r="N1299" i="1" s="1"/>
  <c r="L1341" i="1"/>
  <c r="M1341" i="1" s="1"/>
  <c r="N1341" i="1" s="1"/>
  <c r="L1379" i="1"/>
  <c r="L1403" i="1"/>
  <c r="L1423" i="1"/>
  <c r="M1423" i="1" s="1"/>
  <c r="N1423" i="1" s="1"/>
  <c r="L1467" i="1"/>
  <c r="L1483" i="1"/>
  <c r="M1483" i="1" s="1"/>
  <c r="N1483" i="1" s="1"/>
  <c r="L1503" i="1"/>
  <c r="L1527" i="1"/>
  <c r="M1527" i="1" s="1"/>
  <c r="N1527" i="1" s="1"/>
  <c r="L1555" i="1"/>
  <c r="L1583" i="1"/>
  <c r="M1583" i="1" s="1"/>
  <c r="N1583" i="1" s="1"/>
  <c r="L1599" i="1"/>
  <c r="L1615" i="1"/>
  <c r="L1643" i="1"/>
  <c r="M1643" i="1" s="1"/>
  <c r="N1643" i="1" s="1"/>
  <c r="L1360" i="1"/>
  <c r="L1204" i="1"/>
  <c r="L975" i="1"/>
  <c r="M975" i="1" s="1"/>
  <c r="N975" i="1" s="1"/>
  <c r="L923" i="1"/>
  <c r="L1202" i="1"/>
  <c r="M1202" i="1" s="1"/>
  <c r="N1202" i="1" s="1"/>
  <c r="L1126" i="1"/>
  <c r="L930" i="1"/>
  <c r="M930" i="1" s="1"/>
  <c r="N930" i="1" s="1"/>
  <c r="L929" i="1"/>
  <c r="L706" i="1"/>
  <c r="M706" i="1" s="1"/>
  <c r="N706" i="1" s="1"/>
  <c r="L805" i="1"/>
  <c r="L481" i="1"/>
  <c r="L748" i="1"/>
  <c r="L731" i="1"/>
  <c r="M731" i="1" s="1"/>
  <c r="N731" i="1" s="1"/>
  <c r="L221" i="1"/>
  <c r="M221" i="1" s="1"/>
  <c r="N221" i="1" s="1"/>
  <c r="L372" i="1"/>
  <c r="L355" i="1"/>
  <c r="L27" i="1"/>
  <c r="L1132" i="1"/>
  <c r="L1059" i="1"/>
  <c r="M1059" i="1" s="1"/>
  <c r="N1059" i="1" s="1"/>
  <c r="L1185" i="1"/>
  <c r="L957" i="1"/>
  <c r="L834" i="1"/>
  <c r="L538" i="1"/>
  <c r="M538" i="1" s="1"/>
  <c r="N538" i="1" s="1"/>
  <c r="L425" i="1"/>
  <c r="M425" i="1" s="1"/>
  <c r="N425" i="1" s="1"/>
  <c r="L764" i="1"/>
  <c r="L596" i="1"/>
  <c r="L595" i="1"/>
  <c r="L373" i="1"/>
  <c r="L81" i="1"/>
  <c r="L192" i="1"/>
  <c r="L191" i="1"/>
  <c r="M191" i="1" s="1"/>
  <c r="N191" i="1" s="1"/>
  <c r="L390" i="1"/>
  <c r="L90" i="1"/>
  <c r="M90" i="1" s="1"/>
  <c r="N90" i="1" s="1"/>
  <c r="L1152" i="1"/>
  <c r="L976" i="1"/>
  <c r="M976" i="1" s="1"/>
  <c r="N976" i="1" s="1"/>
  <c r="L831" i="1"/>
  <c r="L1091" i="1"/>
  <c r="M1091" i="1" s="1"/>
  <c r="N1091" i="1" s="1"/>
  <c r="L1274" i="1"/>
  <c r="L1098" i="1"/>
  <c r="M1098" i="1" s="1"/>
  <c r="N1098" i="1" s="1"/>
  <c r="L1177" i="1"/>
  <c r="L849" i="1"/>
  <c r="M849" i="1" s="1"/>
  <c r="N849" i="1" s="1"/>
  <c r="L709" i="1"/>
  <c r="L804" i="1"/>
  <c r="M804" i="1" s="1"/>
  <c r="N804" i="1" s="1"/>
  <c r="L695" i="1"/>
  <c r="L435" i="1"/>
  <c r="L213" i="1"/>
  <c r="M213" i="1" s="1"/>
  <c r="N213" i="1" s="1"/>
  <c r="L120" i="1"/>
  <c r="L199" i="1"/>
  <c r="L1364" i="1"/>
  <c r="L1180" i="1"/>
  <c r="L1080" i="1"/>
  <c r="L837" i="1"/>
  <c r="L1047" i="1"/>
  <c r="L1358" i="1"/>
  <c r="L1310" i="1"/>
  <c r="L1146" i="1"/>
  <c r="L1225" i="1"/>
  <c r="L1117" i="1"/>
  <c r="L802" i="1"/>
  <c r="L626" i="1"/>
  <c r="L693" i="1"/>
  <c r="L864" i="1"/>
  <c r="L779" i="1"/>
  <c r="L277" i="1"/>
  <c r="L173" i="1"/>
  <c r="L304" i="1"/>
  <c r="M304" i="1" s="1"/>
  <c r="N304" i="1" s="1"/>
  <c r="L144" i="1"/>
  <c r="L383" i="1"/>
  <c r="L299" i="1"/>
  <c r="L378" i="1"/>
  <c r="L202" i="1"/>
  <c r="L11" i="1"/>
  <c r="L89" i="1"/>
  <c r="L194" i="1"/>
  <c r="L439" i="1"/>
  <c r="L576" i="1"/>
  <c r="L640" i="1"/>
  <c r="L824" i="1"/>
  <c r="M824" i="1" s="1"/>
  <c r="N824" i="1" s="1"/>
  <c r="L922" i="1"/>
  <c r="L1088" i="1"/>
  <c r="L1160" i="1"/>
  <c r="L1397" i="1"/>
  <c r="L1614" i="1"/>
  <c r="L25" i="1"/>
  <c r="L151" i="1"/>
  <c r="L255" i="1"/>
  <c r="L328" i="1"/>
  <c r="L400" i="1"/>
  <c r="L472" i="1"/>
  <c r="L560" i="1"/>
  <c r="L785" i="1"/>
  <c r="L972" i="1"/>
  <c r="L1070" i="1"/>
  <c r="L1166" i="1"/>
  <c r="L1256" i="1"/>
  <c r="L1398" i="1"/>
  <c r="L1526" i="1"/>
  <c r="L1622" i="1"/>
  <c r="L1385" i="1"/>
  <c r="L53" i="1"/>
  <c r="L284" i="1"/>
  <c r="L406" i="1"/>
  <c r="L568" i="1"/>
  <c r="L642" i="1"/>
  <c r="L717" i="1"/>
  <c r="L893" i="1"/>
  <c r="L1064" i="1"/>
  <c r="L1150" i="1"/>
  <c r="L1257" i="1"/>
  <c r="L1441" i="1"/>
  <c r="L1650" i="1"/>
  <c r="L1426" i="1"/>
  <c r="L906" i="1"/>
  <c r="L555" i="1"/>
  <c r="L1036" i="1"/>
  <c r="L330" i="1"/>
  <c r="L198" i="1"/>
  <c r="L138" i="1"/>
  <c r="L513" i="1"/>
  <c r="L711" i="1"/>
  <c r="L1297" i="1"/>
  <c r="L789" i="1"/>
  <c r="L1446" i="1"/>
  <c r="L506" i="1"/>
  <c r="L1579" i="1"/>
  <c r="L156" i="1"/>
  <c r="L1025" i="1"/>
  <c r="L1370" i="1"/>
  <c r="L114" i="1"/>
  <c r="L462" i="1"/>
  <c r="L924" i="1"/>
  <c r="L1400" i="1"/>
  <c r="L1652" i="1"/>
  <c r="L362" i="1"/>
  <c r="L938" i="1"/>
  <c r="L1067" i="1"/>
  <c r="L1350" i="1"/>
  <c r="L1625" i="1"/>
  <c r="L757" i="1"/>
  <c r="L959" i="1"/>
  <c r="L1546" i="1"/>
  <c r="L1509" i="1"/>
  <c r="L1635" i="1"/>
  <c r="L395" i="1"/>
  <c r="L571" i="1"/>
  <c r="L997" i="1"/>
  <c r="L316" i="1"/>
  <c r="L1279" i="1"/>
  <c r="L1375" i="1"/>
  <c r="L1392" i="1"/>
  <c r="L1428" i="1"/>
  <c r="L1448" i="1"/>
  <c r="M1448" i="1" s="1"/>
  <c r="N1448" i="1" s="1"/>
  <c r="L1468" i="1"/>
  <c r="L1484" i="1"/>
  <c r="L1508" i="1"/>
  <c r="L1524" i="1"/>
  <c r="L1548" i="1"/>
  <c r="L1568" i="1"/>
  <c r="L1600" i="1"/>
  <c r="L1636" i="1"/>
  <c r="L892" i="1"/>
  <c r="L847" i="1"/>
  <c r="L1046" i="1"/>
  <c r="L934" i="1"/>
  <c r="L1001" i="1"/>
  <c r="L685" i="1"/>
  <c r="L445" i="1"/>
  <c r="L564" i="1"/>
  <c r="L791" i="1"/>
  <c r="L603" i="1"/>
  <c r="L285" i="1"/>
  <c r="L100" i="1"/>
  <c r="L323" i="1"/>
  <c r="L99" i="1"/>
  <c r="L230" i="1"/>
  <c r="L1056" i="1"/>
  <c r="L884" i="1"/>
  <c r="L891" i="1"/>
  <c r="L1209" i="1"/>
  <c r="M1209" i="1" s="1"/>
  <c r="N1209" i="1" s="1"/>
  <c r="L866" i="1"/>
  <c r="L722" i="1"/>
  <c r="L494" i="1"/>
  <c r="L577" i="1"/>
  <c r="L556" i="1"/>
  <c r="L451" i="1"/>
  <c r="L329" i="1"/>
  <c r="M329" i="1" s="1"/>
  <c r="N329" i="1" s="1"/>
  <c r="L240" i="1"/>
  <c r="L267" i="1"/>
  <c r="L23" i="1"/>
  <c r="L1148" i="1"/>
  <c r="L1054" i="1"/>
  <c r="L762" i="1"/>
  <c r="L613" i="1"/>
  <c r="L744" i="1"/>
  <c r="L663" i="1"/>
  <c r="L443" i="1"/>
  <c r="L232" i="1"/>
  <c r="L48" i="1"/>
  <c r="L35" i="1"/>
  <c r="L62" i="1"/>
  <c r="L1000" i="1"/>
  <c r="L1219" i="1"/>
  <c r="L1103" i="1"/>
  <c r="L1182" i="1"/>
  <c r="L1149" i="1"/>
  <c r="L885" i="1"/>
  <c r="L509" i="1"/>
  <c r="L716" i="1"/>
  <c r="L536" i="1"/>
  <c r="L397" i="1"/>
  <c r="L29" i="1"/>
  <c r="L220" i="1"/>
  <c r="L123" i="1"/>
  <c r="L102" i="1"/>
  <c r="L1295" i="1"/>
  <c r="L1329" i="1"/>
  <c r="L1377" i="1"/>
  <c r="L1405" i="1"/>
  <c r="L1425" i="1"/>
  <c r="L1461" i="1"/>
  <c r="L1481" i="1"/>
  <c r="L1497" i="1"/>
  <c r="L1533" i="1"/>
  <c r="L1553" i="1"/>
  <c r="L1569" i="1"/>
  <c r="L1585" i="1"/>
  <c r="L1617" i="1"/>
  <c r="L1637" i="1"/>
  <c r="L1272" i="1"/>
  <c r="L1267" i="1"/>
  <c r="L806" i="1"/>
  <c r="L674" i="1"/>
  <c r="M674" i="1" s="1"/>
  <c r="N674" i="1" s="1"/>
  <c r="L534" i="1"/>
  <c r="L609" i="1"/>
  <c r="L736" i="1"/>
  <c r="L559" i="1"/>
  <c r="L409" i="1"/>
  <c r="L40" i="1"/>
  <c r="L167" i="1"/>
  <c r="L47" i="1"/>
  <c r="L146" i="1"/>
  <c r="L980" i="1"/>
  <c r="L919" i="1"/>
  <c r="L1074" i="1"/>
  <c r="L1113" i="1"/>
  <c r="L830" i="1"/>
  <c r="L505" i="1"/>
  <c r="L772" i="1"/>
  <c r="L592" i="1"/>
  <c r="L771" i="1"/>
  <c r="L369" i="1"/>
  <c r="L137" i="1"/>
  <c r="L332" i="1"/>
  <c r="L382" i="1"/>
  <c r="L1060" i="1"/>
  <c r="L1075" i="1"/>
  <c r="L1229" i="1"/>
  <c r="L973" i="1"/>
  <c r="L738" i="1"/>
  <c r="L574" i="1"/>
  <c r="L517" i="1"/>
  <c r="L760" i="1"/>
  <c r="L456" i="1"/>
  <c r="L647" i="1"/>
  <c r="L344" i="1"/>
  <c r="L132" i="1"/>
  <c r="L298" i="1"/>
  <c r="L38" i="1"/>
  <c r="L1264" i="1"/>
  <c r="L1072" i="1"/>
  <c r="L1123" i="1"/>
  <c r="L935" i="1"/>
  <c r="L1010" i="1"/>
  <c r="L1005" i="1"/>
  <c r="L881" i="1"/>
  <c r="L482" i="1"/>
  <c r="L701" i="1"/>
  <c r="L740" i="1"/>
  <c r="L488" i="1"/>
  <c r="L587" i="1"/>
  <c r="L185" i="1"/>
  <c r="L8" i="1"/>
  <c r="L246" i="1"/>
  <c r="L1283" i="1"/>
  <c r="L1386" i="1"/>
  <c r="L1442" i="1"/>
  <c r="L1474" i="1"/>
  <c r="L1490" i="1"/>
  <c r="L1506" i="1"/>
  <c r="L1574" i="1"/>
  <c r="L1630" i="1"/>
  <c r="L1268" i="1"/>
  <c r="L932" i="1"/>
  <c r="L1239" i="1"/>
  <c r="L1093" i="1"/>
  <c r="L410" i="1"/>
  <c r="M410" i="1" s="1"/>
  <c r="N410" i="1" s="1"/>
  <c r="L549" i="1"/>
  <c r="L735" i="1"/>
  <c r="L455" i="1"/>
  <c r="L261" i="1"/>
  <c r="L60" i="1"/>
  <c r="L270" i="1"/>
  <c r="L1024" i="1"/>
  <c r="L1190" i="1"/>
  <c r="L1125" i="1"/>
  <c r="M1125" i="1" s="1"/>
  <c r="N1125" i="1" s="1"/>
  <c r="L989" i="1"/>
  <c r="L781" i="1"/>
  <c r="L421" i="1"/>
  <c r="L504" i="1"/>
  <c r="L523" i="1"/>
  <c r="L229" i="1"/>
  <c r="L276" i="1"/>
  <c r="L335" i="1"/>
  <c r="L218" i="1"/>
  <c r="L944" i="1"/>
  <c r="L1087" i="1"/>
  <c r="L1002" i="1"/>
  <c r="L1029" i="1"/>
  <c r="L638" i="1"/>
  <c r="L529" i="1"/>
  <c r="L652" i="1"/>
  <c r="L583" i="1"/>
  <c r="L385" i="1"/>
  <c r="L280" i="1"/>
  <c r="L187" i="1"/>
  <c r="L358" i="1"/>
  <c r="L210" i="1"/>
  <c r="L1277" i="1"/>
  <c r="L1361" i="1"/>
  <c r="L1407" i="1"/>
  <c r="L1451" i="1"/>
  <c r="L1471" i="1"/>
  <c r="L1487" i="1"/>
  <c r="L1531" i="1"/>
  <c r="M1531" i="1" s="1"/>
  <c r="N1531" i="1" s="1"/>
  <c r="L1559" i="1"/>
  <c r="L1627" i="1"/>
  <c r="L1647" i="1"/>
  <c r="L1316" i="1"/>
  <c r="L1271" i="1"/>
  <c r="L971" i="1"/>
  <c r="L1198" i="1"/>
  <c r="L1082" i="1"/>
  <c r="L890" i="1"/>
  <c r="L878" i="1"/>
  <c r="L465" i="1"/>
  <c r="L644" i="1"/>
  <c r="L205" i="1"/>
  <c r="L252" i="1"/>
  <c r="L263" i="1"/>
  <c r="L78" i="1"/>
  <c r="L1004" i="1"/>
  <c r="L1031" i="1"/>
  <c r="L1153" i="1"/>
  <c r="L855" i="1"/>
  <c r="L694" i="1"/>
  <c r="L797" i="1"/>
  <c r="L539" i="1"/>
  <c r="L288" i="1"/>
  <c r="L387" i="1"/>
  <c r="L171" i="1"/>
  <c r="L314" i="1"/>
  <c r="L1128" i="1"/>
  <c r="L968" i="1"/>
  <c r="L1247" i="1"/>
  <c r="L1071" i="1"/>
  <c r="L1226" i="1"/>
  <c r="L1058" i="1"/>
  <c r="L870" i="1"/>
  <c r="L793" i="1"/>
  <c r="L441" i="1"/>
  <c r="L792" i="1"/>
  <c r="L575" i="1"/>
  <c r="L393" i="1"/>
  <c r="L360" i="1"/>
  <c r="L175" i="1"/>
  <c r="L170" i="1"/>
  <c r="L1104" i="1"/>
  <c r="L1227" i="1"/>
  <c r="L1143" i="1"/>
  <c r="L995" i="1"/>
  <c r="L1302" i="1"/>
  <c r="L1050" i="1"/>
  <c r="L1021" i="1"/>
  <c r="L605" i="1"/>
  <c r="L496" i="1"/>
  <c r="M496" i="1" s="1"/>
  <c r="N496" i="1" s="1"/>
  <c r="L233" i="1"/>
  <c r="M233" i="1" s="1"/>
  <c r="N233" i="1" s="1"/>
  <c r="L129" i="1"/>
  <c r="L216" i="1"/>
  <c r="L116" i="1"/>
  <c r="L339" i="1"/>
  <c r="L275" i="1"/>
  <c r="L342" i="1"/>
  <c r="L24" i="1"/>
  <c r="L117" i="1"/>
  <c r="L500" i="1"/>
  <c r="L729" i="1"/>
  <c r="L828" i="1"/>
  <c r="L1012" i="1"/>
  <c r="L1580" i="1"/>
  <c r="L1642" i="1"/>
  <c r="L64" i="1"/>
  <c r="L162" i="1"/>
  <c r="L271" i="1"/>
  <c r="L343" i="1"/>
  <c r="L405" i="1"/>
  <c r="L490" i="1"/>
  <c r="M490" i="1" s="1"/>
  <c r="N490" i="1" s="1"/>
  <c r="L730" i="1"/>
  <c r="L809" i="1"/>
  <c r="L1216" i="1"/>
  <c r="L1304" i="1"/>
  <c r="L1551" i="1"/>
  <c r="L141" i="1"/>
  <c r="L297" i="1"/>
  <c r="L419" i="1"/>
  <c r="L584" i="1"/>
  <c r="L1094" i="1"/>
  <c r="L1169" i="1"/>
  <c r="L1347" i="1"/>
  <c r="L1353" i="1"/>
  <c r="L814" i="1"/>
  <c r="L1351" i="1"/>
  <c r="L127" i="1"/>
  <c r="L608" i="1"/>
  <c r="L265" i="1"/>
  <c r="L629" i="1"/>
  <c r="L904" i="1"/>
  <c r="L756" i="1"/>
  <c r="L1604" i="1"/>
  <c r="L161" i="1"/>
  <c r="L357" i="1"/>
  <c r="L526" i="1"/>
  <c r="L1130" i="1"/>
  <c r="L248" i="1"/>
  <c r="L403" i="1"/>
  <c r="M403" i="1" s="1"/>
  <c r="N403" i="1" s="1"/>
  <c r="L836" i="1"/>
  <c r="L1108" i="1"/>
  <c r="L345" i="1"/>
  <c r="L418" i="1"/>
  <c r="L921" i="1"/>
  <c r="L1530" i="1"/>
  <c r="L401" i="1"/>
  <c r="L1301" i="1"/>
  <c r="L1335" i="1"/>
  <c r="L1384" i="1"/>
  <c r="L1404" i="1"/>
  <c r="L1420" i="1"/>
  <c r="L1440" i="1"/>
  <c r="L1460" i="1"/>
  <c r="L1476" i="1"/>
  <c r="L1492" i="1"/>
  <c r="L1516" i="1"/>
  <c r="L1536" i="1"/>
  <c r="L1560" i="1"/>
  <c r="M1560" i="1" s="1"/>
  <c r="N1560" i="1" s="1"/>
  <c r="L1592" i="1"/>
  <c r="L1620" i="1"/>
  <c r="L1648" i="1"/>
  <c r="L999" i="1"/>
  <c r="L1234" i="1"/>
  <c r="L982" i="1"/>
  <c r="L1245" i="1"/>
  <c r="L862" i="1"/>
  <c r="L404" i="1"/>
  <c r="M404" i="1" s="1"/>
  <c r="N404" i="1" s="1"/>
  <c r="L601" i="1"/>
  <c r="L872" i="1"/>
  <c r="L476" i="1"/>
  <c r="L691" i="1"/>
  <c r="L531" i="1"/>
  <c r="L149" i="1"/>
  <c r="L92" i="1"/>
  <c r="L115" i="1"/>
  <c r="L346" i="1"/>
  <c r="L1248" i="1"/>
  <c r="L1016" i="1"/>
  <c r="L1127" i="1"/>
  <c r="L1066" i="1"/>
  <c r="L861" i="1"/>
  <c r="L1061" i="1"/>
  <c r="L818" i="1"/>
  <c r="L518" i="1"/>
  <c r="L733" i="1"/>
  <c r="L780" i="1"/>
  <c r="L727" i="1"/>
  <c r="L675" i="1"/>
  <c r="L431" i="1"/>
  <c r="L209" i="1"/>
  <c r="L367" i="1"/>
  <c r="L251" i="1"/>
  <c r="L186" i="1"/>
  <c r="L1259" i="1"/>
  <c r="L1218" i="1"/>
  <c r="L650" i="1"/>
  <c r="L813" i="1"/>
  <c r="L573" i="1"/>
  <c r="L508" i="1"/>
  <c r="L591" i="1"/>
  <c r="L181" i="1"/>
  <c r="L124" i="1"/>
  <c r="L411" i="1"/>
  <c r="L303" i="1"/>
  <c r="L122" i="1"/>
  <c r="L1280" i="1"/>
  <c r="M1280" i="1" s="1"/>
  <c r="N1280" i="1" s="1"/>
  <c r="L1251" i="1"/>
  <c r="L1187" i="1"/>
  <c r="L899" i="1"/>
  <c r="L918" i="1"/>
  <c r="L1041" i="1"/>
  <c r="L589" i="1"/>
  <c r="L449" i="1"/>
  <c r="L660" i="1"/>
  <c r="L436" i="1"/>
  <c r="L57" i="1"/>
  <c r="L292" i="1"/>
  <c r="L72" i="1"/>
  <c r="L243" i="1"/>
  <c r="L51" i="1"/>
  <c r="L30" i="1"/>
  <c r="L1309" i="1"/>
  <c r="L1365" i="1"/>
  <c r="L1389" i="1"/>
  <c r="L1413" i="1"/>
  <c r="L1437" i="1"/>
  <c r="L1473" i="1"/>
  <c r="L1505" i="1"/>
  <c r="L1525" i="1"/>
  <c r="M1525" i="1" s="1"/>
  <c r="N1525" i="1" s="1"/>
  <c r="L1541" i="1"/>
  <c r="L1561" i="1"/>
  <c r="L1577" i="1"/>
  <c r="L1593" i="1"/>
  <c r="L1609" i="1"/>
  <c r="L1629" i="1"/>
  <c r="L1645" i="1"/>
  <c r="L1140" i="1"/>
  <c r="L951" i="1"/>
  <c r="L886" i="1"/>
  <c r="L1161" i="1"/>
  <c r="L758" i="1"/>
  <c r="L562" i="1"/>
  <c r="L761" i="1"/>
  <c r="L808" i="1"/>
  <c r="L616" i="1"/>
  <c r="L679" i="1"/>
  <c r="L503" i="1"/>
  <c r="L121" i="1"/>
  <c r="L176" i="1"/>
  <c r="L235" i="1"/>
  <c r="L83" i="1"/>
  <c r="L234" i="1"/>
  <c r="L1372" i="1"/>
  <c r="L1184" i="1"/>
  <c r="L1027" i="1"/>
  <c r="L1366" i="1"/>
  <c r="L1290" i="1"/>
  <c r="L882" i="1"/>
  <c r="L1081" i="1"/>
  <c r="L874" i="1"/>
  <c r="L654" i="1"/>
  <c r="L745" i="1"/>
  <c r="L469" i="1"/>
  <c r="L656" i="1"/>
  <c r="L512" i="1"/>
  <c r="L507" i="1"/>
  <c r="L97" i="1"/>
  <c r="L351" i="1"/>
  <c r="L278" i="1"/>
  <c r="L1232" i="1"/>
  <c r="L1199" i="1"/>
  <c r="L1030" i="1"/>
  <c r="L1129" i="1"/>
  <c r="L909" i="1"/>
  <c r="L594" i="1"/>
  <c r="L474" i="1"/>
  <c r="L420" i="1"/>
  <c r="L463" i="1"/>
  <c r="L52" i="1"/>
  <c r="L66" i="1"/>
  <c r="L1356" i="1"/>
  <c r="M1356" i="1" s="1"/>
  <c r="N1356" i="1" s="1"/>
  <c r="L1172" i="1"/>
  <c r="L896" i="1"/>
  <c r="L1015" i="1"/>
  <c r="L1266" i="1"/>
  <c r="L1145" i="1"/>
  <c r="L933" i="1"/>
  <c r="L582" i="1"/>
  <c r="L741" i="1"/>
  <c r="L541" i="1"/>
  <c r="L692" i="1"/>
  <c r="L811" i="1"/>
  <c r="L325" i="1"/>
  <c r="L101" i="1"/>
  <c r="L295" i="1"/>
  <c r="L91" i="1"/>
  <c r="L42" i="1"/>
  <c r="L1311" i="1"/>
  <c r="L1378" i="1"/>
  <c r="L1394" i="1"/>
  <c r="L1434" i="1"/>
  <c r="M1434" i="1" s="1"/>
  <c r="N1434" i="1" s="1"/>
  <c r="L1466" i="1"/>
  <c r="L1498" i="1"/>
  <c r="L1518" i="1"/>
  <c r="L1542" i="1"/>
  <c r="L1566" i="1"/>
  <c r="L1320" i="1"/>
  <c r="L1008" i="1"/>
  <c r="L900" i="1"/>
  <c r="L1119" i="1"/>
  <c r="L859" i="1"/>
  <c r="L510" i="1"/>
  <c r="L621" i="1"/>
  <c r="L868" i="1"/>
  <c r="L648" i="1"/>
  <c r="L763" i="1"/>
  <c r="L567" i="1"/>
  <c r="L349" i="1"/>
  <c r="L184" i="1"/>
  <c r="L147" i="1"/>
  <c r="L334" i="1"/>
  <c r="L150" i="1"/>
  <c r="L1112" i="1"/>
  <c r="L1167" i="1"/>
  <c r="L1254" i="1"/>
  <c r="L1253" i="1"/>
  <c r="L1069" i="1"/>
  <c r="L867" i="1"/>
  <c r="L478" i="1"/>
  <c r="L553" i="1"/>
  <c r="L708" i="1"/>
  <c r="L627" i="1"/>
  <c r="L377" i="1"/>
  <c r="L41" i="1"/>
  <c r="L104" i="1"/>
  <c r="L366" i="1"/>
  <c r="L1352" i="1"/>
  <c r="L1135" i="1"/>
  <c r="L1278" i="1"/>
  <c r="L894" i="1"/>
  <c r="L889" i="1"/>
  <c r="L677" i="1"/>
  <c r="L787" i="1"/>
  <c r="L337" i="1"/>
  <c r="L188" i="1"/>
  <c r="L247" i="1"/>
  <c r="L63" i="1"/>
  <c r="L266" i="1"/>
  <c r="L74" i="1"/>
  <c r="L1291" i="1"/>
  <c r="L1333" i="1"/>
  <c r="L1374" i="1"/>
  <c r="L1435" i="1"/>
  <c r="L1479" i="1"/>
  <c r="L1499" i="1"/>
  <c r="L1523" i="1"/>
  <c r="L1571" i="1"/>
  <c r="L1595" i="1"/>
  <c r="L1639" i="1"/>
  <c r="L1655" i="1"/>
  <c r="L1308" i="1"/>
  <c r="L939" i="1"/>
  <c r="L1206" i="1"/>
  <c r="M1206" i="1" s="1"/>
  <c r="N1206" i="1" s="1"/>
  <c r="L1162" i="1"/>
  <c r="L962" i="1"/>
  <c r="L782" i="1"/>
  <c r="L533" i="1"/>
  <c r="L768" i="1"/>
  <c r="L237" i="1"/>
  <c r="L17" i="1"/>
  <c r="L36" i="1"/>
  <c r="L87" i="1"/>
  <c r="L306" i="1"/>
  <c r="L1224" i="1"/>
  <c r="L1163" i="1"/>
  <c r="L853" i="1"/>
  <c r="L1241" i="1"/>
  <c r="L1033" i="1"/>
  <c r="L842" i="1"/>
  <c r="L630" i="1"/>
  <c r="L645" i="1"/>
  <c r="L852" i="1"/>
  <c r="L389" i="1"/>
  <c r="L203" i="1"/>
  <c r="L1208" i="1"/>
  <c r="L1028" i="1"/>
  <c r="L1139" i="1"/>
  <c r="L991" i="1"/>
  <c r="L1142" i="1"/>
  <c r="L841" i="1"/>
  <c r="L977" i="1"/>
  <c r="L774" i="1"/>
  <c r="L721" i="1"/>
  <c r="L580" i="1"/>
  <c r="L487" i="1"/>
  <c r="L281" i="1"/>
  <c r="L212" i="1"/>
  <c r="L283" i="1"/>
  <c r="L71" i="1"/>
  <c r="L54" i="1"/>
  <c r="L1084" i="1"/>
  <c r="L952" i="1"/>
  <c r="L1055" i="1"/>
  <c r="L877" i="1"/>
  <c r="L678" i="1"/>
  <c r="L803" i="1"/>
  <c r="L313" i="1"/>
  <c r="L201" i="1"/>
  <c r="L324" i="1"/>
  <c r="L180" i="1"/>
  <c r="L307" i="1"/>
  <c r="L250" i="1"/>
  <c r="L77" i="1"/>
  <c r="L416" i="1"/>
  <c r="L545" i="1"/>
  <c r="L631" i="1"/>
  <c r="L698" i="1"/>
  <c r="L898" i="1"/>
  <c r="L1068" i="1"/>
  <c r="L1136" i="1"/>
  <c r="L1324" i="1"/>
  <c r="L1610" i="1"/>
  <c r="L13" i="1"/>
  <c r="L95" i="1"/>
  <c r="L241" i="1"/>
  <c r="L318" i="1"/>
  <c r="L384" i="1"/>
  <c r="L542" i="1"/>
  <c r="L767" i="1"/>
  <c r="M767" i="1" s="1"/>
  <c r="N767" i="1" s="1"/>
  <c r="L1043" i="1"/>
  <c r="L1138" i="1"/>
  <c r="L1354" i="1"/>
  <c r="L26" i="1"/>
  <c r="L392" i="1"/>
  <c r="L687" i="1"/>
  <c r="L875" i="1"/>
  <c r="M875" i="1" s="1"/>
  <c r="N875" i="1" s="1"/>
  <c r="L979" i="1"/>
  <c r="L1133" i="1"/>
  <c r="L1410" i="1"/>
  <c r="L1623" i="1"/>
  <c r="L429" i="1"/>
  <c r="L604" i="1"/>
  <c r="L515" i="1"/>
  <c r="L954" i="1"/>
  <c r="L140" i="1"/>
  <c r="L826" i="1"/>
  <c r="L309" i="1"/>
  <c r="L581" i="1"/>
  <c r="L1401" i="1"/>
  <c r="L1305" i="1"/>
  <c r="L1515" i="1"/>
  <c r="L422" i="1"/>
  <c r="L1608" i="1"/>
  <c r="L910" i="1"/>
  <c r="L1044" i="1"/>
  <c r="L1221" i="1"/>
  <c r="L749" i="1"/>
  <c r="L1445" i="1"/>
  <c r="L3" i="1"/>
  <c r="M979" i="1" l="1"/>
  <c r="N979" i="1" s="1"/>
  <c r="M1208" i="1"/>
  <c r="N1208" i="1" s="1"/>
  <c r="M842" i="1"/>
  <c r="N842" i="1" s="1"/>
  <c r="M63" i="1"/>
  <c r="N63" i="1" s="1"/>
  <c r="M1069" i="1"/>
  <c r="N1069" i="1" s="1"/>
  <c r="M334" i="1"/>
  <c r="N334" i="1" s="1"/>
  <c r="M122" i="1"/>
  <c r="N122" i="1" s="1"/>
  <c r="M1248" i="1"/>
  <c r="N1248" i="1" s="1"/>
  <c r="M127" i="1"/>
  <c r="N127" i="1" s="1"/>
  <c r="M1031" i="1"/>
  <c r="N1031" i="1" s="1"/>
  <c r="M482" i="1"/>
  <c r="N482" i="1" s="1"/>
  <c r="M102" i="1"/>
  <c r="N102" i="1" s="1"/>
  <c r="M847" i="1"/>
  <c r="N847" i="1" s="1"/>
  <c r="M1370" i="1"/>
  <c r="N1370" i="1" s="1"/>
  <c r="M1622" i="1"/>
  <c r="N1622" i="1" s="1"/>
  <c r="M255" i="1"/>
  <c r="N255" i="1" s="1"/>
  <c r="M289" i="1"/>
  <c r="N289" i="1" s="1"/>
  <c r="M1438" i="1"/>
  <c r="N1438" i="1" s="1"/>
  <c r="M863" i="1"/>
  <c r="N863" i="1" s="1"/>
  <c r="M260" i="1"/>
  <c r="N260" i="1" s="1"/>
  <c r="M826" i="1"/>
  <c r="N826" i="1" s="1"/>
  <c r="M604" i="1"/>
  <c r="N604" i="1" s="1"/>
  <c r="M283" i="1"/>
  <c r="N283" i="1" s="1"/>
  <c r="M782" i="1"/>
  <c r="N782" i="1" s="1"/>
  <c r="M1374" i="1"/>
  <c r="N1374" i="1" s="1"/>
  <c r="M41" i="1"/>
  <c r="N41" i="1" s="1"/>
  <c r="M1145" i="1"/>
  <c r="N1145" i="1" s="1"/>
  <c r="M1232" i="1"/>
  <c r="N1232" i="1" s="1"/>
  <c r="M121" i="1"/>
  <c r="N121" i="1" s="1"/>
  <c r="M808" i="1"/>
  <c r="N808" i="1" s="1"/>
  <c r="M1061" i="1"/>
  <c r="N1061" i="1" s="1"/>
  <c r="M730" i="1"/>
  <c r="N730" i="1" s="1"/>
  <c r="M792" i="1"/>
  <c r="N792" i="1" s="1"/>
  <c r="M1024" i="1"/>
  <c r="N1024" i="1" s="1"/>
  <c r="M1474" i="1"/>
  <c r="N1474" i="1" s="1"/>
  <c r="M1229" i="1"/>
  <c r="N1229" i="1" s="1"/>
  <c r="M173" i="1"/>
  <c r="N173" i="1" s="1"/>
  <c r="M1080" i="1"/>
  <c r="N1080" i="1" s="1"/>
  <c r="M435" i="1"/>
  <c r="N435" i="1" s="1"/>
  <c r="M595" i="1"/>
  <c r="N595" i="1" s="1"/>
  <c r="M195" i="1"/>
  <c r="N195" i="1" s="1"/>
  <c r="M262" i="1"/>
  <c r="N262" i="1" s="1"/>
  <c r="M1470" i="1"/>
  <c r="N1470" i="1" s="1"/>
  <c r="M521" i="1"/>
  <c r="N521" i="1" s="1"/>
  <c r="M76" i="1"/>
  <c r="N76" i="1" s="1"/>
  <c r="M954" i="1"/>
  <c r="N954" i="1" s="1"/>
  <c r="M542" i="1"/>
  <c r="N542" i="1" s="1"/>
  <c r="M1610" i="1"/>
  <c r="N1610" i="1" s="1"/>
  <c r="M250" i="1"/>
  <c r="N250" i="1" s="1"/>
  <c r="M991" i="1"/>
  <c r="N991" i="1" s="1"/>
  <c r="M630" i="1"/>
  <c r="N630" i="1" s="1"/>
  <c r="M1162" i="1"/>
  <c r="N1162" i="1" s="1"/>
  <c r="M939" i="1"/>
  <c r="N939" i="1" s="1"/>
  <c r="M337" i="1"/>
  <c r="N337" i="1" s="1"/>
  <c r="M553" i="1"/>
  <c r="N553" i="1" s="1"/>
  <c r="M867" i="1"/>
  <c r="N867" i="1" s="1"/>
  <c r="M1566" i="1"/>
  <c r="N1566" i="1" s="1"/>
  <c r="M1311" i="1"/>
  <c r="N1311" i="1" s="1"/>
  <c r="M474" i="1"/>
  <c r="N474" i="1" s="1"/>
  <c r="M234" i="1"/>
  <c r="N234" i="1" s="1"/>
  <c r="M1437" i="1"/>
  <c r="N1437" i="1" s="1"/>
  <c r="M660" i="1"/>
  <c r="N660" i="1" s="1"/>
  <c r="M1016" i="1"/>
  <c r="N1016" i="1" s="1"/>
  <c r="M862" i="1"/>
  <c r="N862" i="1" s="1"/>
  <c r="M248" i="1"/>
  <c r="N248" i="1" s="1"/>
  <c r="M1351" i="1"/>
  <c r="N1351" i="1" s="1"/>
  <c r="M297" i="1"/>
  <c r="N297" i="1" s="1"/>
  <c r="M64" i="1"/>
  <c r="N64" i="1" s="1"/>
  <c r="M500" i="1"/>
  <c r="N500" i="1" s="1"/>
  <c r="M1104" i="1"/>
  <c r="N1104" i="1" s="1"/>
  <c r="M263" i="1"/>
  <c r="N263" i="1" s="1"/>
  <c r="M890" i="1"/>
  <c r="N890" i="1" s="1"/>
  <c r="M229" i="1"/>
  <c r="N229" i="1" s="1"/>
  <c r="M504" i="1"/>
  <c r="N504" i="1" s="1"/>
  <c r="M738" i="1"/>
  <c r="N738" i="1" s="1"/>
  <c r="M369" i="1"/>
  <c r="N369" i="1" s="1"/>
  <c r="M146" i="1"/>
  <c r="N146" i="1" s="1"/>
  <c r="M1481" i="1"/>
  <c r="N1481" i="1" s="1"/>
  <c r="M35" i="1"/>
  <c r="N35" i="1" s="1"/>
  <c r="M613" i="1"/>
  <c r="N613" i="1" s="1"/>
  <c r="M451" i="1"/>
  <c r="N451" i="1" s="1"/>
  <c r="M1001" i="1"/>
  <c r="N1001" i="1" s="1"/>
  <c r="M1064" i="1"/>
  <c r="N1064" i="1" s="1"/>
  <c r="M717" i="1"/>
  <c r="N717" i="1" s="1"/>
  <c r="M568" i="1"/>
  <c r="N568" i="1" s="1"/>
  <c r="M1385" i="1"/>
  <c r="N1385" i="1" s="1"/>
  <c r="M151" i="1"/>
  <c r="N151" i="1" s="1"/>
  <c r="M1160" i="1"/>
  <c r="N1160" i="1" s="1"/>
  <c r="M89" i="1"/>
  <c r="N89" i="1" s="1"/>
  <c r="M1310" i="1"/>
  <c r="N1310" i="1" s="1"/>
  <c r="M764" i="1"/>
  <c r="N764" i="1" s="1"/>
  <c r="M27" i="1"/>
  <c r="N27" i="1" s="1"/>
  <c r="M1360" i="1"/>
  <c r="N1360" i="1" s="1"/>
  <c r="M1615" i="1"/>
  <c r="N1615" i="1" s="1"/>
  <c r="M1379" i="1"/>
  <c r="N1379" i="1" s="1"/>
  <c r="M1213" i="1"/>
  <c r="N1213" i="1" s="1"/>
  <c r="M290" i="1"/>
  <c r="N290" i="1" s="1"/>
  <c r="M1550" i="1"/>
  <c r="N1550" i="1" s="1"/>
  <c r="M820" i="1"/>
  <c r="N820" i="1" s="1"/>
  <c r="M136" i="1"/>
  <c r="N136" i="1" s="1"/>
  <c r="M832" i="1"/>
  <c r="N832" i="1" s="1"/>
  <c r="M611" i="1"/>
  <c r="N611" i="1" s="1"/>
  <c r="M554" i="1"/>
  <c r="N554" i="1" s="1"/>
  <c r="M1549" i="1"/>
  <c r="N1549" i="1" s="1"/>
  <c r="M1371" i="1"/>
  <c r="N1371" i="1" s="1"/>
  <c r="M548" i="1"/>
  <c r="N548" i="1" s="1"/>
  <c r="M448" i="1"/>
  <c r="N448" i="1" s="1"/>
  <c r="M223" i="1"/>
  <c r="N223" i="1" s="1"/>
  <c r="M312" i="1"/>
  <c r="N312" i="1" s="1"/>
  <c r="M773" i="1"/>
  <c r="N773" i="1" s="1"/>
  <c r="M495" i="1"/>
  <c r="N495" i="1" s="1"/>
  <c r="M704" i="1"/>
  <c r="N704" i="1" s="1"/>
  <c r="M1201" i="1"/>
  <c r="N1201" i="1" s="1"/>
  <c r="M1099" i="1"/>
  <c r="N1099" i="1" s="1"/>
  <c r="M347" i="1"/>
  <c r="N347" i="1" s="1"/>
  <c r="M328" i="1"/>
  <c r="N328" i="1" s="1"/>
  <c r="M481" i="1"/>
  <c r="N481" i="1" s="1"/>
  <c r="M1197" i="1"/>
  <c r="N1197" i="1" s="1"/>
  <c r="M87" i="1"/>
  <c r="N87" i="1" s="1"/>
  <c r="M905" i="1"/>
  <c r="N905" i="1" s="1"/>
  <c r="M879" i="1"/>
  <c r="N879" i="1" s="1"/>
  <c r="M670" i="1"/>
  <c r="N670" i="1" s="1"/>
  <c r="M46" i="1"/>
  <c r="N46" i="1" s="1"/>
  <c r="M1380" i="1"/>
  <c r="N1380" i="1" s="1"/>
  <c r="M1136" i="1"/>
  <c r="N1136" i="1" s="1"/>
  <c r="M828" i="1"/>
  <c r="N828" i="1" s="1"/>
  <c r="M1000" i="1"/>
  <c r="N1000" i="1" s="1"/>
  <c r="M1608" i="1"/>
  <c r="N1608" i="1" s="1"/>
  <c r="M309" i="1"/>
  <c r="N309" i="1" s="1"/>
  <c r="M429" i="1"/>
  <c r="N429" i="1" s="1"/>
  <c r="M384" i="1"/>
  <c r="N384" i="1" s="1"/>
  <c r="M307" i="1"/>
  <c r="N307" i="1" s="1"/>
  <c r="M324" i="1"/>
  <c r="N324" i="1" s="1"/>
  <c r="M212" i="1"/>
  <c r="N212" i="1" s="1"/>
  <c r="M721" i="1"/>
  <c r="N721" i="1" s="1"/>
  <c r="M1241" i="1"/>
  <c r="N1241" i="1" s="1"/>
  <c r="M1163" i="1"/>
  <c r="N1163" i="1" s="1"/>
  <c r="M237" i="1"/>
  <c r="N237" i="1" s="1"/>
  <c r="M533" i="1"/>
  <c r="N533" i="1" s="1"/>
  <c r="M1308" i="1"/>
  <c r="N1308" i="1" s="1"/>
  <c r="M889" i="1"/>
  <c r="N889" i="1" s="1"/>
  <c r="M1352" i="1"/>
  <c r="N1352" i="1" s="1"/>
  <c r="M567" i="1"/>
  <c r="N567" i="1" s="1"/>
  <c r="M295" i="1"/>
  <c r="N295" i="1" s="1"/>
  <c r="M325" i="1"/>
  <c r="N325" i="1" s="1"/>
  <c r="M594" i="1"/>
  <c r="N594" i="1" s="1"/>
  <c r="M1473" i="1"/>
  <c r="N1473" i="1" s="1"/>
  <c r="M431" i="1"/>
  <c r="N431" i="1" s="1"/>
  <c r="M1127" i="1"/>
  <c r="N1127" i="1" s="1"/>
  <c r="M1245" i="1"/>
  <c r="N1245" i="1" s="1"/>
  <c r="M1492" i="1"/>
  <c r="N1492" i="1" s="1"/>
  <c r="M1130" i="1"/>
  <c r="N1130" i="1" s="1"/>
  <c r="M419" i="1"/>
  <c r="N419" i="1" s="1"/>
  <c r="M809" i="1"/>
  <c r="N809" i="1" s="1"/>
  <c r="M343" i="1"/>
  <c r="N343" i="1" s="1"/>
  <c r="M162" i="1"/>
  <c r="N162" i="1" s="1"/>
  <c r="M342" i="1"/>
  <c r="N342" i="1" s="1"/>
  <c r="M605" i="1"/>
  <c r="N605" i="1" s="1"/>
  <c r="M170" i="1"/>
  <c r="N170" i="1" s="1"/>
  <c r="M575" i="1"/>
  <c r="N575" i="1" s="1"/>
  <c r="M878" i="1"/>
  <c r="N878" i="1" s="1"/>
  <c r="M270" i="1"/>
  <c r="N270" i="1" s="1"/>
  <c r="M1239" i="1"/>
  <c r="N1239" i="1" s="1"/>
  <c r="M935" i="1"/>
  <c r="N935" i="1" s="1"/>
  <c r="M132" i="1"/>
  <c r="N132" i="1" s="1"/>
  <c r="M760" i="1"/>
  <c r="N760" i="1" s="1"/>
  <c r="M1075" i="1"/>
  <c r="N1075" i="1" s="1"/>
  <c r="M771" i="1"/>
  <c r="N771" i="1" s="1"/>
  <c r="M1405" i="1"/>
  <c r="N1405" i="1" s="1"/>
  <c r="M397" i="1"/>
  <c r="N397" i="1" s="1"/>
  <c r="M762" i="1"/>
  <c r="N762" i="1" s="1"/>
  <c r="M866" i="1"/>
  <c r="N866" i="1" s="1"/>
  <c r="M603" i="1"/>
  <c r="N603" i="1" s="1"/>
  <c r="M1636" i="1"/>
  <c r="N1636" i="1" s="1"/>
  <c r="M1524" i="1"/>
  <c r="N1524" i="1" s="1"/>
  <c r="M156" i="1"/>
  <c r="N156" i="1" s="1"/>
  <c r="M330" i="1"/>
  <c r="N330" i="1" s="1"/>
  <c r="M1166" i="1"/>
  <c r="N1166" i="1" s="1"/>
  <c r="M1397" i="1"/>
  <c r="N1397" i="1" s="1"/>
  <c r="M383" i="1"/>
  <c r="N383" i="1" s="1"/>
  <c r="M695" i="1"/>
  <c r="N695" i="1" s="1"/>
  <c r="M709" i="1"/>
  <c r="N709" i="1" s="1"/>
  <c r="M1152" i="1"/>
  <c r="N1152" i="1" s="1"/>
  <c r="M1185" i="1"/>
  <c r="N1185" i="1" s="1"/>
  <c r="M459" i="1"/>
  <c r="N459" i="1" s="1"/>
  <c r="M840" i="1"/>
  <c r="N840" i="1" s="1"/>
  <c r="M1035" i="1"/>
  <c r="N1035" i="1" s="1"/>
  <c r="M1340" i="1"/>
  <c r="N1340" i="1" s="1"/>
  <c r="M931" i="1"/>
  <c r="N931" i="1" s="1"/>
  <c r="M624" i="1"/>
  <c r="N624" i="1" s="1"/>
  <c r="M665" i="1"/>
  <c r="N665" i="1" s="1"/>
  <c r="M1493" i="1"/>
  <c r="N1493" i="1" s="1"/>
  <c r="M1453" i="1"/>
  <c r="N1453" i="1" s="1"/>
  <c r="M231" i="1"/>
  <c r="N231" i="1" s="1"/>
  <c r="M352" i="1"/>
  <c r="N352" i="1" s="1"/>
  <c r="M1328" i="1"/>
  <c r="N1328" i="1" s="1"/>
  <c r="M711" i="1"/>
  <c r="N711" i="1" s="1"/>
  <c r="M837" i="1"/>
  <c r="N837" i="1" s="1"/>
  <c r="M970" i="1"/>
  <c r="N970" i="1" s="1"/>
  <c r="M1613" i="1"/>
  <c r="N1613" i="1" s="1"/>
  <c r="M54" i="1"/>
  <c r="N54" i="1" s="1"/>
  <c r="M677" i="1"/>
  <c r="N677" i="1" s="1"/>
  <c r="M761" i="1"/>
  <c r="N761" i="1" s="1"/>
  <c r="M1375" i="1"/>
  <c r="N1375" i="1" s="1"/>
  <c r="M1143" i="1"/>
  <c r="N1143" i="1" s="1"/>
  <c r="M647" i="1"/>
  <c r="N647" i="1" s="1"/>
  <c r="M494" i="1"/>
  <c r="N494" i="1" s="1"/>
  <c r="M1037" i="1"/>
  <c r="N1037" i="1" s="1"/>
  <c r="M1638" i="1"/>
  <c r="N1638" i="1" s="1"/>
  <c r="M1584" i="1"/>
  <c r="N1584" i="1" s="1"/>
  <c r="M642" i="1"/>
  <c r="N642" i="1" s="1"/>
  <c r="M81" i="1"/>
  <c r="N81" i="1" s="1"/>
  <c r="M84" i="1"/>
  <c r="N84" i="1" s="1"/>
  <c r="M1417" i="1"/>
  <c r="N1417" i="1" s="1"/>
  <c r="M581" i="1"/>
  <c r="N581" i="1" s="1"/>
  <c r="M852" i="1"/>
  <c r="N852" i="1" s="1"/>
  <c r="M478" i="1"/>
  <c r="N478" i="1" s="1"/>
  <c r="M209" i="1"/>
  <c r="N209" i="1" s="1"/>
  <c r="M1353" i="1"/>
  <c r="N1353" i="1" s="1"/>
  <c r="M793" i="1"/>
  <c r="N793" i="1" s="1"/>
  <c r="M1060" i="1"/>
  <c r="N1060" i="1" s="1"/>
  <c r="M1428" i="1"/>
  <c r="N1428" i="1" s="1"/>
  <c r="M3" i="1"/>
  <c r="N3" i="1" s="1"/>
  <c r="M749" i="1"/>
  <c r="N749" i="1" s="1"/>
  <c r="M1044" i="1"/>
  <c r="N1044" i="1" s="1"/>
  <c r="M1515" i="1"/>
  <c r="N1515" i="1" s="1"/>
  <c r="M1401" i="1"/>
  <c r="N1401" i="1" s="1"/>
  <c r="M140" i="1"/>
  <c r="N140" i="1" s="1"/>
  <c r="M515" i="1"/>
  <c r="N515" i="1" s="1"/>
  <c r="M1410" i="1"/>
  <c r="N1410" i="1" s="1"/>
  <c r="M687" i="1"/>
  <c r="N687" i="1" s="1"/>
  <c r="M26" i="1"/>
  <c r="N26" i="1" s="1"/>
  <c r="M1138" i="1"/>
  <c r="N1138" i="1" s="1"/>
  <c r="M241" i="1"/>
  <c r="N241" i="1" s="1"/>
  <c r="M13" i="1"/>
  <c r="N13" i="1" s="1"/>
  <c r="M1324" i="1"/>
  <c r="N1324" i="1" s="1"/>
  <c r="M1068" i="1"/>
  <c r="N1068" i="1" s="1"/>
  <c r="M698" i="1"/>
  <c r="N698" i="1" s="1"/>
  <c r="M545" i="1"/>
  <c r="N545" i="1" s="1"/>
  <c r="M77" i="1"/>
  <c r="N77" i="1" s="1"/>
  <c r="M313" i="1"/>
  <c r="N313" i="1" s="1"/>
  <c r="M678" i="1"/>
  <c r="N678" i="1" s="1"/>
  <c r="M1055" i="1"/>
  <c r="N1055" i="1" s="1"/>
  <c r="M1084" i="1"/>
  <c r="N1084" i="1" s="1"/>
  <c r="M71" i="1"/>
  <c r="N71" i="1" s="1"/>
  <c r="M487" i="1"/>
  <c r="N487" i="1" s="1"/>
  <c r="M977" i="1"/>
  <c r="N977" i="1" s="1"/>
  <c r="M1142" i="1"/>
  <c r="N1142" i="1" s="1"/>
  <c r="M1139" i="1"/>
  <c r="N1139" i="1" s="1"/>
  <c r="M389" i="1"/>
  <c r="N389" i="1" s="1"/>
  <c r="M645" i="1"/>
  <c r="N645" i="1" s="1"/>
  <c r="M306" i="1"/>
  <c r="N306" i="1" s="1"/>
  <c r="M36" i="1"/>
  <c r="N36" i="1" s="1"/>
  <c r="M962" i="1"/>
  <c r="N962" i="1" s="1"/>
  <c r="M1639" i="1"/>
  <c r="N1639" i="1" s="1"/>
  <c r="M1571" i="1"/>
  <c r="N1571" i="1" s="1"/>
  <c r="M1499" i="1"/>
  <c r="N1499" i="1" s="1"/>
  <c r="M1435" i="1"/>
  <c r="N1435" i="1" s="1"/>
  <c r="M1333" i="1"/>
  <c r="N1333" i="1" s="1"/>
  <c r="M74" i="1"/>
  <c r="N74" i="1" s="1"/>
  <c r="M188" i="1"/>
  <c r="N188" i="1" s="1"/>
  <c r="M787" i="1"/>
  <c r="N787" i="1" s="1"/>
  <c r="M1278" i="1"/>
  <c r="N1278" i="1" s="1"/>
  <c r="M104" i="1"/>
  <c r="N104" i="1" s="1"/>
  <c r="M377" i="1"/>
  <c r="N377" i="1" s="1"/>
  <c r="M708" i="1"/>
  <c r="N708" i="1" s="1"/>
  <c r="M1254" i="1"/>
  <c r="N1254" i="1" s="1"/>
  <c r="M1112" i="1"/>
  <c r="N1112" i="1" s="1"/>
  <c r="M184" i="1"/>
  <c r="N184" i="1" s="1"/>
  <c r="M648" i="1"/>
  <c r="N648" i="1" s="1"/>
  <c r="M621" i="1"/>
  <c r="N621" i="1" s="1"/>
  <c r="M859" i="1"/>
  <c r="N859" i="1" s="1"/>
  <c r="M900" i="1"/>
  <c r="N900" i="1" s="1"/>
  <c r="M1320" i="1"/>
  <c r="N1320" i="1" s="1"/>
  <c r="M1542" i="1"/>
  <c r="N1542" i="1" s="1"/>
  <c r="M1498" i="1"/>
  <c r="N1498" i="1" s="1"/>
  <c r="M1378" i="1"/>
  <c r="N1378" i="1" s="1"/>
  <c r="M42" i="1"/>
  <c r="N42" i="1" s="1"/>
  <c r="M692" i="1"/>
  <c r="N692" i="1" s="1"/>
  <c r="M741" i="1"/>
  <c r="N741" i="1" s="1"/>
  <c r="M933" i="1"/>
  <c r="N933" i="1" s="1"/>
  <c r="M1266" i="1"/>
  <c r="N1266" i="1" s="1"/>
  <c r="M896" i="1"/>
  <c r="N896" i="1" s="1"/>
  <c r="M52" i="1"/>
  <c r="N52" i="1" s="1"/>
  <c r="M420" i="1"/>
  <c r="N420" i="1" s="1"/>
  <c r="M1129" i="1"/>
  <c r="N1129" i="1" s="1"/>
  <c r="M1199" i="1"/>
  <c r="N1199" i="1" s="1"/>
  <c r="M278" i="1"/>
  <c r="N278" i="1" s="1"/>
  <c r="M97" i="1"/>
  <c r="N97" i="1" s="1"/>
  <c r="M512" i="1"/>
  <c r="N512" i="1" s="1"/>
  <c r="M469" i="1"/>
  <c r="N469" i="1" s="1"/>
  <c r="M654" i="1"/>
  <c r="N654" i="1" s="1"/>
  <c r="M1081" i="1"/>
  <c r="N1081" i="1" s="1"/>
  <c r="M1290" i="1"/>
  <c r="N1290" i="1" s="1"/>
  <c r="M1027" i="1"/>
  <c r="N1027" i="1" s="1"/>
  <c r="M1372" i="1"/>
  <c r="N1372" i="1" s="1"/>
  <c r="M83" i="1"/>
  <c r="N83" i="1" s="1"/>
  <c r="M176" i="1"/>
  <c r="N176" i="1" s="1"/>
  <c r="M503" i="1"/>
  <c r="N503" i="1" s="1"/>
  <c r="M616" i="1"/>
  <c r="N616" i="1" s="1"/>
  <c r="M758" i="1"/>
  <c r="N758" i="1" s="1"/>
  <c r="M886" i="1"/>
  <c r="N886" i="1" s="1"/>
  <c r="M1140" i="1"/>
  <c r="N1140" i="1" s="1"/>
  <c r="M1629" i="1"/>
  <c r="N1629" i="1" s="1"/>
  <c r="M1593" i="1"/>
  <c r="N1593" i="1" s="1"/>
  <c r="M1561" i="1"/>
  <c r="N1561" i="1" s="1"/>
  <c r="M1413" i="1"/>
  <c r="N1413" i="1" s="1"/>
  <c r="M1365" i="1"/>
  <c r="N1365" i="1" s="1"/>
  <c r="M30" i="1"/>
  <c r="N30" i="1" s="1"/>
  <c r="M243" i="1"/>
  <c r="N243" i="1" s="1"/>
  <c r="M292" i="1"/>
  <c r="N292" i="1" s="1"/>
  <c r="M436" i="1"/>
  <c r="N436" i="1" s="1"/>
  <c r="R436" i="1" s="1"/>
  <c r="S436" i="1" s="1"/>
  <c r="M449" i="1"/>
  <c r="N449" i="1" s="1"/>
  <c r="R1432" i="1" s="1"/>
  <c r="S1432" i="1" s="1"/>
  <c r="M1041" i="1"/>
  <c r="N1041" i="1" s="1"/>
  <c r="M899" i="1"/>
  <c r="N899" i="1" s="1"/>
  <c r="M1251" i="1"/>
  <c r="N1251" i="1" s="1"/>
  <c r="M411" i="1"/>
  <c r="N411" i="1" s="1"/>
  <c r="M181" i="1"/>
  <c r="N181" i="1" s="1"/>
  <c r="M508" i="1"/>
  <c r="N508" i="1" s="1"/>
  <c r="M813" i="1"/>
  <c r="N813" i="1" s="1"/>
  <c r="M1218" i="1"/>
  <c r="N1218" i="1" s="1"/>
  <c r="M186" i="1"/>
  <c r="N186" i="1" s="1"/>
  <c r="M367" i="1"/>
  <c r="N367" i="1" s="1"/>
  <c r="M727" i="1"/>
  <c r="N727" i="1" s="1"/>
  <c r="M733" i="1"/>
  <c r="N733" i="1" s="1"/>
  <c r="M818" i="1"/>
  <c r="N818" i="1" s="1"/>
  <c r="M861" i="1"/>
  <c r="N861" i="1" s="1"/>
  <c r="M115" i="1"/>
  <c r="N115" i="1" s="1"/>
  <c r="M149" i="1"/>
  <c r="N149" i="1" s="1"/>
  <c r="M691" i="1"/>
  <c r="N691" i="1" s="1"/>
  <c r="M872" i="1"/>
  <c r="N872" i="1" s="1"/>
  <c r="M1234" i="1"/>
  <c r="N1234" i="1" s="1"/>
  <c r="M1648" i="1"/>
  <c r="N1648" i="1" s="1"/>
  <c r="M1592" i="1"/>
  <c r="N1592" i="1" s="1"/>
  <c r="M1536" i="1"/>
  <c r="N1536" i="1" s="1"/>
  <c r="M1460" i="1"/>
  <c r="N1460" i="1" s="1"/>
  <c r="M1420" i="1"/>
  <c r="N1420" i="1" s="1"/>
  <c r="M1384" i="1"/>
  <c r="N1384" i="1" s="1"/>
  <c r="M1301" i="1"/>
  <c r="N1301" i="1" s="1"/>
  <c r="M1530" i="1"/>
  <c r="N1530" i="1" s="1"/>
  <c r="M418" i="1"/>
  <c r="N418" i="1" s="1"/>
  <c r="M1108" i="1"/>
  <c r="N1108" i="1" s="1"/>
  <c r="M357" i="1"/>
  <c r="N357" i="1" s="1"/>
  <c r="M1604" i="1"/>
  <c r="N1604" i="1" s="1"/>
  <c r="M904" i="1"/>
  <c r="N904" i="1" s="1"/>
  <c r="M265" i="1"/>
  <c r="N265" i="1" s="1"/>
  <c r="M814" i="1"/>
  <c r="N814" i="1" s="1"/>
  <c r="M1347" i="1"/>
  <c r="N1347" i="1" s="1"/>
  <c r="M1094" i="1"/>
  <c r="N1094" i="1" s="1"/>
  <c r="M141" i="1"/>
  <c r="N141" i="1" s="1"/>
  <c r="M1304" i="1"/>
  <c r="N1304" i="1" s="1"/>
  <c r="M1642" i="1"/>
  <c r="N1642" i="1" s="1"/>
  <c r="M1012" i="1"/>
  <c r="N1012" i="1" s="1"/>
  <c r="M729" i="1"/>
  <c r="N729" i="1" s="1"/>
  <c r="M117" i="1"/>
  <c r="N117" i="1" s="1"/>
  <c r="M339" i="1"/>
  <c r="N339" i="1" s="1"/>
  <c r="M216" i="1"/>
  <c r="N216" i="1" s="1"/>
  <c r="M1050" i="1"/>
  <c r="N1050" i="1" s="1"/>
  <c r="M995" i="1"/>
  <c r="N995" i="1" s="1"/>
  <c r="M1227" i="1"/>
  <c r="N1227" i="1" s="1"/>
  <c r="M360" i="1"/>
  <c r="N360" i="1" s="1"/>
  <c r="M441" i="1"/>
  <c r="N441" i="1" s="1"/>
  <c r="M870" i="1"/>
  <c r="N870" i="1" s="1"/>
  <c r="R870" i="1" s="1"/>
  <c r="S870" i="1" s="1"/>
  <c r="M1226" i="1"/>
  <c r="N1226" i="1" s="1"/>
  <c r="M1247" i="1"/>
  <c r="N1247" i="1" s="1"/>
  <c r="M1128" i="1"/>
  <c r="N1128" i="1" s="1"/>
  <c r="M171" i="1"/>
  <c r="N171" i="1" s="1"/>
  <c r="M288" i="1"/>
  <c r="N288" i="1" s="1"/>
  <c r="M797" i="1"/>
  <c r="N797" i="1" s="1"/>
  <c r="M855" i="1"/>
  <c r="N855" i="1" s="1"/>
  <c r="M78" i="1"/>
  <c r="N78" i="1" s="1"/>
  <c r="M252" i="1"/>
  <c r="N252" i="1" s="1"/>
  <c r="M644" i="1"/>
  <c r="N644" i="1" s="1"/>
  <c r="M1082" i="1"/>
  <c r="N1082" i="1" s="1"/>
  <c r="M971" i="1"/>
  <c r="N971" i="1" s="1"/>
  <c r="M1316" i="1"/>
  <c r="N1316" i="1" s="1"/>
  <c r="M1627" i="1"/>
  <c r="N1627" i="1" s="1"/>
  <c r="M1471" i="1"/>
  <c r="N1471" i="1" s="1"/>
  <c r="M1407" i="1"/>
  <c r="N1407" i="1" s="1"/>
  <c r="M1277" i="1"/>
  <c r="N1277" i="1" s="1"/>
  <c r="M358" i="1"/>
  <c r="N358" i="1" s="1"/>
  <c r="M280" i="1"/>
  <c r="N280" i="1" s="1"/>
  <c r="M583" i="1"/>
  <c r="N583" i="1" s="1"/>
  <c r="M529" i="1"/>
  <c r="N529" i="1" s="1"/>
  <c r="M1029" i="1"/>
  <c r="N1029" i="1" s="1"/>
  <c r="M1087" i="1"/>
  <c r="N1087" i="1" s="1"/>
  <c r="M218" i="1"/>
  <c r="N218" i="1" s="1"/>
  <c r="M276" i="1"/>
  <c r="N276" i="1" s="1"/>
  <c r="M523" i="1"/>
  <c r="N523" i="1" s="1"/>
  <c r="M421" i="1"/>
  <c r="N421" i="1" s="1"/>
  <c r="M989" i="1"/>
  <c r="N989" i="1" s="1"/>
  <c r="M1190" i="1"/>
  <c r="N1190" i="1" s="1"/>
  <c r="M261" i="1"/>
  <c r="N261" i="1" s="1"/>
  <c r="M735" i="1"/>
  <c r="N735" i="1" s="1"/>
  <c r="M1268" i="1"/>
  <c r="N1268" i="1" s="1"/>
  <c r="M1574" i="1"/>
  <c r="N1574" i="1" s="1"/>
  <c r="M1490" i="1"/>
  <c r="N1490" i="1" s="1"/>
  <c r="M1442" i="1"/>
  <c r="N1442" i="1" s="1"/>
  <c r="M1283" i="1"/>
  <c r="N1283" i="1" s="1"/>
  <c r="M8" i="1"/>
  <c r="N8" i="1" s="1"/>
  <c r="M587" i="1"/>
  <c r="N587" i="1" s="1"/>
  <c r="M740" i="1"/>
  <c r="N740" i="1" s="1"/>
  <c r="M1005" i="1"/>
  <c r="N1005" i="1" s="1"/>
  <c r="M1072" i="1"/>
  <c r="N1072" i="1" s="1"/>
  <c r="M38" i="1"/>
  <c r="N38" i="1" s="1"/>
  <c r="M574" i="1"/>
  <c r="N574" i="1" s="1"/>
  <c r="M973" i="1"/>
  <c r="N973" i="1" s="1"/>
  <c r="M382" i="1"/>
  <c r="N382" i="1" s="1"/>
  <c r="M137" i="1"/>
  <c r="N137" i="1" s="1"/>
  <c r="M772" i="1"/>
  <c r="N772" i="1" s="1"/>
  <c r="M830" i="1"/>
  <c r="N830" i="1" s="1"/>
  <c r="M1074" i="1"/>
  <c r="N1074" i="1" s="1"/>
  <c r="M980" i="1"/>
  <c r="N980" i="1" s="1"/>
  <c r="M47" i="1"/>
  <c r="N47" i="1" s="1"/>
  <c r="M40" i="1"/>
  <c r="N40" i="1" s="1"/>
  <c r="M559" i="1"/>
  <c r="N559" i="1" s="1"/>
  <c r="M609" i="1"/>
  <c r="N609" i="1" s="1"/>
  <c r="M1267" i="1"/>
  <c r="N1267" i="1" s="1"/>
  <c r="M1637" i="1"/>
  <c r="N1637" i="1" s="1"/>
  <c r="M1585" i="1"/>
  <c r="N1585" i="1" s="1"/>
  <c r="M1553" i="1"/>
  <c r="N1553" i="1" s="1"/>
  <c r="M1497" i="1"/>
  <c r="N1497" i="1" s="1"/>
  <c r="M1461" i="1"/>
  <c r="N1461" i="1" s="1"/>
  <c r="M1329" i="1"/>
  <c r="N1329" i="1" s="1"/>
  <c r="M220" i="1"/>
  <c r="N220" i="1" s="1"/>
  <c r="M716" i="1"/>
  <c r="N716" i="1" s="1"/>
  <c r="M885" i="1"/>
  <c r="N885" i="1" s="1"/>
  <c r="M1182" i="1"/>
  <c r="N1182" i="1" s="1"/>
  <c r="M1219" i="1"/>
  <c r="N1219" i="1" s="1"/>
  <c r="M62" i="1"/>
  <c r="N62" i="1" s="1"/>
  <c r="M48" i="1"/>
  <c r="N48" i="1" s="1"/>
  <c r="M443" i="1"/>
  <c r="N443" i="1" s="1"/>
  <c r="M744" i="1"/>
  <c r="N744" i="1" s="1"/>
  <c r="M1148" i="1"/>
  <c r="N1148" i="1" s="1"/>
  <c r="M267" i="1"/>
  <c r="N267" i="1" s="1"/>
  <c r="M556" i="1"/>
  <c r="N556" i="1" s="1"/>
  <c r="M891" i="1"/>
  <c r="N891" i="1" s="1"/>
  <c r="M1056" i="1"/>
  <c r="N1056" i="1" s="1"/>
  <c r="M99" i="1"/>
  <c r="N99" i="1" s="1"/>
  <c r="M100" i="1"/>
  <c r="N100" i="1" s="1"/>
  <c r="M564" i="1"/>
  <c r="N564" i="1" s="1"/>
  <c r="M685" i="1"/>
  <c r="N685" i="1" s="1"/>
  <c r="M934" i="1"/>
  <c r="N934" i="1" s="1"/>
  <c r="M1568" i="1"/>
  <c r="N1568" i="1" s="1"/>
  <c r="M1484" i="1"/>
  <c r="N1484" i="1" s="1"/>
  <c r="M1392" i="1"/>
  <c r="N1392" i="1" s="1"/>
  <c r="M1279" i="1"/>
  <c r="N1279" i="1" s="1"/>
  <c r="M997" i="1"/>
  <c r="N997" i="1" s="1"/>
  <c r="M395" i="1"/>
  <c r="N395" i="1" s="1"/>
  <c r="M1509" i="1"/>
  <c r="N1509" i="1" s="1"/>
  <c r="M959" i="1"/>
  <c r="N959" i="1" s="1"/>
  <c r="M1625" i="1"/>
  <c r="N1625" i="1" s="1"/>
  <c r="M1067" i="1"/>
  <c r="N1067" i="1" s="1"/>
  <c r="M362" i="1"/>
  <c r="N362" i="1" s="1"/>
  <c r="M1400" i="1"/>
  <c r="N1400" i="1" s="1"/>
  <c r="M462" i="1"/>
  <c r="N462" i="1" s="1"/>
  <c r="M506" i="1"/>
  <c r="N506" i="1" s="1"/>
  <c r="M789" i="1"/>
  <c r="N789" i="1" s="1"/>
  <c r="M138" i="1"/>
  <c r="N138" i="1" s="1"/>
  <c r="M555" i="1"/>
  <c r="N555" i="1" s="1"/>
  <c r="M1426" i="1"/>
  <c r="N1426" i="1" s="1"/>
  <c r="M1441" i="1"/>
  <c r="N1441" i="1" s="1"/>
  <c r="M1150" i="1"/>
  <c r="N1150" i="1" s="1"/>
  <c r="M893" i="1"/>
  <c r="N893" i="1" s="1"/>
  <c r="M406" i="1"/>
  <c r="N406" i="1" s="1"/>
  <c r="M53" i="1"/>
  <c r="N53" i="1" s="1"/>
  <c r="M1398" i="1"/>
  <c r="N1398" i="1" s="1"/>
  <c r="M972" i="1"/>
  <c r="N972" i="1" s="1"/>
  <c r="M560" i="1"/>
  <c r="N560" i="1" s="1"/>
  <c r="M400" i="1"/>
  <c r="N400" i="1" s="1"/>
  <c r="M25" i="1"/>
  <c r="N25" i="1" s="1"/>
  <c r="M1088" i="1"/>
  <c r="N1088" i="1" s="1"/>
  <c r="M576" i="1"/>
  <c r="N576" i="1" s="1"/>
  <c r="M194" i="1"/>
  <c r="N194" i="1" s="1"/>
  <c r="M11" i="1"/>
  <c r="N11" i="1" s="1"/>
  <c r="M1445" i="1"/>
  <c r="N1445" i="1" s="1"/>
  <c r="M1221" i="1"/>
  <c r="N1221" i="1" s="1"/>
  <c r="M910" i="1"/>
  <c r="N910" i="1" s="1"/>
  <c r="M422" i="1"/>
  <c r="N422" i="1" s="1"/>
  <c r="M1305" i="1"/>
  <c r="N1305" i="1" s="1"/>
  <c r="M1623" i="1"/>
  <c r="N1623" i="1" s="1"/>
  <c r="M1133" i="1"/>
  <c r="N1133" i="1" s="1"/>
  <c r="M392" i="1"/>
  <c r="N392" i="1" s="1"/>
  <c r="M1354" i="1"/>
  <c r="N1354" i="1" s="1"/>
  <c r="M1043" i="1"/>
  <c r="N1043" i="1" s="1"/>
  <c r="M318" i="1"/>
  <c r="N318" i="1" s="1"/>
  <c r="M95" i="1"/>
  <c r="N95" i="1" s="1"/>
  <c r="M898" i="1"/>
  <c r="N898" i="1" s="1"/>
  <c r="M631" i="1"/>
  <c r="N631" i="1" s="1"/>
  <c r="M416" i="1"/>
  <c r="N416" i="1" s="1"/>
  <c r="M180" i="1"/>
  <c r="N180" i="1" s="1"/>
  <c r="M201" i="1"/>
  <c r="N201" i="1" s="1"/>
  <c r="M803" i="1"/>
  <c r="N803" i="1" s="1"/>
  <c r="M877" i="1"/>
  <c r="N877" i="1" s="1"/>
  <c r="M952" i="1"/>
  <c r="N952" i="1" s="1"/>
  <c r="M281" i="1"/>
  <c r="N281" i="1" s="1"/>
  <c r="M580" i="1"/>
  <c r="N580" i="1" s="1"/>
  <c r="M774" i="1"/>
  <c r="N774" i="1" s="1"/>
  <c r="M841" i="1"/>
  <c r="N841" i="1" s="1"/>
  <c r="M1028" i="1"/>
  <c r="N1028" i="1" s="1"/>
  <c r="M203" i="1"/>
  <c r="N203" i="1" s="1"/>
  <c r="M1033" i="1"/>
  <c r="N1033" i="1" s="1"/>
  <c r="M853" i="1"/>
  <c r="N853" i="1" s="1"/>
  <c r="M1224" i="1"/>
  <c r="N1224" i="1" s="1"/>
  <c r="M17" i="1"/>
  <c r="N17" i="1" s="1"/>
  <c r="M768" i="1"/>
  <c r="N768" i="1" s="1"/>
  <c r="M1655" i="1"/>
  <c r="N1655" i="1" s="1"/>
  <c r="M1595" i="1"/>
  <c r="N1595" i="1" s="1"/>
  <c r="M1523" i="1"/>
  <c r="N1523" i="1" s="1"/>
  <c r="M1479" i="1"/>
  <c r="N1479" i="1" s="1"/>
  <c r="M1291" i="1"/>
  <c r="N1291" i="1" s="1"/>
  <c r="M266" i="1"/>
  <c r="N266" i="1" s="1"/>
  <c r="M247" i="1"/>
  <c r="N247" i="1" s="1"/>
  <c r="M894" i="1"/>
  <c r="N894" i="1" s="1"/>
  <c r="M1135" i="1"/>
  <c r="N1135" i="1" s="1"/>
  <c r="M366" i="1"/>
  <c r="N366" i="1" s="1"/>
  <c r="M627" i="1"/>
  <c r="N627" i="1" s="1"/>
  <c r="M1253" i="1"/>
  <c r="N1253" i="1" s="1"/>
  <c r="M1167" i="1"/>
  <c r="N1167" i="1" s="1"/>
  <c r="M150" i="1"/>
  <c r="N150" i="1" s="1"/>
  <c r="M147" i="1"/>
  <c r="N147" i="1" s="1"/>
  <c r="M349" i="1"/>
  <c r="N349" i="1" s="1"/>
  <c r="M763" i="1"/>
  <c r="N763" i="1" s="1"/>
  <c r="M868" i="1"/>
  <c r="N868" i="1" s="1"/>
  <c r="M510" i="1"/>
  <c r="N510" i="1" s="1"/>
  <c r="M1119" i="1"/>
  <c r="N1119" i="1" s="1"/>
  <c r="M1008" i="1"/>
  <c r="N1008" i="1" s="1"/>
  <c r="M1518" i="1"/>
  <c r="N1518" i="1" s="1"/>
  <c r="M1466" i="1"/>
  <c r="N1466" i="1" s="1"/>
  <c r="M1394" i="1"/>
  <c r="N1394" i="1" s="1"/>
  <c r="M91" i="1"/>
  <c r="N91" i="1" s="1"/>
  <c r="M101" i="1"/>
  <c r="N101" i="1" s="1"/>
  <c r="M811" i="1"/>
  <c r="N811" i="1" s="1"/>
  <c r="M541" i="1"/>
  <c r="N541" i="1" s="1"/>
  <c r="M582" i="1"/>
  <c r="N582" i="1" s="1"/>
  <c r="M1015" i="1"/>
  <c r="N1015" i="1" s="1"/>
  <c r="M1172" i="1"/>
  <c r="N1172" i="1" s="1"/>
  <c r="M66" i="1"/>
  <c r="N66" i="1" s="1"/>
  <c r="M463" i="1"/>
  <c r="N463" i="1" s="1"/>
  <c r="M909" i="1"/>
  <c r="N909" i="1" s="1"/>
  <c r="M1030" i="1"/>
  <c r="N1030" i="1" s="1"/>
  <c r="M351" i="1"/>
  <c r="N351" i="1" s="1"/>
  <c r="M507" i="1"/>
  <c r="N507" i="1" s="1"/>
  <c r="M656" i="1"/>
  <c r="N656" i="1" s="1"/>
  <c r="M745" i="1"/>
  <c r="N745" i="1" s="1"/>
  <c r="M874" i="1"/>
  <c r="N874" i="1" s="1"/>
  <c r="M882" i="1"/>
  <c r="N882" i="1" s="1"/>
  <c r="M1366" i="1"/>
  <c r="N1366" i="1" s="1"/>
  <c r="M1184" i="1"/>
  <c r="N1184" i="1" s="1"/>
  <c r="M235" i="1"/>
  <c r="N235" i="1" s="1"/>
  <c r="M679" i="1"/>
  <c r="N679" i="1" s="1"/>
  <c r="M562" i="1"/>
  <c r="N562" i="1" s="1"/>
  <c r="M1161" i="1"/>
  <c r="N1161" i="1" s="1"/>
  <c r="M951" i="1"/>
  <c r="N951" i="1" s="1"/>
  <c r="M1645" i="1"/>
  <c r="N1645" i="1" s="1"/>
  <c r="M1609" i="1"/>
  <c r="N1609" i="1" s="1"/>
  <c r="M1577" i="1"/>
  <c r="N1577" i="1" s="1"/>
  <c r="M1541" i="1"/>
  <c r="N1541" i="1" s="1"/>
  <c r="M1505" i="1"/>
  <c r="N1505" i="1" s="1"/>
  <c r="M1389" i="1"/>
  <c r="N1389" i="1" s="1"/>
  <c r="M1309" i="1"/>
  <c r="N1309" i="1" s="1"/>
  <c r="M51" i="1"/>
  <c r="N51" i="1" s="1"/>
  <c r="M72" i="1"/>
  <c r="N72" i="1" s="1"/>
  <c r="M57" i="1"/>
  <c r="N57" i="1" s="1"/>
  <c r="M589" i="1"/>
  <c r="N589" i="1" s="1"/>
  <c r="R589" i="1" s="1"/>
  <c r="S589" i="1" s="1"/>
  <c r="M918" i="1"/>
  <c r="N918" i="1" s="1"/>
  <c r="M1187" i="1"/>
  <c r="N1187" i="1" s="1"/>
  <c r="M303" i="1"/>
  <c r="N303" i="1" s="1"/>
  <c r="M124" i="1"/>
  <c r="N124" i="1" s="1"/>
  <c r="M591" i="1"/>
  <c r="N591" i="1" s="1"/>
  <c r="M573" i="1"/>
  <c r="N573" i="1" s="1"/>
  <c r="M650" i="1"/>
  <c r="N650" i="1" s="1"/>
  <c r="R650" i="1" s="1"/>
  <c r="S650" i="1" s="1"/>
  <c r="M1259" i="1"/>
  <c r="N1259" i="1" s="1"/>
  <c r="M251" i="1"/>
  <c r="N251" i="1" s="1"/>
  <c r="M675" i="1"/>
  <c r="N675" i="1" s="1"/>
  <c r="M780" i="1"/>
  <c r="N780" i="1" s="1"/>
  <c r="M518" i="1"/>
  <c r="N518" i="1" s="1"/>
  <c r="M1066" i="1"/>
  <c r="N1066" i="1" s="1"/>
  <c r="M346" i="1"/>
  <c r="N346" i="1" s="1"/>
  <c r="M92" i="1"/>
  <c r="N92" i="1" s="1"/>
  <c r="M531" i="1"/>
  <c r="N531" i="1" s="1"/>
  <c r="M476" i="1"/>
  <c r="N476" i="1" s="1"/>
  <c r="M601" i="1"/>
  <c r="N601" i="1" s="1"/>
  <c r="M982" i="1"/>
  <c r="N982" i="1" s="1"/>
  <c r="M999" i="1"/>
  <c r="N999" i="1" s="1"/>
  <c r="M1620" i="1"/>
  <c r="N1620" i="1" s="1"/>
  <c r="M1516" i="1"/>
  <c r="N1516" i="1" s="1"/>
  <c r="M1476" i="1"/>
  <c r="N1476" i="1" s="1"/>
  <c r="M1440" i="1"/>
  <c r="N1440" i="1" s="1"/>
  <c r="M1404" i="1"/>
  <c r="N1404" i="1" s="1"/>
  <c r="M1335" i="1"/>
  <c r="N1335" i="1" s="1"/>
  <c r="M401" i="1"/>
  <c r="N401" i="1" s="1"/>
  <c r="M921" i="1"/>
  <c r="N921" i="1" s="1"/>
  <c r="M345" i="1"/>
  <c r="N345" i="1" s="1"/>
  <c r="M836" i="1"/>
  <c r="N836" i="1" s="1"/>
  <c r="M526" i="1"/>
  <c r="N526" i="1" s="1"/>
  <c r="M161" i="1"/>
  <c r="N161" i="1" s="1"/>
  <c r="M756" i="1"/>
  <c r="N756" i="1" s="1"/>
  <c r="M629" i="1"/>
  <c r="N629" i="1" s="1"/>
  <c r="M608" i="1"/>
  <c r="N608" i="1" s="1"/>
  <c r="R608" i="1" s="1"/>
  <c r="S608" i="1" s="1"/>
  <c r="M1169" i="1"/>
  <c r="N1169" i="1" s="1"/>
  <c r="M584" i="1"/>
  <c r="N584" i="1" s="1"/>
  <c r="M1551" i="1"/>
  <c r="N1551" i="1" s="1"/>
  <c r="M1216" i="1"/>
  <c r="N1216" i="1" s="1"/>
  <c r="M405" i="1"/>
  <c r="N405" i="1" s="1"/>
  <c r="M271" i="1"/>
  <c r="N271" i="1" s="1"/>
  <c r="M1580" i="1"/>
  <c r="N1580" i="1" s="1"/>
  <c r="M24" i="1"/>
  <c r="N24" i="1" s="1"/>
  <c r="M275" i="1"/>
  <c r="N275" i="1" s="1"/>
  <c r="M116" i="1"/>
  <c r="N116" i="1" s="1"/>
  <c r="M129" i="1"/>
  <c r="N129" i="1" s="1"/>
  <c r="M1021" i="1"/>
  <c r="N1021" i="1" s="1"/>
  <c r="R1021" i="1" s="1"/>
  <c r="S1021" i="1" s="1"/>
  <c r="M1302" i="1"/>
  <c r="N1302" i="1" s="1"/>
  <c r="M175" i="1"/>
  <c r="N175" i="1" s="1"/>
  <c r="M393" i="1"/>
  <c r="N393" i="1" s="1"/>
  <c r="M1058" i="1"/>
  <c r="N1058" i="1" s="1"/>
  <c r="M1071" i="1"/>
  <c r="N1071" i="1" s="1"/>
  <c r="M968" i="1"/>
  <c r="N968" i="1" s="1"/>
  <c r="M314" i="1"/>
  <c r="N314" i="1" s="1"/>
  <c r="M387" i="1"/>
  <c r="N387" i="1" s="1"/>
  <c r="M539" i="1"/>
  <c r="N539" i="1" s="1"/>
  <c r="M694" i="1"/>
  <c r="N694" i="1" s="1"/>
  <c r="M1153" i="1"/>
  <c r="N1153" i="1" s="1"/>
  <c r="M1004" i="1"/>
  <c r="N1004" i="1" s="1"/>
  <c r="R1004" i="1" s="1"/>
  <c r="S1004" i="1" s="1"/>
  <c r="M205" i="1"/>
  <c r="N205" i="1" s="1"/>
  <c r="M465" i="1"/>
  <c r="N465" i="1" s="1"/>
  <c r="R1448" i="1" s="1"/>
  <c r="S1448" i="1" s="1"/>
  <c r="M1198" i="1"/>
  <c r="N1198" i="1" s="1"/>
  <c r="M1271" i="1"/>
  <c r="N1271" i="1" s="1"/>
  <c r="M1647" i="1"/>
  <c r="N1647" i="1" s="1"/>
  <c r="M1559" i="1"/>
  <c r="N1559" i="1" s="1"/>
  <c r="M1487" i="1"/>
  <c r="N1487" i="1" s="1"/>
  <c r="M1451" i="1"/>
  <c r="N1451" i="1" s="1"/>
  <c r="M1361" i="1"/>
  <c r="N1361" i="1" s="1"/>
  <c r="M210" i="1"/>
  <c r="N210" i="1" s="1"/>
  <c r="M187" i="1"/>
  <c r="N187" i="1" s="1"/>
  <c r="M385" i="1"/>
  <c r="N385" i="1" s="1"/>
  <c r="M652" i="1"/>
  <c r="N652" i="1" s="1"/>
  <c r="M638" i="1"/>
  <c r="N638" i="1" s="1"/>
  <c r="M1002" i="1"/>
  <c r="N1002" i="1" s="1"/>
  <c r="M944" i="1"/>
  <c r="N944" i="1" s="1"/>
  <c r="M335" i="1"/>
  <c r="N335" i="1" s="1"/>
  <c r="M781" i="1"/>
  <c r="N781" i="1" s="1"/>
  <c r="M60" i="1"/>
  <c r="N60" i="1" s="1"/>
  <c r="M455" i="1"/>
  <c r="N455" i="1" s="1"/>
  <c r="M549" i="1"/>
  <c r="N549" i="1" s="1"/>
  <c r="M1093" i="1"/>
  <c r="N1093" i="1" s="1"/>
  <c r="M932" i="1"/>
  <c r="N932" i="1" s="1"/>
  <c r="M1630" i="1"/>
  <c r="N1630" i="1" s="1"/>
  <c r="R1630" i="1" s="1"/>
  <c r="S1630" i="1" s="1"/>
  <c r="M1506" i="1"/>
  <c r="N1506" i="1" s="1"/>
  <c r="M1386" i="1"/>
  <c r="N1386" i="1" s="1"/>
  <c r="R1386" i="1" s="1"/>
  <c r="S1386" i="1" s="1"/>
  <c r="M246" i="1"/>
  <c r="N246" i="1" s="1"/>
  <c r="M185" i="1"/>
  <c r="N185" i="1" s="1"/>
  <c r="M488" i="1"/>
  <c r="N488" i="1" s="1"/>
  <c r="M701" i="1"/>
  <c r="N701" i="1" s="1"/>
  <c r="M881" i="1"/>
  <c r="N881" i="1" s="1"/>
  <c r="M1010" i="1"/>
  <c r="N1010" i="1" s="1"/>
  <c r="M1123" i="1"/>
  <c r="N1123" i="1" s="1"/>
  <c r="M1264" i="1"/>
  <c r="N1264" i="1" s="1"/>
  <c r="M298" i="1"/>
  <c r="N298" i="1" s="1"/>
  <c r="M344" i="1"/>
  <c r="N344" i="1" s="1"/>
  <c r="M456" i="1"/>
  <c r="N456" i="1" s="1"/>
  <c r="M517" i="1"/>
  <c r="N517" i="1" s="1"/>
  <c r="M332" i="1"/>
  <c r="N332" i="1" s="1"/>
  <c r="M592" i="1"/>
  <c r="N592" i="1" s="1"/>
  <c r="M505" i="1"/>
  <c r="N505" i="1" s="1"/>
  <c r="M1113" i="1"/>
  <c r="N1113" i="1" s="1"/>
  <c r="M919" i="1"/>
  <c r="N919" i="1" s="1"/>
  <c r="M167" i="1"/>
  <c r="N167" i="1" s="1"/>
  <c r="M409" i="1"/>
  <c r="N409" i="1" s="1"/>
  <c r="M736" i="1"/>
  <c r="N736" i="1" s="1"/>
  <c r="M534" i="1"/>
  <c r="N534" i="1" s="1"/>
  <c r="M806" i="1"/>
  <c r="N806" i="1" s="1"/>
  <c r="M1272" i="1"/>
  <c r="N1272" i="1" s="1"/>
  <c r="M1617" i="1"/>
  <c r="N1617" i="1" s="1"/>
  <c r="M1569" i="1"/>
  <c r="N1569" i="1" s="1"/>
  <c r="M1533" i="1"/>
  <c r="N1533" i="1" s="1"/>
  <c r="R1533" i="1" s="1"/>
  <c r="S1533" i="1" s="1"/>
  <c r="M1425" i="1"/>
  <c r="N1425" i="1" s="1"/>
  <c r="M1377" i="1"/>
  <c r="N1377" i="1" s="1"/>
  <c r="M1295" i="1"/>
  <c r="N1295" i="1" s="1"/>
  <c r="M123" i="1"/>
  <c r="N123" i="1" s="1"/>
  <c r="M29" i="1"/>
  <c r="N29" i="1" s="1"/>
  <c r="M536" i="1"/>
  <c r="N536" i="1" s="1"/>
  <c r="M509" i="1"/>
  <c r="N509" i="1" s="1"/>
  <c r="M1149" i="1"/>
  <c r="N1149" i="1" s="1"/>
  <c r="M1103" i="1"/>
  <c r="N1103" i="1" s="1"/>
  <c r="M232" i="1"/>
  <c r="N232" i="1" s="1"/>
  <c r="M663" i="1"/>
  <c r="N663" i="1" s="1"/>
  <c r="M1054" i="1"/>
  <c r="N1054" i="1" s="1"/>
  <c r="M23" i="1"/>
  <c r="N23" i="1" s="1"/>
  <c r="M240" i="1"/>
  <c r="N240" i="1" s="1"/>
  <c r="M577" i="1"/>
  <c r="N577" i="1" s="1"/>
  <c r="M722" i="1"/>
  <c r="N722" i="1" s="1"/>
  <c r="M884" i="1"/>
  <c r="N884" i="1" s="1"/>
  <c r="M230" i="1"/>
  <c r="N230" i="1" s="1"/>
  <c r="M323" i="1"/>
  <c r="N323" i="1" s="1"/>
  <c r="M285" i="1"/>
  <c r="N285" i="1" s="1"/>
  <c r="M791" i="1"/>
  <c r="N791" i="1" s="1"/>
  <c r="M445" i="1"/>
  <c r="N445" i="1" s="1"/>
  <c r="M1046" i="1"/>
  <c r="N1046" i="1" s="1"/>
  <c r="M892" i="1"/>
  <c r="N892" i="1" s="1"/>
  <c r="M1600" i="1"/>
  <c r="N1600" i="1" s="1"/>
  <c r="R1600" i="1" s="1"/>
  <c r="S1600" i="1" s="1"/>
  <c r="M1548" i="1"/>
  <c r="N1548" i="1" s="1"/>
  <c r="M1508" i="1"/>
  <c r="N1508" i="1" s="1"/>
  <c r="M1468" i="1"/>
  <c r="N1468" i="1" s="1"/>
  <c r="M316" i="1"/>
  <c r="N316" i="1" s="1"/>
  <c r="M571" i="1"/>
  <c r="N571" i="1" s="1"/>
  <c r="M1635" i="1"/>
  <c r="N1635" i="1" s="1"/>
  <c r="M1546" i="1"/>
  <c r="N1546" i="1" s="1"/>
  <c r="M757" i="1"/>
  <c r="N757" i="1" s="1"/>
  <c r="M1350" i="1"/>
  <c r="N1350" i="1" s="1"/>
  <c r="M938" i="1"/>
  <c r="N938" i="1" s="1"/>
  <c r="M1652" i="1"/>
  <c r="N1652" i="1" s="1"/>
  <c r="M924" i="1"/>
  <c r="N924" i="1" s="1"/>
  <c r="M114" i="1"/>
  <c r="N114" i="1" s="1"/>
  <c r="M1025" i="1"/>
  <c r="N1025" i="1" s="1"/>
  <c r="M1579" i="1"/>
  <c r="N1579" i="1" s="1"/>
  <c r="M1446" i="1"/>
  <c r="N1446" i="1" s="1"/>
  <c r="M1297" i="1"/>
  <c r="N1297" i="1" s="1"/>
  <c r="M513" i="1"/>
  <c r="N513" i="1" s="1"/>
  <c r="M198" i="1"/>
  <c r="N198" i="1" s="1"/>
  <c r="M1036" i="1"/>
  <c r="N1036" i="1" s="1"/>
  <c r="M906" i="1"/>
  <c r="N906" i="1" s="1"/>
  <c r="M1650" i="1"/>
  <c r="N1650" i="1" s="1"/>
  <c r="M1257" i="1"/>
  <c r="N1257" i="1" s="1"/>
  <c r="R1257" i="1" s="1"/>
  <c r="S1257" i="1" s="1"/>
  <c r="M284" i="1"/>
  <c r="N284" i="1" s="1"/>
  <c r="M1526" i="1"/>
  <c r="N1526" i="1" s="1"/>
  <c r="M1256" i="1"/>
  <c r="N1256" i="1" s="1"/>
  <c r="M1070" i="1"/>
  <c r="N1070" i="1" s="1"/>
  <c r="R1070" i="1" s="1"/>
  <c r="S1070" i="1" s="1"/>
  <c r="M785" i="1"/>
  <c r="N785" i="1" s="1"/>
  <c r="M472" i="1"/>
  <c r="N472" i="1" s="1"/>
  <c r="M1614" i="1"/>
  <c r="N1614" i="1" s="1"/>
  <c r="R452" i="1" s="1"/>
  <c r="S452" i="1" s="1"/>
  <c r="M922" i="1"/>
  <c r="N922" i="1" s="1"/>
  <c r="M640" i="1"/>
  <c r="N640" i="1" s="1"/>
  <c r="M439" i="1"/>
  <c r="N439" i="1" s="1"/>
  <c r="R846" i="1" s="1"/>
  <c r="S846" i="1" s="1"/>
  <c r="M202" i="1"/>
  <c r="N202" i="1" s="1"/>
  <c r="M299" i="1"/>
  <c r="N299" i="1" s="1"/>
  <c r="M144" i="1"/>
  <c r="N144" i="1" s="1"/>
  <c r="M779" i="1"/>
  <c r="N779" i="1" s="1"/>
  <c r="M693" i="1"/>
  <c r="N693" i="1" s="1"/>
  <c r="M802" i="1"/>
  <c r="N802" i="1" s="1"/>
  <c r="M1225" i="1"/>
  <c r="N1225" i="1" s="1"/>
  <c r="M964" i="1"/>
  <c r="N964" i="1" s="1"/>
  <c r="M1646" i="1"/>
  <c r="N1646" i="1" s="1"/>
  <c r="M1570" i="1"/>
  <c r="N1570" i="1" s="1"/>
  <c r="M1522" i="1"/>
  <c r="N1522" i="1" s="1"/>
  <c r="M1486" i="1"/>
  <c r="N1486" i="1" s="1"/>
  <c r="M1382" i="1"/>
  <c r="N1382" i="1" s="1"/>
  <c r="M1275" i="1"/>
  <c r="N1275" i="1" s="1"/>
  <c r="M291" i="1"/>
  <c r="N291" i="1" s="1"/>
  <c r="R291" i="1" s="1"/>
  <c r="S291" i="1" s="1"/>
  <c r="M249" i="1"/>
  <c r="N249" i="1" s="1"/>
  <c r="M668" i="1"/>
  <c r="N668" i="1" s="1"/>
  <c r="M725" i="1"/>
  <c r="N725" i="1" s="1"/>
  <c r="M925" i="1"/>
  <c r="N925" i="1" s="1"/>
  <c r="M967" i="1"/>
  <c r="N967" i="1" s="1"/>
  <c r="M1124" i="1"/>
  <c r="N1124" i="1" s="1"/>
  <c r="M109" i="1"/>
  <c r="N109" i="1" s="1"/>
  <c r="M860" i="1"/>
  <c r="N860" i="1" s="1"/>
  <c r="M590" i="1"/>
  <c r="N590" i="1" s="1"/>
  <c r="R590" i="1" s="1"/>
  <c r="S590" i="1" s="1"/>
  <c r="M1097" i="1"/>
  <c r="N1097" i="1" s="1"/>
  <c r="M158" i="1"/>
  <c r="N158" i="1" s="1"/>
  <c r="M65" i="1"/>
  <c r="N65" i="1" s="1"/>
  <c r="M423" i="1"/>
  <c r="N423" i="1" s="1"/>
  <c r="M705" i="1"/>
  <c r="N705" i="1" s="1"/>
  <c r="M1065" i="1"/>
  <c r="N1065" i="1" s="1"/>
  <c r="M1011" i="1"/>
  <c r="N1011" i="1" s="1"/>
  <c r="M1332" i="1"/>
  <c r="N1332" i="1" s="1"/>
  <c r="M67" i="1"/>
  <c r="N67" i="1" s="1"/>
  <c r="M148" i="1"/>
  <c r="N148" i="1" s="1"/>
  <c r="M479" i="1"/>
  <c r="N479" i="1" s="1"/>
  <c r="M516" i="1"/>
  <c r="N516" i="1" s="1"/>
  <c r="M917" i="1"/>
  <c r="N917" i="1" s="1"/>
  <c r="M1653" i="1"/>
  <c r="N1653" i="1" s="1"/>
  <c r="M1565" i="1"/>
  <c r="N1565" i="1" s="1"/>
  <c r="M1529" i="1"/>
  <c r="N1529" i="1" s="1"/>
  <c r="M1393" i="1"/>
  <c r="N1393" i="1" s="1"/>
  <c r="M1317" i="1"/>
  <c r="N1317" i="1" s="1"/>
  <c r="M110" i="1"/>
  <c r="N110" i="1" s="1"/>
  <c r="M667" i="1"/>
  <c r="N667" i="1" s="1"/>
  <c r="M752" i="1"/>
  <c r="N752" i="1" s="1"/>
  <c r="M913" i="1"/>
  <c r="N913" i="1" s="1"/>
  <c r="M1294" i="1"/>
  <c r="N1294" i="1" s="1"/>
  <c r="M1243" i="1"/>
  <c r="N1243" i="1" s="1"/>
  <c r="R1243" i="1" s="1"/>
  <c r="S1243" i="1" s="1"/>
  <c r="M98" i="1"/>
  <c r="N98" i="1" s="1"/>
  <c r="M371" i="1"/>
  <c r="N371" i="1" s="1"/>
  <c r="M336" i="1"/>
  <c r="N336" i="1" s="1"/>
  <c r="M557" i="1"/>
  <c r="N557" i="1" s="1"/>
  <c r="M586" i="1"/>
  <c r="N586" i="1" s="1"/>
  <c r="M1090" i="1"/>
  <c r="N1090" i="1" s="1"/>
  <c r="M34" i="1"/>
  <c r="N34" i="1" s="1"/>
  <c r="M363" i="1"/>
  <c r="N363" i="1" s="1"/>
  <c r="R1532" i="1" s="1"/>
  <c r="S1532" i="1" s="1"/>
  <c r="M341" i="1"/>
  <c r="N341" i="1" s="1"/>
  <c r="M723" i="1"/>
  <c r="N723" i="1" s="1"/>
  <c r="M657" i="1"/>
  <c r="N657" i="1" s="1"/>
  <c r="R657" i="1" s="1"/>
  <c r="S657" i="1" s="1"/>
  <c r="M746" i="1"/>
  <c r="N746" i="1" s="1"/>
  <c r="M1249" i="1"/>
  <c r="N1249" i="1" s="1"/>
  <c r="M955" i="1"/>
  <c r="N955" i="1" s="1"/>
  <c r="M103" i="1"/>
  <c r="N103" i="1" s="1"/>
  <c r="M795" i="1"/>
  <c r="N795" i="1" s="1"/>
  <c r="M497" i="1"/>
  <c r="N497" i="1" s="1"/>
  <c r="M602" i="1"/>
  <c r="N602" i="1" s="1"/>
  <c r="M958" i="1"/>
  <c r="N958" i="1" s="1"/>
  <c r="M907" i="1"/>
  <c r="N907" i="1" s="1"/>
  <c r="M1624" i="1"/>
  <c r="N1624" i="1" s="1"/>
  <c r="R1624" i="1" s="1"/>
  <c r="S1624" i="1" s="1"/>
  <c r="M1564" i="1"/>
  <c r="N1564" i="1" s="1"/>
  <c r="M1496" i="1"/>
  <c r="N1496" i="1" s="1"/>
  <c r="M1464" i="1"/>
  <c r="N1464" i="1" s="1"/>
  <c r="M1424" i="1"/>
  <c r="N1424" i="1" s="1"/>
  <c r="M1388" i="1"/>
  <c r="N1388" i="1" s="1"/>
  <c r="M1307" i="1"/>
  <c r="N1307" i="1" s="1"/>
  <c r="M378" i="1"/>
  <c r="N378" i="1" s="1"/>
  <c r="M277" i="1"/>
  <c r="N277" i="1" s="1"/>
  <c r="R277" i="1" s="1"/>
  <c r="S277" i="1" s="1"/>
  <c r="M626" i="1"/>
  <c r="N626" i="1" s="1"/>
  <c r="M1146" i="1"/>
  <c r="N1146" i="1" s="1"/>
  <c r="M1177" i="1"/>
  <c r="N1177" i="1" s="1"/>
  <c r="M831" i="1"/>
  <c r="N831" i="1" s="1"/>
  <c r="R831" i="1" s="1"/>
  <c r="S831" i="1" s="1"/>
  <c r="M192" i="1"/>
  <c r="N192" i="1" s="1"/>
  <c r="M929" i="1"/>
  <c r="N929" i="1" s="1"/>
  <c r="M923" i="1"/>
  <c r="N923" i="1" s="1"/>
  <c r="M1599" i="1"/>
  <c r="N1599" i="1" s="1"/>
  <c r="R1599" i="1" s="1"/>
  <c r="S1599" i="1" s="1"/>
  <c r="M1503" i="1"/>
  <c r="N1503" i="1" s="1"/>
  <c r="M1210" i="1"/>
  <c r="N1210" i="1" s="1"/>
  <c r="M1358" i="1"/>
  <c r="N1358" i="1" s="1"/>
  <c r="M1180" i="1"/>
  <c r="N1180" i="1" s="1"/>
  <c r="M199" i="1"/>
  <c r="N199" i="1" s="1"/>
  <c r="M373" i="1"/>
  <c r="N373" i="1" s="1"/>
  <c r="M834" i="1"/>
  <c r="N834" i="1" s="1"/>
  <c r="M355" i="1"/>
  <c r="N355" i="1" s="1"/>
  <c r="M748" i="1"/>
  <c r="N748" i="1" s="1"/>
  <c r="M1265" i="1"/>
  <c r="N1265" i="1" s="1"/>
  <c r="M368" i="1"/>
  <c r="N368" i="1" s="1"/>
  <c r="M520" i="1"/>
  <c r="N520" i="1" s="1"/>
  <c r="M1053" i="1"/>
  <c r="N1053" i="1" s="1"/>
  <c r="M131" i="1"/>
  <c r="N131" i="1" s="1"/>
  <c r="M796" i="1"/>
  <c r="N796" i="1" s="1"/>
  <c r="M1276" i="1"/>
  <c r="N1276" i="1" s="1"/>
  <c r="M1626" i="1"/>
  <c r="N1626" i="1" s="1"/>
  <c r="R464" i="1" s="1"/>
  <c r="S464" i="1" s="1"/>
  <c r="M1502" i="1"/>
  <c r="N1502" i="1" s="1"/>
  <c r="R1502" i="1" s="1"/>
  <c r="S1502" i="1" s="1"/>
  <c r="M1402" i="1"/>
  <c r="N1402" i="1" s="1"/>
  <c r="M1319" i="1"/>
  <c r="N1319" i="1" s="1"/>
  <c r="M7" i="1"/>
  <c r="N7" i="1" s="1"/>
  <c r="R2" i="1" s="1"/>
  <c r="S2" i="1" s="1"/>
  <c r="M164" i="1"/>
  <c r="N164" i="1" s="1"/>
  <c r="M655" i="1"/>
  <c r="N655" i="1" s="1"/>
  <c r="M570" i="1"/>
  <c r="N570" i="1" s="1"/>
  <c r="M1158" i="1"/>
  <c r="N1158" i="1" s="1"/>
  <c r="M1263" i="1"/>
  <c r="N1263" i="1" s="1"/>
  <c r="M50" i="1"/>
  <c r="N50" i="1" s="1"/>
  <c r="M633" i="1"/>
  <c r="N633" i="1" s="1"/>
  <c r="R305" i="1" s="1"/>
  <c r="S305" i="1" s="1"/>
  <c r="M845" i="1"/>
  <c r="N845" i="1" s="1"/>
  <c r="M1100" i="1"/>
  <c r="N1100" i="1" s="1"/>
  <c r="M227" i="1"/>
  <c r="N227" i="1" s="1"/>
  <c r="M165" i="1"/>
  <c r="N165" i="1" s="1"/>
  <c r="M783" i="1"/>
  <c r="N783" i="1" s="1"/>
  <c r="M634" i="1"/>
  <c r="N634" i="1" s="1"/>
  <c r="R634" i="1" s="1"/>
  <c r="S634" i="1" s="1"/>
  <c r="M1261" i="1"/>
  <c r="N1261" i="1" s="1"/>
  <c r="M1362" i="1"/>
  <c r="N1362" i="1" s="1"/>
  <c r="M992" i="1"/>
  <c r="N992" i="1" s="1"/>
  <c r="R1587" i="1" s="1"/>
  <c r="S1587" i="1" s="1"/>
  <c r="M154" i="1"/>
  <c r="N154" i="1" s="1"/>
  <c r="M215" i="1"/>
  <c r="N215" i="1" s="1"/>
  <c r="M93" i="1"/>
  <c r="N93" i="1" s="1"/>
  <c r="M776" i="1"/>
  <c r="N776" i="1" s="1"/>
  <c r="R206" i="1" s="1"/>
  <c r="S206" i="1" s="1"/>
  <c r="M869" i="1"/>
  <c r="N869" i="1" s="1"/>
  <c r="M928" i="1"/>
  <c r="N928" i="1" s="1"/>
  <c r="R1531" i="1" s="1"/>
  <c r="S1531" i="1" s="1"/>
  <c r="M1633" i="1"/>
  <c r="N1633" i="1" s="1"/>
  <c r="M1581" i="1"/>
  <c r="N1581" i="1" s="1"/>
  <c r="M1513" i="1"/>
  <c r="N1513" i="1" s="1"/>
  <c r="M1477" i="1"/>
  <c r="N1477" i="1" s="1"/>
  <c r="M1281" i="1"/>
  <c r="N1281" i="1" s="1"/>
  <c r="M338" i="1"/>
  <c r="N338" i="1" s="1"/>
  <c r="M33" i="1"/>
  <c r="N33" i="1" s="1"/>
  <c r="M1151" i="1"/>
  <c r="N1151" i="1" s="1"/>
  <c r="M1168" i="1"/>
  <c r="N1168" i="1" s="1"/>
  <c r="M183" i="1"/>
  <c r="N183" i="1" s="1"/>
  <c r="R875" i="1" s="1"/>
  <c r="S875" i="1" s="1"/>
  <c r="M713" i="1"/>
  <c r="N713" i="1" s="1"/>
  <c r="M1195" i="1"/>
  <c r="N1195" i="1" s="1"/>
  <c r="M467" i="1"/>
  <c r="N467" i="1" s="1"/>
  <c r="M572" i="1"/>
  <c r="N572" i="1" s="1"/>
  <c r="M498" i="1"/>
  <c r="N498" i="1" s="1"/>
  <c r="M941" i="1"/>
  <c r="N941" i="1" s="1"/>
  <c r="M1014" i="1"/>
  <c r="N1014" i="1" s="1"/>
  <c r="M988" i="1"/>
  <c r="N988" i="1" s="1"/>
  <c r="M326" i="1"/>
  <c r="N326" i="1" s="1"/>
  <c r="M399" i="1"/>
  <c r="N399" i="1" s="1"/>
  <c r="M615" i="1"/>
  <c r="N615" i="1" s="1"/>
  <c r="M732" i="1"/>
  <c r="N732" i="1" s="1"/>
  <c r="M801" i="1"/>
  <c r="N801" i="1" s="1"/>
  <c r="M1181" i="1"/>
  <c r="N1181" i="1" s="1"/>
  <c r="M1222" i="1"/>
  <c r="N1222" i="1" s="1"/>
  <c r="M1596" i="1"/>
  <c r="N1596" i="1" s="1"/>
  <c r="R1596" i="1" s="1"/>
  <c r="S1596" i="1" s="1"/>
  <c r="M1520" i="1"/>
  <c r="N1520" i="1" s="1"/>
  <c r="M1480" i="1"/>
  <c r="N1480" i="1" s="1"/>
  <c r="M1444" i="1"/>
  <c r="N1444" i="1" s="1"/>
  <c r="R1444" i="1" s="1"/>
  <c r="S1444" i="1" s="1"/>
  <c r="M1408" i="1"/>
  <c r="N1408" i="1" s="1"/>
  <c r="R1408" i="1" s="1"/>
  <c r="S1408" i="1" s="1"/>
  <c r="M1355" i="1"/>
  <c r="N1355" i="1" s="1"/>
  <c r="M1269" i="1"/>
  <c r="N1269" i="1" s="1"/>
  <c r="M864" i="1"/>
  <c r="N864" i="1" s="1"/>
  <c r="M1117" i="1"/>
  <c r="N1117" i="1" s="1"/>
  <c r="M1047" i="1"/>
  <c r="N1047" i="1" s="1"/>
  <c r="M1364" i="1"/>
  <c r="N1364" i="1" s="1"/>
  <c r="M120" i="1"/>
  <c r="N120" i="1" s="1"/>
  <c r="M1274" i="1"/>
  <c r="N1274" i="1" s="1"/>
  <c r="R1274" i="1" s="1"/>
  <c r="S1274" i="1" s="1"/>
  <c r="M390" i="1"/>
  <c r="N390" i="1" s="1"/>
  <c r="M596" i="1"/>
  <c r="N596" i="1" s="1"/>
  <c r="M957" i="1"/>
  <c r="N957" i="1" s="1"/>
  <c r="M1132" i="1"/>
  <c r="N1132" i="1" s="1"/>
  <c r="M372" i="1"/>
  <c r="N372" i="1" s="1"/>
  <c r="M805" i="1"/>
  <c r="N805" i="1" s="1"/>
  <c r="M1126" i="1"/>
  <c r="N1126" i="1" s="1"/>
  <c r="M1204" i="1"/>
  <c r="N1204" i="1" s="1"/>
  <c r="M1555" i="1"/>
  <c r="N1555" i="1" s="1"/>
  <c r="M1467" i="1"/>
  <c r="N1467" i="1" s="1"/>
  <c r="M1403" i="1"/>
  <c r="N1403" i="1" s="1"/>
  <c r="M242" i="1"/>
  <c r="N242" i="1" s="1"/>
  <c r="M561" i="1"/>
  <c r="N561" i="1" s="1"/>
  <c r="M1076" i="1"/>
  <c r="N1076" i="1" s="1"/>
  <c r="M453" i="1"/>
  <c r="N453" i="1" s="1"/>
  <c r="R453" i="1" s="1"/>
  <c r="S453" i="1" s="1"/>
  <c r="M1165" i="1"/>
  <c r="N1165" i="1" s="1"/>
  <c r="M563" i="1"/>
  <c r="N563" i="1" s="1"/>
  <c r="M617" i="1"/>
  <c r="N617" i="1" s="1"/>
  <c r="M728" i="1"/>
  <c r="N728" i="1" s="1"/>
  <c r="M1298" i="1"/>
  <c r="N1298" i="1" s="1"/>
  <c r="M1507" i="1"/>
  <c r="N1507" i="1" s="1"/>
  <c r="M524" i="1"/>
  <c r="N524" i="1" s="1"/>
  <c r="M684" i="1"/>
  <c r="N684" i="1" s="1"/>
  <c r="M1641" i="1"/>
  <c r="N1641" i="1" s="1"/>
  <c r="M1573" i="1"/>
  <c r="N1573" i="1" s="1"/>
  <c r="M1521" i="1"/>
  <c r="N1521" i="1" s="1"/>
  <c r="M111" i="1"/>
  <c r="N111" i="1" s="1"/>
  <c r="M489" i="1"/>
  <c r="N489" i="1" s="1"/>
  <c r="M1207" i="1"/>
  <c r="N1207" i="1" s="1"/>
  <c r="M1237" i="1"/>
  <c r="N1237" i="1" s="1"/>
  <c r="M398" i="1"/>
  <c r="N398" i="1" s="1"/>
  <c r="M1383" i="1"/>
  <c r="N1383" i="1" s="1"/>
  <c r="M734" i="1"/>
  <c r="N734" i="1" s="1"/>
  <c r="M388" i="1"/>
  <c r="N388" i="1" s="1"/>
  <c r="M178" i="1"/>
  <c r="N178" i="1" s="1"/>
  <c r="M614" i="1"/>
  <c r="N614" i="1" s="1"/>
  <c r="R614" i="1" s="1"/>
  <c r="S614" i="1" s="1"/>
  <c r="M1026" i="1"/>
  <c r="N1026" i="1" s="1"/>
  <c r="M1621" i="1"/>
  <c r="N1621" i="1" s="1"/>
  <c r="M1557" i="1"/>
  <c r="N1557" i="1" s="1"/>
  <c r="M1469" i="1"/>
  <c r="N1469" i="1" s="1"/>
  <c r="M315" i="1"/>
  <c r="N315" i="1" s="1"/>
  <c r="M69" i="1"/>
  <c r="N69" i="1" s="1"/>
  <c r="M394" i="1"/>
  <c r="N394" i="1" s="1"/>
  <c r="M1418" i="1"/>
  <c r="N1418" i="1" s="1"/>
  <c r="R1418" i="1" s="1"/>
  <c r="S1418" i="1" s="1"/>
  <c r="M272" i="1"/>
  <c r="N272" i="1" s="1"/>
  <c r="M798" i="1"/>
  <c r="N798" i="1" s="1"/>
  <c r="M1007" i="1"/>
  <c r="N1007" i="1" s="1"/>
  <c r="M1605" i="1"/>
  <c r="N1605" i="1" s="1"/>
  <c r="M1429" i="1"/>
  <c r="N1429" i="1" s="1"/>
  <c r="M1357" i="1"/>
  <c r="N1357" i="1" s="1"/>
  <c r="M204" i="1"/>
  <c r="N204" i="1" s="1"/>
  <c r="M484" i="1"/>
  <c r="N484" i="1" s="1"/>
  <c r="M268" i="1"/>
  <c r="N268" i="1" s="1"/>
  <c r="M1628" i="1"/>
  <c r="N1628" i="1" s="1"/>
  <c r="R1628" i="1" s="1"/>
  <c r="S1628" i="1" s="1"/>
  <c r="M1575" i="1"/>
  <c r="N1575" i="1" s="1"/>
  <c r="M1421" i="1"/>
  <c r="N1421" i="1" s="1"/>
  <c r="R1421" i="1" s="1"/>
  <c r="S1421" i="1" s="1"/>
  <c r="M703" i="1"/>
  <c r="N703" i="1" s="1"/>
  <c r="M1649" i="1"/>
  <c r="N1649" i="1" s="1"/>
  <c r="R1649" i="1" s="1"/>
  <c r="S1649" i="1" s="1"/>
  <c r="M993" i="1"/>
  <c r="N993" i="1" s="1"/>
  <c r="R993" i="1" s="1"/>
  <c r="S993" i="1" s="1"/>
  <c r="M94" i="1"/>
  <c r="N94" i="1" s="1"/>
  <c r="M440" i="1"/>
  <c r="N440" i="1" s="1"/>
  <c r="M777" i="1"/>
  <c r="N777" i="1" s="1"/>
  <c r="M926" i="1"/>
  <c r="N926" i="1" s="1"/>
  <c r="M1164" i="1"/>
  <c r="N1164" i="1" s="1"/>
  <c r="M1589" i="1"/>
  <c r="N1589" i="1" s="1"/>
  <c r="M1409" i="1"/>
  <c r="N1409" i="1" s="1"/>
  <c r="M1303" i="1"/>
  <c r="N1303" i="1" s="1"/>
  <c r="M676" i="1"/>
  <c r="N676" i="1" s="1"/>
  <c r="R676" i="1" s="1"/>
  <c r="S676" i="1" s="1"/>
  <c r="M1284" i="1"/>
  <c r="N1284" i="1" s="1"/>
  <c r="R1595" i="1" l="1"/>
  <c r="S1595" i="1" s="1"/>
  <c r="R1409" i="1"/>
  <c r="S1409" i="1" s="1"/>
  <c r="R1383" i="1"/>
  <c r="S1383" i="1" s="1"/>
  <c r="R1094" i="1"/>
  <c r="S1094" i="1" s="1"/>
  <c r="R1016" i="1"/>
  <c r="S1016" i="1" s="1"/>
  <c r="R1447" i="1"/>
  <c r="S1447" i="1" s="1"/>
  <c r="R1033" i="1"/>
  <c r="S1033" i="1" s="1"/>
  <c r="R364" i="1"/>
  <c r="S364" i="1" s="1"/>
  <c r="R1446" i="1"/>
  <c r="S1446" i="1" s="1"/>
  <c r="R1314" i="1"/>
  <c r="S1314" i="1" s="1"/>
  <c r="R319" i="1"/>
  <c r="S319" i="1" s="1"/>
  <c r="R1271" i="1"/>
  <c r="S1271" i="1" s="1"/>
  <c r="R841" i="1"/>
  <c r="S841" i="1" s="1"/>
  <c r="R860" i="1"/>
  <c r="S860" i="1" s="1"/>
  <c r="R320" i="1"/>
  <c r="S320" i="1" s="1"/>
  <c r="R1445" i="1"/>
  <c r="S1445" i="1" s="1"/>
  <c r="R845" i="1"/>
  <c r="S845" i="1" s="1"/>
  <c r="R1653" i="1"/>
  <c r="S1653" i="1" s="1"/>
  <c r="R1407" i="1"/>
  <c r="S1407" i="1" s="1"/>
  <c r="R1423" i="1"/>
  <c r="S1423" i="1" s="1"/>
  <c r="R695" i="1"/>
  <c r="S695" i="1" s="1"/>
  <c r="R278" i="1"/>
  <c r="S278" i="1" s="1"/>
  <c r="R1003" i="1"/>
  <c r="S1003" i="1" s="1"/>
  <c r="R125" i="1"/>
  <c r="S125" i="1" s="1"/>
  <c r="R1006" i="1"/>
  <c r="S1006" i="1" s="1"/>
  <c r="R1422" i="1"/>
  <c r="S1422" i="1" s="1"/>
  <c r="R1449" i="1"/>
  <c r="S1449" i="1" s="1"/>
  <c r="R1228" i="1"/>
  <c r="S1228" i="1" s="1"/>
  <c r="R315" i="1"/>
  <c r="S315" i="1" s="1"/>
  <c r="R947" i="1"/>
  <c r="S947" i="1" s="1"/>
  <c r="R1071" i="1"/>
  <c r="S1071" i="1" s="1"/>
  <c r="R1601" i="1"/>
  <c r="S1601" i="1" s="1"/>
  <c r="R1419" i="1"/>
  <c r="S1419" i="1" s="1"/>
  <c r="R1315" i="1"/>
  <c r="S1315" i="1" s="1"/>
  <c r="R623" i="1"/>
  <c r="S623" i="1" s="1"/>
  <c r="R1168" i="1"/>
  <c r="S1168" i="1" s="1"/>
  <c r="R32" i="1"/>
  <c r="S32" i="1" s="1"/>
  <c r="R1052" i="1"/>
  <c r="S1052" i="1" s="1"/>
  <c r="R1078" i="1"/>
  <c r="S1078" i="1" s="1"/>
  <c r="R617" i="1"/>
  <c r="S617" i="1" s="1"/>
  <c r="R450" i="1"/>
  <c r="S450" i="1" s="1"/>
  <c r="R272" i="1"/>
  <c r="S272" i="1" s="1"/>
  <c r="R106" i="1"/>
  <c r="S106" i="1" s="1"/>
  <c r="R43" i="1"/>
  <c r="S43" i="1" s="1"/>
  <c r="R616" i="1"/>
  <c r="S616" i="1" s="1"/>
  <c r="R970" i="1"/>
  <c r="S970" i="1" s="1"/>
  <c r="R1612" i="1"/>
  <c r="S1612" i="1" s="1"/>
  <c r="R1451" i="1"/>
  <c r="S1451" i="1" s="1"/>
  <c r="R1569" i="1"/>
  <c r="S1569" i="1" s="1"/>
  <c r="R28" i="1"/>
  <c r="S28" i="1" s="1"/>
  <c r="R182" i="1"/>
  <c r="S182" i="1" s="1"/>
  <c r="R942" i="1"/>
  <c r="S942" i="1" s="1"/>
  <c r="R632" i="1"/>
  <c r="S632" i="1" s="1"/>
  <c r="R1272" i="1"/>
  <c r="S1272" i="1" s="1"/>
  <c r="R1163" i="1"/>
  <c r="S1163" i="1" s="1"/>
  <c r="R1258" i="1"/>
  <c r="S1258" i="1" s="1"/>
  <c r="R927" i="1"/>
  <c r="S927" i="1" s="1"/>
  <c r="R1255" i="1"/>
  <c r="S1255" i="1" s="1"/>
  <c r="R547" i="1"/>
  <c r="S547" i="1" s="1"/>
  <c r="R1546" i="1"/>
  <c r="S1546" i="1" s="1"/>
  <c r="R1321" i="1"/>
  <c r="S1321" i="1" s="1"/>
  <c r="R144" i="1"/>
  <c r="S144" i="1" s="1"/>
  <c r="R790" i="1"/>
  <c r="S790" i="1" s="1"/>
  <c r="R1028" i="1"/>
  <c r="S1028" i="1" s="1"/>
  <c r="R858" i="1"/>
  <c r="S858" i="1" s="1"/>
  <c r="R989" i="1"/>
  <c r="S989" i="1" s="1"/>
  <c r="R292" i="1"/>
  <c r="S292" i="1" s="1"/>
  <c r="R606" i="1"/>
  <c r="S606" i="1" s="1"/>
  <c r="R1404" i="1"/>
  <c r="S1404" i="1" s="1"/>
  <c r="R815" i="1"/>
  <c r="S815" i="1" s="1"/>
  <c r="R425" i="1"/>
  <c r="S425" i="1" s="1"/>
  <c r="R847" i="1"/>
  <c r="S847" i="1" s="1"/>
  <c r="R1034" i="1"/>
  <c r="S1034" i="1" s="1"/>
  <c r="R323" i="1"/>
  <c r="S323" i="1" s="1"/>
  <c r="R888" i="1"/>
  <c r="S888" i="1" s="1"/>
  <c r="R112" i="1"/>
  <c r="S112" i="1" s="1"/>
  <c r="R1000" i="1"/>
  <c r="S1000" i="1" s="1"/>
  <c r="R465" i="1"/>
  <c r="S465" i="1" s="1"/>
  <c r="R1588" i="1"/>
  <c r="S1588" i="1" s="1"/>
  <c r="R1420" i="1"/>
  <c r="S1420" i="1" s="1"/>
  <c r="R290" i="1"/>
  <c r="S290" i="1" s="1"/>
  <c r="R1253" i="1"/>
  <c r="S1253" i="1" s="1"/>
  <c r="R1120" i="1"/>
  <c r="S1120" i="1" s="1"/>
  <c r="R1496" i="1"/>
  <c r="S1496" i="1" s="1"/>
  <c r="R461" i="1"/>
  <c r="S461" i="1" s="1"/>
  <c r="R296" i="1"/>
  <c r="S296" i="1" s="1"/>
  <c r="R833" i="1"/>
  <c r="S833" i="1" s="1"/>
  <c r="R295" i="1"/>
  <c r="S295" i="1" s="1"/>
  <c r="R1292" i="1"/>
  <c r="S1292" i="1" s="1"/>
  <c r="R471" i="1"/>
  <c r="S471" i="1" s="1"/>
  <c r="R463" i="1"/>
  <c r="S463" i="1" s="1"/>
  <c r="R896" i="1"/>
  <c r="S896" i="1" s="1"/>
  <c r="R422" i="1"/>
  <c r="S422" i="1" s="1"/>
  <c r="R645" i="1"/>
  <c r="S645" i="1" s="1"/>
  <c r="R1417" i="1"/>
  <c r="S1417" i="1" s="1"/>
  <c r="R451" i="1"/>
  <c r="S451" i="1" s="1"/>
  <c r="R1467" i="1"/>
  <c r="S1467" i="1" s="1"/>
  <c r="R512" i="1"/>
  <c r="S512" i="1" s="1"/>
  <c r="R1127" i="1"/>
  <c r="S1127" i="1" s="1"/>
  <c r="R843" i="1"/>
  <c r="S843" i="1" s="1"/>
  <c r="R437" i="1"/>
  <c r="S437" i="1" s="1"/>
  <c r="R331" i="1"/>
  <c r="S331" i="1" s="1"/>
  <c r="R462" i="1"/>
  <c r="S462" i="1" s="1"/>
  <c r="R308" i="1"/>
  <c r="S308" i="1" s="1"/>
  <c r="R1256" i="1"/>
  <c r="S1256" i="1" s="1"/>
  <c r="R1544" i="1"/>
  <c r="S1544" i="1" s="1"/>
  <c r="R322" i="1"/>
  <c r="S322" i="1" s="1"/>
  <c r="R1296" i="1"/>
  <c r="S1296" i="1" s="1"/>
  <c r="R1334" i="1"/>
  <c r="S1334" i="1" s="1"/>
  <c r="R1032" i="1"/>
  <c r="S1032" i="1" s="1"/>
  <c r="R1597" i="1"/>
  <c r="S1597" i="1" s="1"/>
  <c r="R254" i="1"/>
  <c r="S254" i="1" s="1"/>
  <c r="R856" i="1"/>
  <c r="S856" i="1" s="1"/>
  <c r="R1235" i="1"/>
  <c r="S1235" i="1" s="1"/>
  <c r="R853" i="1"/>
  <c r="S853" i="1" s="1"/>
  <c r="R293" i="1"/>
  <c r="S293" i="1" s="1"/>
  <c r="R1470" i="1"/>
  <c r="S1470" i="1" s="1"/>
  <c r="R1488" i="1"/>
  <c r="S1488" i="1" s="1"/>
  <c r="R230" i="1"/>
  <c r="S230" i="1" s="1"/>
  <c r="R840" i="1"/>
  <c r="S840" i="1" s="1"/>
  <c r="R1273" i="1"/>
  <c r="S1273" i="1" s="1"/>
  <c r="R619" i="1"/>
  <c r="S619" i="1" s="1"/>
  <c r="R1293" i="1"/>
  <c r="S1293" i="1" s="1"/>
  <c r="R1001" i="1"/>
  <c r="S1001" i="1" s="1"/>
  <c r="R991" i="1"/>
  <c r="S991" i="1" s="1"/>
  <c r="R466" i="1"/>
  <c r="S466" i="1" s="1"/>
  <c r="R646" i="1"/>
  <c r="S646" i="1" s="1"/>
  <c r="R1646" i="1"/>
  <c r="S1646" i="1" s="1"/>
  <c r="R424" i="1"/>
  <c r="S424" i="1" s="1"/>
  <c r="R1103" i="1"/>
  <c r="S1103" i="1" s="1"/>
  <c r="R17" i="1"/>
  <c r="S17" i="1" s="1"/>
  <c r="R819" i="1"/>
  <c r="S819" i="1" s="1"/>
  <c r="R889" i="1"/>
  <c r="S889" i="1" s="1"/>
  <c r="R289" i="1"/>
  <c r="S289" i="1" s="1"/>
  <c r="R1598" i="1"/>
  <c r="S1598" i="1" s="1"/>
  <c r="R321" i="1"/>
  <c r="S321" i="1" s="1"/>
  <c r="R458" i="1"/>
  <c r="S458" i="1" s="1"/>
  <c r="R780" i="1"/>
  <c r="S780" i="1" s="1"/>
  <c r="R1450" i="1"/>
  <c r="S1450" i="1" s="1"/>
  <c r="R354" i="1"/>
  <c r="S354" i="1" s="1"/>
  <c r="R307" i="1"/>
  <c r="S307" i="1" s="1"/>
  <c r="R1017" i="1"/>
  <c r="S1017" i="1" s="1"/>
  <c r="R1270" i="1"/>
  <c r="S1270" i="1" s="1"/>
  <c r="R1222" i="1"/>
  <c r="S1222" i="1" s="1"/>
  <c r="R985" i="1"/>
  <c r="S985" i="1" s="1"/>
  <c r="R600" i="1"/>
  <c r="S600" i="1" s="1"/>
  <c r="R361" i="1"/>
  <c r="S361" i="1" s="1"/>
  <c r="R1338" i="1"/>
  <c r="S1338" i="1" s="1"/>
  <c r="R370" i="1"/>
  <c r="S370" i="1" s="1"/>
  <c r="R1061" i="1"/>
  <c r="S1061" i="1" s="1"/>
  <c r="R294" i="1"/>
  <c r="S294" i="1" s="1"/>
  <c r="R1534" i="1"/>
  <c r="S1534" i="1" s="1"/>
  <c r="R1457" i="1"/>
  <c r="S1457" i="1" s="1"/>
  <c r="R825" i="1"/>
  <c r="S825" i="1" s="1"/>
  <c r="R1113" i="1"/>
  <c r="S1113" i="1" s="1"/>
  <c r="R318" i="1"/>
  <c r="S318" i="1" s="1"/>
  <c r="R446" i="1"/>
  <c r="S446" i="1" s="1"/>
  <c r="R334" i="1"/>
  <c r="S334" i="1" s="1"/>
  <c r="R1267" i="1"/>
  <c r="S1267" i="1" s="1"/>
  <c r="R119" i="1"/>
  <c r="S119" i="1" s="1"/>
  <c r="R213" i="1"/>
  <c r="S213" i="1" s="1"/>
  <c r="R1584" i="1"/>
  <c r="S1584" i="1" s="1"/>
  <c r="R754" i="1"/>
  <c r="S754" i="1" s="1"/>
  <c r="R1009" i="1"/>
  <c r="S1009" i="1" s="1"/>
  <c r="R397" i="1"/>
  <c r="S397" i="1" s="1"/>
  <c r="R773" i="1"/>
  <c r="S773" i="1" s="1"/>
  <c r="R454" i="1"/>
  <c r="S454" i="1" s="1"/>
  <c r="R1406" i="1"/>
  <c r="S1406" i="1" s="1"/>
  <c r="R543" i="1"/>
  <c r="S543" i="1" s="1"/>
  <c r="R644" i="1"/>
  <c r="S644" i="1" s="1"/>
  <c r="R1044" i="1"/>
  <c r="S1044" i="1" s="1"/>
  <c r="R1206" i="1"/>
  <c r="S1206" i="1" s="1"/>
  <c r="R499" i="1"/>
  <c r="S499" i="1" s="1"/>
  <c r="R434" i="1"/>
  <c r="S434" i="1" s="1"/>
  <c r="R851" i="1"/>
  <c r="S851" i="1" s="1"/>
  <c r="R673" i="1"/>
  <c r="S673" i="1" s="1"/>
  <c r="R915" i="1"/>
  <c r="S915" i="1" s="1"/>
  <c r="R1224" i="1"/>
  <c r="S1224" i="1" s="1"/>
  <c r="R281" i="1"/>
  <c r="S281" i="1" s="1"/>
  <c r="R753" i="1"/>
  <c r="S753" i="1" s="1"/>
  <c r="R1530" i="1"/>
  <c r="S1530" i="1" s="1"/>
  <c r="R859" i="1"/>
  <c r="S859" i="1" s="1"/>
  <c r="R1186" i="1"/>
  <c r="S1186" i="1" s="1"/>
  <c r="R1287" i="1"/>
  <c r="S1287" i="1" s="1"/>
  <c r="R651" i="1"/>
  <c r="S651" i="1" s="1"/>
  <c r="R1434" i="1"/>
  <c r="S1434" i="1" s="1"/>
  <c r="R987" i="1"/>
  <c r="S987" i="1" s="1"/>
  <c r="R153" i="1"/>
  <c r="S153" i="1" s="1"/>
  <c r="R586" i="1"/>
  <c r="S586" i="1" s="1"/>
  <c r="R1039" i="1"/>
  <c r="S1039" i="1" s="1"/>
  <c r="R179" i="1"/>
  <c r="S179" i="1" s="1"/>
  <c r="R79" i="1"/>
  <c r="S79" i="1" s="1"/>
  <c r="R155" i="1"/>
  <c r="S155" i="1" s="1"/>
  <c r="R58" i="1"/>
  <c r="S58" i="1" s="1"/>
  <c r="R1254" i="1"/>
  <c r="S1254" i="1" s="1"/>
  <c r="R1239" i="1"/>
  <c r="S1239" i="1" s="1"/>
  <c r="R1395" i="1"/>
  <c r="S1395" i="1" s="1"/>
  <c r="R433" i="1"/>
  <c r="S433" i="1" s="1"/>
  <c r="R1238" i="1"/>
  <c r="S1238" i="1" s="1"/>
  <c r="R635" i="1"/>
  <c r="S635" i="1" s="1"/>
  <c r="R637" i="1"/>
  <c r="S637" i="1" s="1"/>
  <c r="R1179" i="1"/>
  <c r="S1179" i="1" s="1"/>
  <c r="R12" i="1"/>
  <c r="S12" i="1" s="1"/>
  <c r="R20" i="1"/>
  <c r="S20" i="1" s="1"/>
  <c r="R21" i="1"/>
  <c r="S21" i="1" s="1"/>
  <c r="R718" i="1"/>
  <c r="S718" i="1" s="1"/>
  <c r="R939" i="1"/>
  <c r="S939" i="1" s="1"/>
  <c r="R807" i="1"/>
  <c r="S807" i="1" s="1"/>
  <c r="R1268" i="1"/>
  <c r="S1268" i="1" s="1"/>
  <c r="R692" i="1"/>
  <c r="S692" i="1" s="1"/>
  <c r="R473" i="1"/>
  <c r="S473" i="1" s="1"/>
  <c r="R196" i="1"/>
  <c r="S196" i="1" s="1"/>
  <c r="R105" i="1"/>
  <c r="S105" i="1" s="1"/>
  <c r="R435" i="1"/>
  <c r="S435" i="1" s="1"/>
  <c r="R1144" i="1"/>
  <c r="S1144" i="1" s="1"/>
  <c r="R857" i="1"/>
  <c r="S857" i="1" s="1"/>
  <c r="R649" i="1"/>
  <c r="S649" i="1" s="1"/>
  <c r="R805" i="1"/>
  <c r="S805" i="1" s="1"/>
  <c r="R1527" i="1"/>
  <c r="S1527" i="1" s="1"/>
  <c r="R1013" i="1"/>
  <c r="S1013" i="1" s="1"/>
  <c r="R75" i="1"/>
  <c r="S75" i="1" s="1"/>
  <c r="R210" i="1"/>
  <c r="S210" i="1" s="1"/>
  <c r="R1342" i="1"/>
  <c r="S1342" i="1" s="1"/>
  <c r="R1592" i="1"/>
  <c r="S1592" i="1" s="1"/>
  <c r="R641" i="1"/>
  <c r="S641" i="1" s="1"/>
  <c r="R231" i="1"/>
  <c r="S231" i="1" s="1"/>
  <c r="R706" i="1"/>
  <c r="S706" i="1" s="1"/>
  <c r="R1436" i="1"/>
  <c r="S1436" i="1" s="1"/>
  <c r="R604" i="1"/>
  <c r="S604" i="1" s="1"/>
  <c r="R1236" i="1"/>
  <c r="S1236" i="1" s="1"/>
  <c r="R1240" i="1"/>
  <c r="S1240" i="1" s="1"/>
  <c r="R304" i="1"/>
  <c r="S304" i="1" s="1"/>
  <c r="R373" i="1"/>
  <c r="S373" i="1" s="1"/>
  <c r="R1307" i="1"/>
  <c r="S1307" i="1" s="1"/>
  <c r="R1361" i="1"/>
  <c r="S1361" i="1" s="1"/>
  <c r="R643" i="1"/>
  <c r="S643" i="1" s="1"/>
  <c r="R769" i="1"/>
  <c r="S769" i="1" s="1"/>
  <c r="R142" i="1"/>
  <c r="S142" i="1" s="1"/>
  <c r="R300" i="1"/>
  <c r="S300" i="1" s="1"/>
  <c r="R1155" i="1"/>
  <c r="S1155" i="1" s="1"/>
  <c r="R597" i="1"/>
  <c r="S597" i="1" s="1"/>
  <c r="R1560" i="1"/>
  <c r="S1560" i="1" s="1"/>
  <c r="R712" i="1"/>
  <c r="S712" i="1" s="1"/>
  <c r="R912" i="1"/>
  <c r="S912" i="1" s="1"/>
  <c r="R1116" i="1"/>
  <c r="S1116" i="1" s="1"/>
  <c r="R1049" i="1"/>
  <c r="S1049" i="1" s="1"/>
  <c r="R607" i="1"/>
  <c r="S607" i="1" s="1"/>
  <c r="R1658" i="1"/>
  <c r="S1658" i="1" s="1"/>
  <c r="R9" i="1"/>
  <c r="S9" i="1" s="1"/>
  <c r="R57" i="1"/>
  <c r="S57" i="1" s="1"/>
  <c r="R1518" i="1"/>
  <c r="S1518" i="1" s="1"/>
  <c r="R876" i="1"/>
  <c r="S876" i="1" s="1"/>
  <c r="R1244" i="1"/>
  <c r="S1244" i="1" s="1"/>
  <c r="R1226" i="1"/>
  <c r="S1226" i="1" s="1"/>
  <c r="R522" i="1"/>
  <c r="S522" i="1" s="1"/>
  <c r="R714" i="1"/>
  <c r="S714" i="1" s="1"/>
  <c r="R1188" i="1"/>
  <c r="S1188" i="1" s="1"/>
  <c r="R1512" i="1"/>
  <c r="S1512" i="1" s="1"/>
  <c r="R1608" i="1"/>
  <c r="S1608" i="1" s="1"/>
  <c r="R430" i="1"/>
  <c r="S430" i="1" s="1"/>
  <c r="R191" i="1"/>
  <c r="S191" i="1" s="1"/>
  <c r="R59" i="1"/>
  <c r="S59" i="1" s="1"/>
  <c r="R1616" i="1"/>
  <c r="S1616" i="1" s="1"/>
  <c r="R844" i="1"/>
  <c r="S844" i="1" s="1"/>
  <c r="R1252" i="1"/>
  <c r="S1252" i="1" s="1"/>
  <c r="R618" i="1"/>
  <c r="S618" i="1" s="1"/>
  <c r="R1520" i="1"/>
  <c r="S1520" i="1" s="1"/>
  <c r="R1141" i="1"/>
  <c r="S1141" i="1" s="1"/>
  <c r="R336" i="1"/>
  <c r="S336" i="1" s="1"/>
  <c r="R925" i="1"/>
  <c r="S925" i="1" s="1"/>
  <c r="R1522" i="1"/>
  <c r="S1522" i="1" s="1"/>
  <c r="R674" i="1"/>
  <c r="S674" i="1" s="1"/>
  <c r="R1157" i="1"/>
  <c r="S1157" i="1" s="1"/>
  <c r="R244" i="1"/>
  <c r="S244" i="1" s="1"/>
  <c r="R572" i="1"/>
  <c r="S572" i="1" s="1"/>
  <c r="R247" i="1"/>
  <c r="S247" i="1" s="1"/>
  <c r="R1466" i="1"/>
  <c r="S1466" i="1" s="1"/>
  <c r="R960" i="1"/>
  <c r="S960" i="1" s="1"/>
  <c r="R1345" i="1"/>
  <c r="S1345" i="1" s="1"/>
  <c r="R609" i="1"/>
  <c r="S609" i="1" s="1"/>
  <c r="R1110" i="1"/>
  <c r="S1110" i="1" s="1"/>
  <c r="R523" i="1"/>
  <c r="S523" i="1" s="1"/>
  <c r="R1029" i="1"/>
  <c r="S1029" i="1" s="1"/>
  <c r="R104" i="1"/>
  <c r="S104" i="1" s="1"/>
  <c r="R926" i="1"/>
  <c r="S926" i="1" s="1"/>
  <c r="R1352" i="1"/>
  <c r="S1352" i="1" s="1"/>
  <c r="R130" i="1"/>
  <c r="S130" i="1" s="1"/>
  <c r="R1138" i="1"/>
  <c r="S1138" i="1" s="1"/>
  <c r="R515" i="1"/>
  <c r="S515" i="1" s="1"/>
  <c r="R1610" i="1"/>
  <c r="S1610" i="1" s="1"/>
  <c r="R954" i="1"/>
  <c r="S954" i="1" s="1"/>
  <c r="R330" i="1"/>
  <c r="S330" i="1" s="1"/>
  <c r="R1223" i="1"/>
  <c r="S1223" i="1" s="1"/>
  <c r="R1201" i="1"/>
  <c r="S1201" i="1" s="1"/>
  <c r="R666" i="1"/>
  <c r="S666" i="1" s="1"/>
  <c r="R19" i="1"/>
  <c r="S19" i="1" s="1"/>
  <c r="R1437" i="1"/>
  <c r="S1437" i="1" s="1"/>
  <c r="R173" i="1"/>
  <c r="S173" i="1" s="1"/>
  <c r="R392" i="1"/>
  <c r="S392" i="1" s="1"/>
  <c r="R826" i="1"/>
  <c r="S826" i="1" s="1"/>
  <c r="R715" i="1"/>
  <c r="S715" i="1" s="1"/>
  <c r="R108" i="1"/>
  <c r="S108" i="1" s="1"/>
  <c r="R273" i="1"/>
  <c r="S273" i="1" s="1"/>
  <c r="R44" i="1"/>
  <c r="S44" i="1" s="1"/>
  <c r="R245" i="1"/>
  <c r="S245" i="1" s="1"/>
  <c r="R1137" i="1"/>
  <c r="S1137" i="1" s="1"/>
  <c r="R329" i="1"/>
  <c r="S329" i="1" s="1"/>
  <c r="R996" i="1"/>
  <c r="S996" i="1" s="1"/>
  <c r="R620" i="1"/>
  <c r="S620" i="1" s="1"/>
  <c r="R82" i="1"/>
  <c r="S82" i="1" s="1"/>
  <c r="R689" i="1"/>
  <c r="S689" i="1" s="1"/>
  <c r="R303" i="1"/>
  <c r="S303" i="1" s="1"/>
  <c r="R656" i="1"/>
  <c r="S656" i="1" s="1"/>
  <c r="R990" i="1"/>
  <c r="S990" i="1" s="1"/>
  <c r="R1277" i="1"/>
  <c r="S1277" i="1" s="1"/>
  <c r="R1477" i="1"/>
  <c r="S1477" i="1" s="1"/>
  <c r="R1460" i="1"/>
  <c r="S1460" i="1" s="1"/>
  <c r="R716" i="1"/>
  <c r="S716" i="1" s="1"/>
  <c r="R265" i="1"/>
  <c r="S265" i="1" s="1"/>
  <c r="R327" i="1"/>
  <c r="S327" i="1" s="1"/>
  <c r="R1613" i="1"/>
  <c r="S1613" i="1" s="1"/>
  <c r="R979" i="1"/>
  <c r="S979" i="1" s="1"/>
  <c r="R162" i="1"/>
  <c r="S162" i="1" s="1"/>
  <c r="R1471" i="1"/>
  <c r="S1471" i="1" s="1"/>
  <c r="R1248" i="1"/>
  <c r="S1248" i="1" s="1"/>
  <c r="R63" i="1"/>
  <c r="S63" i="1" s="1"/>
  <c r="R90" i="1"/>
  <c r="S90" i="1" s="1"/>
  <c r="R438" i="1"/>
  <c r="S438" i="1" s="1"/>
  <c r="R1586" i="1"/>
  <c r="S1586" i="1" s="1"/>
  <c r="R126" i="1"/>
  <c r="S126" i="1" s="1"/>
  <c r="R902" i="1"/>
  <c r="S902" i="1" s="1"/>
  <c r="R240" i="1"/>
  <c r="S240" i="1" s="1"/>
  <c r="R120" i="1"/>
  <c r="S120" i="1" s="1"/>
  <c r="R722" i="1"/>
  <c r="S722" i="1" s="1"/>
  <c r="R98" i="1"/>
  <c r="S98" i="1" s="1"/>
  <c r="R1262" i="1"/>
  <c r="S1262" i="1" s="1"/>
  <c r="R314" i="1"/>
  <c r="S314" i="1" s="1"/>
  <c r="R1295" i="1"/>
  <c r="S1295" i="1" s="1"/>
  <c r="R1064" i="1"/>
  <c r="S1064" i="1" s="1"/>
  <c r="R1002" i="1"/>
  <c r="S1002" i="1" s="1"/>
  <c r="R1189" i="1"/>
  <c r="S1189" i="1" s="1"/>
  <c r="R1187" i="1"/>
  <c r="S1187" i="1" s="1"/>
  <c r="R1362" i="1"/>
  <c r="S1362" i="1" s="1"/>
  <c r="R117" i="1"/>
  <c r="S117" i="1" s="1"/>
  <c r="R367" i="1"/>
  <c r="S367" i="1" s="1"/>
  <c r="R581" i="1"/>
  <c r="S581" i="1" s="1"/>
  <c r="R1035" i="1"/>
  <c r="S1035" i="1" s="1"/>
  <c r="R1152" i="1"/>
  <c r="S1152" i="1" s="1"/>
  <c r="R375" i="1"/>
  <c r="S375" i="1" s="1"/>
  <c r="R672" i="1"/>
  <c r="S672" i="1" s="1"/>
  <c r="R1455" i="1"/>
  <c r="S1455" i="1" s="1"/>
  <c r="R1301" i="1"/>
  <c r="S1301" i="1" s="1"/>
  <c r="R730" i="1"/>
  <c r="S730" i="1" s="1"/>
  <c r="R848" i="1"/>
  <c r="S848" i="1" s="1"/>
  <c r="R257" i="1"/>
  <c r="S257" i="1" s="1"/>
  <c r="R221" i="1"/>
  <c r="S221" i="1" s="1"/>
  <c r="R391" i="1"/>
  <c r="S391" i="1" s="1"/>
  <c r="R976" i="1"/>
  <c r="S976" i="1" s="1"/>
  <c r="R661" i="1"/>
  <c r="S661" i="1" s="1"/>
  <c r="R1269" i="1"/>
  <c r="S1269" i="1" s="1"/>
  <c r="R1151" i="1"/>
  <c r="S1151" i="1" s="1"/>
  <c r="R928" i="1"/>
  <c r="S928" i="1" s="1"/>
  <c r="R1549" i="1"/>
  <c r="S1549" i="1" s="1"/>
  <c r="R200" i="1"/>
  <c r="S200" i="1" s="1"/>
  <c r="R1297" i="1"/>
  <c r="S1297" i="1" s="1"/>
  <c r="R216" i="1"/>
  <c r="S216" i="1" s="1"/>
  <c r="R571" i="1"/>
  <c r="S571" i="1" s="1"/>
  <c r="R351" i="1"/>
  <c r="S351" i="1" s="1"/>
  <c r="R1056" i="1"/>
  <c r="S1056" i="1" s="1"/>
  <c r="R772" i="1"/>
  <c r="S772" i="1" s="1"/>
  <c r="R1180" i="1"/>
  <c r="S1180" i="1" s="1"/>
  <c r="R280" i="1"/>
  <c r="S280" i="1" s="1"/>
  <c r="R729" i="1"/>
  <c r="S729" i="1" s="1"/>
  <c r="R1356" i="1"/>
  <c r="S1356" i="1" s="1"/>
  <c r="R1218" i="1"/>
  <c r="S1218" i="1" s="1"/>
  <c r="R1266" i="1"/>
  <c r="S1266" i="1" s="1"/>
  <c r="R1435" i="1"/>
  <c r="S1435" i="1" s="1"/>
  <c r="R893" i="1"/>
  <c r="S893" i="1" s="1"/>
  <c r="R1390" i="1"/>
  <c r="S1390" i="1" s="1"/>
  <c r="R828" i="1"/>
  <c r="S828" i="1" s="1"/>
  <c r="R143" i="1"/>
  <c r="S143" i="1" s="1"/>
  <c r="R1019" i="1"/>
  <c r="S1019" i="1" s="1"/>
  <c r="R636" i="1"/>
  <c r="S636" i="1" s="1"/>
  <c r="R1048" i="1"/>
  <c r="S1048" i="1" s="1"/>
  <c r="R1209" i="1"/>
  <c r="S1209" i="1" s="1"/>
  <c r="R1154" i="1"/>
  <c r="S1154" i="1" s="1"/>
  <c r="R1007" i="1"/>
  <c r="S1007" i="1" s="1"/>
  <c r="R1602" i="1"/>
  <c r="S1602" i="1" s="1"/>
  <c r="R746" i="1"/>
  <c r="S746" i="1" s="1"/>
  <c r="R394" i="1"/>
  <c r="S394" i="1" s="1"/>
  <c r="R1140" i="1"/>
  <c r="S1140" i="1" s="1"/>
  <c r="R1234" i="1"/>
  <c r="S1234" i="1" s="1"/>
  <c r="R1208" i="1"/>
  <c r="S1208" i="1" s="1"/>
  <c r="R525" i="1"/>
  <c r="S525" i="1" s="1"/>
  <c r="R901" i="1"/>
  <c r="S901" i="1" s="1"/>
  <c r="R467" i="1"/>
  <c r="S467" i="1" s="1"/>
  <c r="R1629" i="1"/>
  <c r="S1629" i="1" s="1"/>
  <c r="R93" i="1"/>
  <c r="S93" i="1" s="1"/>
  <c r="R264" i="1"/>
  <c r="S264" i="1" s="1"/>
  <c r="R633" i="1"/>
  <c r="S633" i="1" s="1"/>
  <c r="R1433" i="1"/>
  <c r="S1433" i="1" s="1"/>
  <c r="R1424" i="1"/>
  <c r="S1424" i="1" s="1"/>
  <c r="R1480" i="1"/>
  <c r="S1480" i="1" s="1"/>
  <c r="R784" i="1"/>
  <c r="S784" i="1" s="1"/>
  <c r="R67" i="1"/>
  <c r="S67" i="1" s="1"/>
  <c r="R733" i="1"/>
  <c r="S733" i="1" s="1"/>
  <c r="R751" i="1"/>
  <c r="S751" i="1" s="1"/>
  <c r="R699" i="1"/>
  <c r="S699" i="1" s="1"/>
  <c r="R1202" i="1"/>
  <c r="S1202" i="1" s="1"/>
  <c r="R668" i="1"/>
  <c r="S668" i="1" s="1"/>
  <c r="R1414" i="1"/>
  <c r="S1414" i="1" s="1"/>
  <c r="R919" i="1"/>
  <c r="S919" i="1" s="1"/>
  <c r="R1299" i="1"/>
  <c r="S1299" i="1" s="1"/>
  <c r="R1212" i="1"/>
  <c r="S1212" i="1" s="1"/>
  <c r="R332" i="1"/>
  <c r="S332" i="1" s="1"/>
  <c r="R1572" i="1"/>
  <c r="S1572" i="1" s="1"/>
  <c r="R246" i="1"/>
  <c r="S246" i="1" s="1"/>
  <c r="R881" i="1"/>
  <c r="S881" i="1" s="1"/>
  <c r="R350" i="1"/>
  <c r="S350" i="1" s="1"/>
  <c r="R1245" i="1"/>
  <c r="S1245" i="1" s="1"/>
  <c r="R1149" i="1"/>
  <c r="S1149" i="1" s="1"/>
  <c r="R60" i="1"/>
  <c r="S60" i="1" s="1"/>
  <c r="R642" i="1"/>
  <c r="S642" i="1" s="1"/>
  <c r="R77" i="1"/>
  <c r="S77" i="1" s="1"/>
  <c r="R516" i="1"/>
  <c r="S516" i="1" s="1"/>
  <c r="R576" i="1"/>
  <c r="S576" i="1" s="1"/>
  <c r="R160" i="1"/>
  <c r="S160" i="1" s="1"/>
  <c r="R1196" i="1"/>
  <c r="S1196" i="1" s="1"/>
  <c r="R1101" i="1"/>
  <c r="S1101" i="1" s="1"/>
  <c r="R187" i="1"/>
  <c r="S187" i="1" s="1"/>
  <c r="R567" i="1"/>
  <c r="S567" i="1" s="1"/>
  <c r="R968" i="1"/>
  <c r="S968" i="1" s="1"/>
  <c r="R393" i="1"/>
  <c r="S393" i="1" s="1"/>
  <c r="R544" i="1"/>
  <c r="S544" i="1" s="1"/>
  <c r="R411" i="1"/>
  <c r="S411" i="1" s="1"/>
  <c r="R587" i="1"/>
  <c r="S587" i="1" s="1"/>
  <c r="R538" i="1"/>
  <c r="S538" i="1" s="1"/>
  <c r="R1304" i="1"/>
  <c r="S1304" i="1" s="1"/>
  <c r="R1486" i="1"/>
  <c r="S1486" i="1" s="1"/>
  <c r="R1147" i="1"/>
  <c r="S1147" i="1" s="1"/>
  <c r="R167" i="1"/>
  <c r="S167" i="1" s="1"/>
  <c r="R997" i="1"/>
  <c r="S997" i="1" s="1"/>
  <c r="R726" i="1"/>
  <c r="S726" i="1" s="1"/>
  <c r="R129" i="1"/>
  <c r="S129" i="1" s="1"/>
  <c r="R629" i="1"/>
  <c r="S629" i="1" s="1"/>
  <c r="R1346" i="1"/>
  <c r="S1346" i="1" s="1"/>
  <c r="R1413" i="1"/>
  <c r="S1413" i="1" s="1"/>
  <c r="R346" i="1"/>
  <c r="S346" i="1" s="1"/>
  <c r="R867" i="1"/>
  <c r="S867" i="1" s="1"/>
  <c r="R1109" i="1"/>
  <c r="S1109" i="1" s="1"/>
  <c r="R1580" i="1"/>
  <c r="S1580" i="1" s="1"/>
  <c r="R72" i="1"/>
  <c r="S72" i="1" s="1"/>
  <c r="R1068" i="1"/>
  <c r="S1068" i="1" s="1"/>
  <c r="R1402" i="1"/>
  <c r="S1402" i="1" s="1"/>
  <c r="R1233" i="1"/>
  <c r="S1233" i="1" s="1"/>
  <c r="R91" i="1"/>
  <c r="S91" i="1" s="1"/>
  <c r="R952" i="1"/>
  <c r="S952" i="1" s="1"/>
  <c r="R1654" i="1"/>
  <c r="S1654" i="1" s="1"/>
  <c r="R945" i="1"/>
  <c r="S945" i="1" s="1"/>
  <c r="R95" i="1"/>
  <c r="S95" i="1" s="1"/>
  <c r="R490" i="1"/>
  <c r="S490" i="1" s="1"/>
  <c r="R410" i="1"/>
  <c r="S410" i="1" s="1"/>
  <c r="R1369" i="1"/>
  <c r="S1369" i="1" s="1"/>
  <c r="R11" i="1"/>
  <c r="S11" i="1" s="1"/>
  <c r="R611" i="1"/>
  <c r="S611" i="1" s="1"/>
  <c r="R376" i="1"/>
  <c r="S376" i="1" s="1"/>
  <c r="R282" i="1"/>
  <c r="S282" i="1" s="1"/>
  <c r="R1276" i="1"/>
  <c r="S1276" i="1" s="1"/>
  <c r="R325" i="1"/>
  <c r="S325" i="1" s="1"/>
  <c r="R366" i="1"/>
  <c r="S366" i="1" s="1"/>
  <c r="R1617" i="1"/>
  <c r="S1617" i="1" s="1"/>
  <c r="R227" i="1"/>
  <c r="S227" i="1" s="1"/>
  <c r="R982" i="1"/>
  <c r="S982" i="1" s="1"/>
  <c r="R66" i="1"/>
  <c r="S66" i="1" s="1"/>
  <c r="R1215" i="1"/>
  <c r="S1215" i="1" s="1"/>
  <c r="R1364" i="1"/>
  <c r="S1364" i="1" s="1"/>
  <c r="R1046" i="1"/>
  <c r="S1046" i="1" s="1"/>
  <c r="R1397" i="1"/>
  <c r="S1397" i="1" s="1"/>
  <c r="R1387" i="1"/>
  <c r="S1387" i="1" s="1"/>
  <c r="R497" i="1"/>
  <c r="S497" i="1" s="1"/>
  <c r="R25" i="1"/>
  <c r="S25" i="1" s="1"/>
  <c r="R99" i="1"/>
  <c r="S99" i="1" s="1"/>
  <c r="R1264" i="1"/>
  <c r="S1264" i="1" s="1"/>
  <c r="R1283" i="1"/>
  <c r="S1283" i="1" s="1"/>
  <c r="R238" i="1"/>
  <c r="S238" i="1" s="1"/>
  <c r="R48" i="1"/>
  <c r="S48" i="1" s="1"/>
  <c r="R757" i="1"/>
  <c r="S757" i="1" s="1"/>
  <c r="R1647" i="1"/>
  <c r="S1647" i="1" s="1"/>
  <c r="R419" i="1"/>
  <c r="S419" i="1" s="1"/>
  <c r="R40" i="1"/>
  <c r="S40" i="1" s="1"/>
  <c r="R122" i="1"/>
  <c r="S122" i="1" s="1"/>
  <c r="R1640" i="1"/>
  <c r="S1640" i="1" s="1"/>
  <c r="R800" i="1"/>
  <c r="S800" i="1" s="1"/>
  <c r="R218" i="1"/>
  <c r="S218" i="1" s="1"/>
  <c r="R873" i="1"/>
  <c r="S873" i="1" s="1"/>
  <c r="R1652" i="1"/>
  <c r="S1652" i="1" s="1"/>
  <c r="R128" i="1"/>
  <c r="S128" i="1" s="1"/>
  <c r="R284" i="1"/>
  <c r="S284" i="1" s="1"/>
  <c r="R78" i="1"/>
  <c r="S78" i="1" s="1"/>
  <c r="R171" i="1"/>
  <c r="S171" i="1" s="1"/>
  <c r="R681" i="1"/>
  <c r="S681" i="1" s="1"/>
  <c r="R1197" i="1"/>
  <c r="S1197" i="1" s="1"/>
  <c r="R1478" i="1"/>
  <c r="S1478" i="1" s="1"/>
  <c r="R814" i="1"/>
  <c r="S814" i="1" s="1"/>
  <c r="R899" i="1"/>
  <c r="S899" i="1" s="1"/>
  <c r="R1509" i="1"/>
  <c r="S1509" i="1" s="1"/>
  <c r="R1005" i="1"/>
  <c r="S1005" i="1" s="1"/>
  <c r="R621" i="1"/>
  <c r="S621" i="1" s="1"/>
  <c r="R1100" i="1"/>
  <c r="S1100" i="1" s="1"/>
  <c r="R1055" i="1"/>
  <c r="S1055" i="1" s="1"/>
  <c r="R1337" i="1"/>
  <c r="S1337" i="1" s="1"/>
  <c r="R760" i="1"/>
  <c r="S760" i="1" s="1"/>
  <c r="R545" i="1"/>
  <c r="S545" i="1" s="1"/>
  <c r="R1069" i="1"/>
  <c r="S1069" i="1" s="1"/>
  <c r="R794" i="1"/>
  <c r="S794" i="1" s="1"/>
  <c r="R808" i="1"/>
  <c r="S808" i="1" s="1"/>
  <c r="R1363" i="1"/>
  <c r="S1363" i="1" s="1"/>
  <c r="R675" i="1"/>
  <c r="S675" i="1" s="1"/>
  <c r="R895" i="1"/>
  <c r="S895" i="1" s="1"/>
  <c r="R1119" i="1"/>
  <c r="S1119" i="1" s="1"/>
  <c r="R766" i="1"/>
  <c r="S766" i="1" s="1"/>
  <c r="R839" i="1"/>
  <c r="S839" i="1" s="1"/>
  <c r="R1594" i="1"/>
  <c r="S1594" i="1" s="1"/>
  <c r="R83" i="1"/>
  <c r="S83" i="1" s="1"/>
  <c r="R459" i="1"/>
  <c r="S459" i="1" s="1"/>
  <c r="R87" i="1"/>
  <c r="S87" i="1" s="1"/>
  <c r="R13" i="1"/>
  <c r="S13" i="1" s="1"/>
  <c r="R207" i="1"/>
  <c r="S207" i="1" s="1"/>
  <c r="R1050" i="1"/>
  <c r="S1050" i="1" s="1"/>
  <c r="R3" i="1"/>
  <c r="S3" i="1" s="1"/>
  <c r="R957" i="1"/>
  <c r="S957" i="1" s="1"/>
  <c r="R1604" i="1"/>
  <c r="S1604" i="1" s="1"/>
  <c r="R1075" i="1"/>
  <c r="S1075" i="1" s="1"/>
  <c r="R1441" i="1"/>
  <c r="S1441" i="1" s="1"/>
  <c r="R721" i="1"/>
  <c r="S721" i="1" s="1"/>
  <c r="R1045" i="1"/>
  <c r="S1045" i="1" s="1"/>
  <c r="R1139" i="1"/>
  <c r="S1139" i="1" s="1"/>
  <c r="R1581" i="1"/>
  <c r="S1581" i="1" s="1"/>
  <c r="R384" i="1"/>
  <c r="S384" i="1" s="1"/>
  <c r="R806" i="1"/>
  <c r="S806" i="1" s="1"/>
  <c r="R211" i="1"/>
  <c r="S211" i="1" s="1"/>
  <c r="R585" i="1"/>
  <c r="S585" i="1" s="1"/>
  <c r="R165" i="1"/>
  <c r="S165" i="1" s="1"/>
  <c r="R1578" i="1"/>
  <c r="S1578" i="1" s="1"/>
  <c r="R907" i="1"/>
  <c r="S907" i="1" s="1"/>
  <c r="R344" i="1"/>
  <c r="S344" i="1" s="1"/>
  <c r="R46" i="1"/>
  <c r="S46" i="1" s="1"/>
  <c r="R1176" i="1"/>
  <c r="S1176" i="1" s="1"/>
  <c r="R47" i="1"/>
  <c r="S47" i="1" s="1"/>
  <c r="R268" i="1"/>
  <c r="S268" i="1" s="1"/>
  <c r="R412" i="1"/>
  <c r="S412" i="1" s="1"/>
  <c r="R549" i="1"/>
  <c r="S549" i="1" s="1"/>
  <c r="R409" i="1"/>
  <c r="S409" i="1" s="1"/>
  <c r="R124" i="1"/>
  <c r="S124" i="1" s="1"/>
  <c r="R137" i="1"/>
  <c r="S137" i="1" s="1"/>
  <c r="R1510" i="1"/>
  <c r="S1510" i="1" s="1"/>
  <c r="R1650" i="1"/>
  <c r="S1650" i="1" s="1"/>
  <c r="R1182" i="1"/>
  <c r="S1182" i="1" s="1"/>
  <c r="R1438" i="1"/>
  <c r="S1438" i="1" s="1"/>
  <c r="R1564" i="1"/>
  <c r="S1564" i="1" s="1"/>
  <c r="R495" i="1"/>
  <c r="S495" i="1" s="1"/>
  <c r="R943" i="1"/>
  <c r="S943" i="1" s="1"/>
  <c r="R1129" i="1"/>
  <c r="S1129" i="1" s="1"/>
  <c r="R1246" i="1"/>
  <c r="S1246" i="1" s="1"/>
  <c r="R903" i="1"/>
  <c r="S903" i="1" s="1"/>
  <c r="R756" i="1"/>
  <c r="S756" i="1" s="1"/>
  <c r="R1459" i="1"/>
  <c r="S1459" i="1" s="1"/>
  <c r="R862" i="1"/>
  <c r="S862" i="1" s="1"/>
  <c r="R1638" i="1"/>
  <c r="S1638" i="1" s="1"/>
  <c r="R255" i="1"/>
  <c r="S255" i="1" s="1"/>
  <c r="R151" i="1"/>
  <c r="S151" i="1" s="1"/>
  <c r="R967" i="1"/>
  <c r="S967" i="1" s="1"/>
  <c r="R1351" i="1"/>
  <c r="S1351" i="1" s="1"/>
  <c r="R687" i="1"/>
  <c r="S687" i="1" s="1"/>
  <c r="R35" i="1"/>
  <c r="S35" i="1" s="1"/>
  <c r="R176" i="1"/>
  <c r="S176" i="1" s="1"/>
  <c r="R739" i="1"/>
  <c r="S739" i="1" s="1"/>
  <c r="R474" i="1"/>
  <c r="S474" i="1" s="1"/>
  <c r="R263" i="1"/>
  <c r="S263" i="1" s="1"/>
  <c r="R1475" i="1"/>
  <c r="S1475" i="1" s="1"/>
  <c r="R1368" i="1"/>
  <c r="S1368" i="1" s="1"/>
  <c r="R1474" i="1"/>
  <c r="S1474" i="1" s="1"/>
  <c r="R1145" i="1"/>
  <c r="S1145" i="1" s="1"/>
  <c r="R842" i="1"/>
  <c r="S842" i="1" s="1"/>
  <c r="R1237" i="1"/>
  <c r="S1237" i="1" s="1"/>
  <c r="R1513" i="1"/>
  <c r="S1513" i="1" s="1"/>
  <c r="R1166" i="1"/>
  <c r="S1166" i="1" s="1"/>
  <c r="R1159" i="1"/>
  <c r="S1159" i="1" s="1"/>
  <c r="R1344" i="1"/>
  <c r="S1344" i="1" s="1"/>
  <c r="R1355" i="1"/>
  <c r="S1355" i="1" s="1"/>
  <c r="R181" i="1"/>
  <c r="S181" i="1" s="1"/>
  <c r="R1024" i="1"/>
  <c r="S1024" i="1" s="1"/>
  <c r="R197" i="1"/>
  <c r="S197" i="1" s="1"/>
  <c r="R1645" i="1"/>
  <c r="S1645" i="1" s="1"/>
  <c r="R432" i="1"/>
  <c r="S432" i="1" s="1"/>
  <c r="R399" i="1"/>
  <c r="S399" i="1" s="1"/>
  <c r="R468" i="1"/>
  <c r="S468" i="1" s="1"/>
  <c r="R16" i="1"/>
  <c r="S16" i="1" s="1"/>
  <c r="R485" i="1"/>
  <c r="S485" i="1" s="1"/>
  <c r="R6" i="1"/>
  <c r="S6" i="1" s="1"/>
  <c r="R1156" i="1"/>
  <c r="S1156" i="1" s="1"/>
  <c r="R420" i="1"/>
  <c r="S420" i="1" s="1"/>
  <c r="R163" i="1"/>
  <c r="S163" i="1" s="1"/>
  <c r="R837" i="1"/>
  <c r="S837" i="1" s="1"/>
  <c r="R1506" i="1"/>
  <c r="S1506" i="1" s="1"/>
  <c r="R570" i="1"/>
  <c r="S570" i="1" s="1"/>
  <c r="R328" i="1"/>
  <c r="S328" i="1" s="1"/>
  <c r="R478" i="1"/>
  <c r="S478" i="1" s="1"/>
  <c r="R374" i="1"/>
  <c r="S374" i="1" s="1"/>
  <c r="R877" i="1"/>
  <c r="S877" i="1" s="1"/>
  <c r="R1065" i="1"/>
  <c r="S1065" i="1" s="1"/>
  <c r="R1655" i="1"/>
  <c r="S1655" i="1" s="1"/>
  <c r="R950" i="1"/>
  <c r="S950" i="1" s="1"/>
  <c r="R1325" i="1"/>
  <c r="S1325" i="1" s="1"/>
  <c r="R1443" i="1"/>
  <c r="S1443" i="1" s="1"/>
  <c r="R1468" i="1"/>
  <c r="S1468" i="1" s="1"/>
  <c r="R1573" i="1"/>
  <c r="S1573" i="1" s="1"/>
  <c r="R18" i="1"/>
  <c r="S18" i="1" s="1"/>
  <c r="R1227" i="1"/>
  <c r="S1227" i="1" s="1"/>
  <c r="R698" i="1"/>
  <c r="S698" i="1" s="1"/>
  <c r="R778" i="1"/>
  <c r="S778" i="1" s="1"/>
  <c r="R1093" i="1"/>
  <c r="S1093" i="1" s="1"/>
  <c r="R190" i="1"/>
  <c r="S190" i="1" s="1"/>
  <c r="R226" i="1"/>
  <c r="S226" i="1" s="1"/>
  <c r="R897" i="1"/>
  <c r="S897" i="1" s="1"/>
  <c r="R774" i="1"/>
  <c r="S774" i="1" s="1"/>
  <c r="R1081" i="1"/>
  <c r="S1081" i="1" s="1"/>
  <c r="R782" i="1"/>
  <c r="S782" i="1" s="1"/>
  <c r="R131" i="1"/>
  <c r="S131" i="1" s="1"/>
  <c r="R820" i="1"/>
  <c r="S820" i="1" s="1"/>
  <c r="R595" i="1"/>
  <c r="S595" i="1" s="1"/>
  <c r="R1328" i="1"/>
  <c r="S1328" i="1" s="1"/>
  <c r="R1232" i="1"/>
  <c r="S1232" i="1" s="1"/>
  <c r="R217" i="1"/>
  <c r="S217" i="1" s="1"/>
  <c r="R298" i="1"/>
  <c r="S298" i="1" s="1"/>
  <c r="R869" i="1"/>
  <c r="S869" i="1" s="1"/>
  <c r="R10" i="1"/>
  <c r="S10" i="1" s="1"/>
  <c r="R938" i="1"/>
  <c r="S938" i="1" s="1"/>
  <c r="R983" i="1"/>
  <c r="S983" i="1" s="1"/>
  <c r="R529" i="1"/>
  <c r="S529" i="1" s="1"/>
  <c r="R1614" i="1"/>
  <c r="S1614" i="1" s="1"/>
  <c r="R208" i="1"/>
  <c r="S208" i="1" s="1"/>
  <c r="R404" i="1"/>
  <c r="S404" i="1" s="1"/>
  <c r="R707" i="1"/>
  <c r="S707" i="1" s="1"/>
  <c r="R135" i="1"/>
  <c r="S135" i="1" s="1"/>
  <c r="R799" i="1"/>
  <c r="S799" i="1" s="1"/>
  <c r="R56" i="1"/>
  <c r="S56" i="1" s="1"/>
  <c r="R697" i="1"/>
  <c r="S697" i="1" s="1"/>
  <c r="R964" i="1"/>
  <c r="S964" i="1" s="1"/>
  <c r="R427" i="1"/>
  <c r="S427" i="1" s="1"/>
  <c r="R748" i="1"/>
  <c r="S748" i="1" s="1"/>
  <c r="R1648" i="1"/>
  <c r="S1648" i="1" s="1"/>
  <c r="R1469" i="1"/>
  <c r="S1469" i="1" s="1"/>
  <c r="R1353" i="1"/>
  <c r="S1353" i="1" s="1"/>
  <c r="R887" i="1"/>
  <c r="S887" i="1" s="1"/>
  <c r="R1162" i="1"/>
  <c r="S1162" i="1" s="1"/>
  <c r="R694" i="1"/>
  <c r="S694" i="1" s="1"/>
  <c r="R1504" i="1"/>
  <c r="S1504" i="1" s="1"/>
  <c r="R1042" i="1"/>
  <c r="S1042" i="1" s="1"/>
  <c r="R22" i="1"/>
  <c r="S22" i="1" s="1"/>
  <c r="R980" i="1"/>
  <c r="S980" i="1" s="1"/>
  <c r="R159" i="1"/>
  <c r="S159" i="1" s="1"/>
  <c r="R156" i="1"/>
  <c r="S156" i="1" s="1"/>
  <c r="R763" i="1"/>
  <c r="S763" i="1" s="1"/>
  <c r="R73" i="1"/>
  <c r="S73" i="1" s="1"/>
  <c r="R52" i="1"/>
  <c r="S52" i="1" s="1"/>
  <c r="R533" i="1"/>
  <c r="S533" i="1" s="1"/>
  <c r="R31" i="1"/>
  <c r="S31" i="1" s="1"/>
  <c r="R113" i="1"/>
  <c r="S113" i="1" s="1"/>
  <c r="R37" i="1"/>
  <c r="S37" i="1" s="1"/>
  <c r="R1060" i="1"/>
  <c r="S1060" i="1" s="1"/>
  <c r="R916" i="1"/>
  <c r="S916" i="1" s="1"/>
  <c r="R1347" i="1"/>
  <c r="S1347" i="1" s="1"/>
  <c r="R1568" i="1"/>
  <c r="S1568" i="1" s="1"/>
  <c r="R1487" i="1"/>
  <c r="S1487" i="1" s="1"/>
  <c r="R1535" i="1"/>
  <c r="S1535" i="1" s="1"/>
  <c r="R669" i="1"/>
  <c r="S669" i="1" s="1"/>
  <c r="R796" i="1"/>
  <c r="S796" i="1" s="1"/>
  <c r="R1089" i="1"/>
  <c r="S1089" i="1" s="1"/>
  <c r="R750" i="1"/>
  <c r="S750" i="1" s="1"/>
  <c r="R1076" i="1"/>
  <c r="S1076" i="1" s="1"/>
  <c r="R728" i="1"/>
  <c r="S728" i="1" s="1"/>
  <c r="R1426" i="1"/>
  <c r="S1426" i="1" s="1"/>
  <c r="R341" i="1"/>
  <c r="S341" i="1" s="1"/>
  <c r="R885" i="1"/>
  <c r="S885" i="1" s="1"/>
  <c r="R936" i="1"/>
  <c r="S936" i="1" s="1"/>
  <c r="R530" i="1"/>
  <c r="S530" i="1" s="1"/>
  <c r="R249" i="1"/>
  <c r="S249" i="1" s="1"/>
  <c r="R166" i="1"/>
  <c r="S166" i="1" s="1"/>
  <c r="R872" i="1"/>
  <c r="S872" i="1" s="1"/>
  <c r="R470" i="1"/>
  <c r="S470" i="1" s="1"/>
  <c r="R220" i="1"/>
  <c r="S220" i="1" s="1"/>
  <c r="R186" i="1"/>
  <c r="S186" i="1" s="1"/>
  <c r="R1260" i="1"/>
  <c r="S1260" i="1" s="1"/>
  <c r="R402" i="1"/>
  <c r="S402" i="1" s="1"/>
  <c r="R224" i="1"/>
  <c r="S224" i="1" s="1"/>
  <c r="R1216" i="1"/>
  <c r="S1216" i="1" s="1"/>
  <c r="R1526" i="1"/>
  <c r="S1526" i="1" s="1"/>
  <c r="R923" i="1"/>
  <c r="S923" i="1" s="1"/>
  <c r="R379" i="1"/>
  <c r="S379" i="1" s="1"/>
  <c r="R1102" i="1"/>
  <c r="S1102" i="1" s="1"/>
  <c r="R1633" i="1"/>
  <c r="S1633" i="1" s="1"/>
  <c r="R1360" i="1"/>
  <c r="S1360" i="1" s="1"/>
  <c r="R1494" i="1"/>
  <c r="S1494" i="1" s="1"/>
  <c r="R1473" i="1"/>
  <c r="S1473" i="1" s="1"/>
  <c r="R1538" i="1"/>
  <c r="S1538" i="1" s="1"/>
  <c r="R1553" i="1"/>
  <c r="S1553" i="1" s="1"/>
  <c r="R1559" i="1"/>
  <c r="S1559" i="1" s="1"/>
  <c r="R1582" i="1"/>
  <c r="S1582" i="1" s="1"/>
  <c r="R974" i="1"/>
  <c r="S974" i="1" s="1"/>
  <c r="R256" i="1"/>
  <c r="S256" i="1" s="1"/>
  <c r="R505" i="1"/>
  <c r="S505" i="1" s="1"/>
  <c r="R219" i="1"/>
  <c r="S219" i="1" s="1"/>
  <c r="R177" i="1"/>
  <c r="S177" i="1" s="1"/>
  <c r="R50" i="1"/>
  <c r="S50" i="1" s="1"/>
  <c r="R1339" i="1"/>
  <c r="S1339" i="1" s="1"/>
  <c r="R378" i="1"/>
  <c r="S378" i="1" s="1"/>
  <c r="R1389" i="1"/>
  <c r="S1389" i="1" s="1"/>
  <c r="R546" i="1"/>
  <c r="S546" i="1" s="1"/>
  <c r="R363" i="1"/>
  <c r="S363" i="1" s="1"/>
  <c r="R935" i="1"/>
  <c r="S935" i="1" s="1"/>
  <c r="R667" i="1"/>
  <c r="S667" i="1" s="1"/>
  <c r="R1499" i="1"/>
  <c r="S1499" i="1" s="1"/>
  <c r="R423" i="1"/>
  <c r="S423" i="1" s="1"/>
  <c r="R830" i="1"/>
  <c r="S830" i="1" s="1"/>
  <c r="R439" i="1"/>
  <c r="S439" i="1" s="1"/>
  <c r="R622" i="1"/>
  <c r="S622" i="1" s="1"/>
  <c r="R1241" i="1"/>
  <c r="S1241" i="1" s="1"/>
  <c r="R602" i="1"/>
  <c r="S602" i="1" s="1"/>
  <c r="R693" i="1"/>
  <c r="S693" i="1" s="1"/>
  <c r="R1220" i="1"/>
  <c r="S1220" i="1" s="1"/>
  <c r="R472" i="1"/>
  <c r="S472" i="1" s="1"/>
  <c r="R1561" i="1"/>
  <c r="S1561" i="1" s="1"/>
  <c r="R894" i="1"/>
  <c r="S894" i="1" s="1"/>
  <c r="R232" i="1"/>
  <c r="S232" i="1" s="1"/>
  <c r="R1366" i="1"/>
  <c r="S1366" i="1" s="1"/>
  <c r="R345" i="1"/>
  <c r="S345" i="1" s="1"/>
  <c r="R736" i="1"/>
  <c r="S736" i="1" s="1"/>
  <c r="R1084" i="1"/>
  <c r="S1084" i="1" s="1"/>
  <c r="R1279" i="1"/>
  <c r="S1279" i="1" s="1"/>
  <c r="R659" i="1"/>
  <c r="S659" i="1" s="1"/>
  <c r="R700" i="1"/>
  <c r="S700" i="1" s="1"/>
  <c r="R1128" i="1"/>
  <c r="S1128" i="1" s="1"/>
  <c r="R517" i="1"/>
  <c r="S517" i="1" s="1"/>
  <c r="R1427" i="1"/>
  <c r="S1427" i="1" s="1"/>
  <c r="R1374" i="1"/>
  <c r="S1374" i="1" s="1"/>
  <c r="R1393" i="1"/>
  <c r="S1393" i="1" s="1"/>
  <c r="R737" i="1"/>
  <c r="S737" i="1" s="1"/>
  <c r="R717" i="1"/>
  <c r="S717" i="1" s="1"/>
  <c r="R1211" i="1"/>
  <c r="S1211" i="1" s="1"/>
  <c r="R701" i="1"/>
  <c r="S701" i="1" s="1"/>
  <c r="R1524" i="1"/>
  <c r="S1524" i="1" s="1"/>
  <c r="R1376" i="1"/>
  <c r="S1376" i="1" s="1"/>
  <c r="R175" i="1"/>
  <c r="S175" i="1" s="1"/>
  <c r="R1153" i="1"/>
  <c r="S1153" i="1" s="1"/>
  <c r="R476" i="1"/>
  <c r="S476" i="1" s="1"/>
  <c r="R882" i="1"/>
  <c r="S882" i="1" s="1"/>
  <c r="R1085" i="1"/>
  <c r="S1085" i="1" s="1"/>
  <c r="R658" i="1"/>
  <c r="S658" i="1" s="1"/>
  <c r="R1326" i="1"/>
  <c r="S1326" i="1" s="1"/>
  <c r="R1503" i="1"/>
  <c r="S1503" i="1" s="1"/>
  <c r="R251" i="1"/>
  <c r="S251" i="1" s="1"/>
  <c r="R1111" i="1"/>
  <c r="S1111" i="1" s="1"/>
  <c r="R400" i="1"/>
  <c r="S400" i="1" s="1"/>
  <c r="R448" i="1"/>
  <c r="S448" i="1" s="1"/>
  <c r="R577" i="1"/>
  <c r="S577" i="1" s="1"/>
  <c r="R999" i="1"/>
  <c r="S999" i="1" s="1"/>
  <c r="R1203" i="1"/>
  <c r="S1203" i="1" s="1"/>
  <c r="R1529" i="1"/>
  <c r="S1529" i="1" s="1"/>
  <c r="R795" i="1"/>
  <c r="S795" i="1" s="1"/>
  <c r="R199" i="1"/>
  <c r="S199" i="1" s="1"/>
  <c r="R1104" i="1"/>
  <c r="S1104" i="1" s="1"/>
  <c r="R51" i="1"/>
  <c r="S51" i="1" s="1"/>
  <c r="R1190" i="1"/>
  <c r="S1190" i="1" s="1"/>
  <c r="R1150" i="1"/>
  <c r="S1150" i="1" s="1"/>
  <c r="R951" i="1"/>
  <c r="S951" i="1" s="1"/>
  <c r="R1185" i="1"/>
  <c r="S1185" i="1" s="1"/>
  <c r="R874" i="1"/>
  <c r="S874" i="1" s="1"/>
  <c r="R1545" i="1"/>
  <c r="S1545" i="1" s="1"/>
  <c r="R624" i="1"/>
  <c r="S624" i="1" s="1"/>
  <c r="R956" i="1"/>
  <c r="S956" i="1" s="1"/>
  <c r="R349" i="1"/>
  <c r="S349" i="1" s="1"/>
  <c r="R53" i="1"/>
  <c r="S53" i="1" s="1"/>
  <c r="R711" i="1"/>
  <c r="S711" i="1" s="1"/>
  <c r="R1143" i="1"/>
  <c r="S1143" i="1" s="1"/>
  <c r="R1221" i="1"/>
  <c r="S1221" i="1" s="1"/>
  <c r="R786" i="1"/>
  <c r="S786" i="1" s="1"/>
  <c r="R492" i="1"/>
  <c r="S492" i="1" s="1"/>
  <c r="R362" i="1"/>
  <c r="S362" i="1" s="1"/>
  <c r="R174" i="1"/>
  <c r="S174" i="1" s="1"/>
  <c r="R62" i="1"/>
  <c r="S62" i="1" s="1"/>
  <c r="R193" i="1"/>
  <c r="S193" i="1" s="1"/>
  <c r="R1194" i="1"/>
  <c r="S1194" i="1" s="1"/>
  <c r="R574" i="1"/>
  <c r="S574" i="1" s="1"/>
  <c r="R628" i="1"/>
  <c r="S628" i="1" s="1"/>
  <c r="R941" i="1"/>
  <c r="S941" i="1" s="1"/>
  <c r="R918" i="1"/>
  <c r="S918" i="1" s="1"/>
  <c r="R1148" i="1"/>
  <c r="S1148" i="1" s="1"/>
  <c r="R735" i="1"/>
  <c r="S735" i="1" s="1"/>
  <c r="R963" i="1"/>
  <c r="S963" i="1" s="1"/>
  <c r="R1495" i="1"/>
  <c r="S1495" i="1" s="1"/>
  <c r="R1391" i="1"/>
  <c r="S1391" i="1" s="1"/>
  <c r="R1635" i="1"/>
  <c r="S1635" i="1" s="1"/>
  <c r="R421" i="1"/>
  <c r="S421" i="1" s="1"/>
  <c r="R1583" i="1"/>
  <c r="S1583" i="1" s="1"/>
  <c r="R855" i="1"/>
  <c r="S855" i="1" s="1"/>
  <c r="R1289" i="1"/>
  <c r="S1289" i="1" s="1"/>
  <c r="R625" i="1"/>
  <c r="S625" i="1" s="1"/>
  <c r="R441" i="1"/>
  <c r="S441" i="1" s="1"/>
  <c r="R1425" i="1"/>
  <c r="S1425" i="1" s="1"/>
  <c r="R1041" i="1"/>
  <c r="S1041" i="1" s="1"/>
  <c r="R1636" i="1"/>
  <c r="S1636" i="1" s="1"/>
  <c r="R1088" i="1"/>
  <c r="S1088" i="1" s="1"/>
  <c r="R243" i="1"/>
  <c r="S243" i="1" s="1"/>
  <c r="R813" i="1"/>
  <c r="S813" i="1" s="1"/>
  <c r="R286" i="1"/>
  <c r="S286" i="1" s="1"/>
  <c r="R1250" i="1"/>
  <c r="S1250" i="1" s="1"/>
  <c r="R1528" i="1"/>
  <c r="S1528" i="1" s="1"/>
  <c r="R1500" i="1"/>
  <c r="S1500" i="1" s="1"/>
  <c r="R395" i="1"/>
  <c r="S395" i="1" s="1"/>
  <c r="R89" i="1"/>
  <c r="S89" i="1" s="1"/>
  <c r="R146" i="1"/>
  <c r="S146" i="1" s="1"/>
  <c r="R768" i="1"/>
  <c r="S768" i="1" s="1"/>
  <c r="R212" i="1"/>
  <c r="S212" i="1" s="1"/>
  <c r="R428" i="1"/>
  <c r="S428" i="1" s="1"/>
  <c r="R579" i="1"/>
  <c r="S579" i="1" s="1"/>
  <c r="R42" i="1"/>
  <c r="S42" i="1" s="1"/>
  <c r="R482" i="1"/>
  <c r="S482" i="1" s="1"/>
  <c r="R670" i="1"/>
  <c r="S670" i="1" s="1"/>
  <c r="R1359" i="1"/>
  <c r="S1359" i="1" s="1"/>
  <c r="R648" i="1"/>
  <c r="S648" i="1" s="1"/>
  <c r="R1627" i="1"/>
  <c r="S1627" i="1" s="1"/>
  <c r="R816" i="1"/>
  <c r="S816" i="1" s="1"/>
  <c r="R514" i="1"/>
  <c r="S514" i="1" s="1"/>
  <c r="R1210" i="1"/>
  <c r="S1210" i="1" s="1"/>
  <c r="R389" i="1"/>
  <c r="S389" i="1" s="1"/>
  <c r="R1507" i="1"/>
  <c r="S1507" i="1" s="1"/>
  <c r="R971" i="1"/>
  <c r="S971" i="1" s="1"/>
  <c r="R723" i="1"/>
  <c r="S723" i="1" s="1"/>
  <c r="R665" i="1"/>
  <c r="S665" i="1" s="1"/>
  <c r="R565" i="1"/>
  <c r="S565" i="1" s="1"/>
  <c r="R1204" i="1"/>
  <c r="S1204" i="1" s="1"/>
  <c r="R1644" i="1"/>
  <c r="S1644" i="1" s="1"/>
  <c r="R1099" i="1"/>
  <c r="S1099" i="1" s="1"/>
  <c r="R487" i="1"/>
  <c r="S487" i="1" s="1"/>
  <c r="R823" i="1"/>
  <c r="S823" i="1" s="1"/>
  <c r="R548" i="1"/>
  <c r="S548" i="1" s="1"/>
  <c r="R835" i="1"/>
  <c r="S835" i="1" s="1"/>
  <c r="R1115" i="1"/>
  <c r="S1115" i="1" s="1"/>
  <c r="R1072" i="1"/>
  <c r="S1072" i="1" s="1"/>
  <c r="R741" i="1"/>
  <c r="S741" i="1" s="1"/>
  <c r="R507" i="1"/>
  <c r="S507" i="1" s="1"/>
  <c r="R890" i="1"/>
  <c r="S890" i="1" s="1"/>
  <c r="R1491" i="1"/>
  <c r="S1491" i="1" s="1"/>
  <c r="R1316" i="1"/>
  <c r="S1316" i="1" s="1"/>
  <c r="R1453" i="1"/>
  <c r="S1453" i="1" s="1"/>
  <c r="R1230" i="1"/>
  <c r="S1230" i="1" s="1"/>
  <c r="R1643" i="1"/>
  <c r="S1643" i="1" s="1"/>
  <c r="R1651" i="1"/>
  <c r="S1651" i="1" s="1"/>
  <c r="R1618" i="1"/>
  <c r="S1618" i="1" s="1"/>
  <c r="R1388" i="1"/>
  <c r="S1388" i="1" s="1"/>
  <c r="R209" i="1"/>
  <c r="S209" i="1" s="1"/>
  <c r="R1454" i="1"/>
  <c r="S1454" i="1" s="1"/>
  <c r="R829" i="1"/>
  <c r="S829" i="1" s="1"/>
  <c r="R605" i="1"/>
  <c r="S605" i="1" s="1"/>
  <c r="R809" i="1"/>
  <c r="S809" i="1" s="1"/>
  <c r="R1563" i="1"/>
  <c r="S1563" i="1" s="1"/>
  <c r="R612" i="1"/>
  <c r="S612" i="1" s="1"/>
  <c r="R429" i="1"/>
  <c r="S429" i="1" s="1"/>
  <c r="R460" i="1"/>
  <c r="S460" i="1" s="1"/>
  <c r="R369" i="1"/>
  <c r="S369" i="1" s="1"/>
  <c r="R827" i="1"/>
  <c r="S827" i="1" s="1"/>
  <c r="R1083" i="1"/>
  <c r="S1083" i="1" s="1"/>
  <c r="R262" i="1"/>
  <c r="S262" i="1" s="1"/>
  <c r="R1403" i="1"/>
  <c r="S1403" i="1" s="1"/>
  <c r="R747" i="1"/>
  <c r="S747" i="1" s="1"/>
  <c r="R891" i="1"/>
  <c r="S891" i="1" s="1"/>
  <c r="R343" i="1"/>
  <c r="S343" i="1" s="1"/>
  <c r="R215" i="1"/>
  <c r="S215" i="1" s="1"/>
  <c r="R271" i="1"/>
  <c r="S271" i="1" s="1"/>
  <c r="R415" i="1"/>
  <c r="S415" i="1" s="1"/>
  <c r="R1132" i="1"/>
  <c r="S1132" i="1" s="1"/>
  <c r="R709" i="1"/>
  <c r="S709" i="1" s="1"/>
  <c r="R1022" i="1"/>
  <c r="S1022" i="1" s="1"/>
  <c r="R41" i="1"/>
  <c r="S41" i="1" s="1"/>
  <c r="R913" i="1"/>
  <c r="S913" i="1" s="1"/>
  <c r="R671" i="1"/>
  <c r="S671" i="1" s="1"/>
  <c r="R584" i="1"/>
  <c r="S584" i="1" s="1"/>
  <c r="R69" i="1"/>
  <c r="S69" i="1" s="1"/>
  <c r="R787" i="1"/>
  <c r="S787" i="1" s="1"/>
  <c r="R241" i="1"/>
  <c r="S241" i="1" s="1"/>
  <c r="R502" i="1"/>
  <c r="S502" i="1" s="1"/>
  <c r="R742" i="1"/>
  <c r="S742" i="1" s="1"/>
  <c r="R1517" i="1"/>
  <c r="S1517" i="1" s="1"/>
  <c r="R1205" i="1"/>
  <c r="S1205" i="1" s="1"/>
  <c r="R1309" i="1"/>
  <c r="S1309" i="1" s="1"/>
  <c r="R1261" i="1"/>
  <c r="S1261" i="1" s="1"/>
  <c r="R1511" i="1"/>
  <c r="S1511" i="1" s="1"/>
  <c r="R1031" i="1"/>
  <c r="S1031" i="1" s="1"/>
  <c r="R1626" i="1"/>
  <c r="S1626" i="1" s="1"/>
  <c r="R1591" i="1"/>
  <c r="S1591" i="1" s="1"/>
  <c r="R1302" i="1"/>
  <c r="S1302" i="1" s="1"/>
  <c r="R1370" i="1"/>
  <c r="S1370" i="1" s="1"/>
  <c r="R1556" i="1"/>
  <c r="S1556" i="1" s="1"/>
  <c r="R866" i="1"/>
  <c r="S866" i="1" s="1"/>
  <c r="R1615" i="1"/>
  <c r="S1615" i="1" s="1"/>
  <c r="R524" i="1"/>
  <c r="S524" i="1" s="1"/>
  <c r="R133" i="1"/>
  <c r="S133" i="1" s="1"/>
  <c r="R1040" i="1"/>
  <c r="S1040" i="1" s="1"/>
  <c r="R184" i="1"/>
  <c r="S184" i="1" s="1"/>
  <c r="R141" i="1"/>
  <c r="S141" i="1" s="1"/>
  <c r="R477" i="1"/>
  <c r="S477" i="1" s="1"/>
  <c r="R594" i="1"/>
  <c r="S594" i="1" s="1"/>
  <c r="R326" i="1"/>
  <c r="S326" i="1" s="1"/>
  <c r="R380" i="1"/>
  <c r="S380" i="1" s="1"/>
  <c r="R537" i="1"/>
  <c r="S537" i="1" s="1"/>
  <c r="R593" i="1"/>
  <c r="S593" i="1" s="1"/>
  <c r="R1320" i="1"/>
  <c r="S1320" i="1" s="1"/>
  <c r="R1305" i="1"/>
  <c r="S1305" i="1" s="1"/>
  <c r="R68" i="1"/>
  <c r="S68" i="1" s="1"/>
  <c r="R55" i="1"/>
  <c r="S55" i="1" s="1"/>
  <c r="R626" i="1"/>
  <c r="S626" i="1" s="1"/>
  <c r="R496" i="1"/>
  <c r="S496" i="1" s="1"/>
  <c r="R1357" i="1"/>
  <c r="S1357" i="1" s="1"/>
  <c r="R1332" i="1"/>
  <c r="S1332" i="1" s="1"/>
  <c r="R1607" i="1"/>
  <c r="S1607" i="1" s="1"/>
  <c r="R1619" i="1"/>
  <c r="S1619" i="1" s="1"/>
  <c r="R74" i="1"/>
  <c r="S74" i="1" s="1"/>
  <c r="R1516" i="1"/>
  <c r="S1516" i="1" s="1"/>
  <c r="R170" i="1"/>
  <c r="S170" i="1" s="1"/>
  <c r="R541" i="1"/>
  <c r="S541" i="1" s="1"/>
  <c r="R1073" i="1"/>
  <c r="S1073" i="1" s="1"/>
  <c r="R407" i="1"/>
  <c r="S407" i="1" s="1"/>
  <c r="R555" i="1"/>
  <c r="S555" i="1" s="1"/>
  <c r="R134" i="1"/>
  <c r="S134" i="1" s="1"/>
  <c r="R358" i="1"/>
  <c r="S358" i="1" s="1"/>
  <c r="R481" i="1"/>
  <c r="S481" i="1" s="1"/>
  <c r="R15" i="1"/>
  <c r="S15" i="1" s="1"/>
  <c r="R1225" i="1"/>
  <c r="S1225" i="1" s="1"/>
  <c r="R61" i="1"/>
  <c r="S61" i="1" s="1"/>
  <c r="R388" i="1"/>
  <c r="S388" i="1" s="1"/>
  <c r="R531" i="1"/>
  <c r="S531" i="1" s="1"/>
  <c r="R664" i="1"/>
  <c r="S664" i="1" s="1"/>
  <c r="R185" i="1"/>
  <c r="S185" i="1" s="1"/>
  <c r="R691" i="1"/>
  <c r="S691" i="1" s="1"/>
  <c r="R86" i="1"/>
  <c r="S86" i="1" s="1"/>
  <c r="R560" i="1"/>
  <c r="S560" i="1" s="1"/>
  <c r="R355" i="1"/>
  <c r="S355" i="1" s="1"/>
  <c r="R30" i="1"/>
  <c r="S30" i="1" s="1"/>
  <c r="R838" i="1"/>
  <c r="S838" i="1" s="1"/>
  <c r="R868" i="1"/>
  <c r="S868" i="1" s="1"/>
  <c r="R302" i="1"/>
  <c r="S302" i="1" s="1"/>
  <c r="R353" i="1"/>
  <c r="S353" i="1" s="1"/>
  <c r="R554" i="1"/>
  <c r="S554" i="1" s="1"/>
  <c r="R922" i="1"/>
  <c r="S922" i="1" s="1"/>
  <c r="R865" i="1"/>
  <c r="S865" i="1" s="1"/>
  <c r="R501" i="1"/>
  <c r="S501" i="1" s="1"/>
  <c r="R521" i="1"/>
  <c r="S521" i="1" s="1"/>
  <c r="R1461" i="1"/>
  <c r="S1461" i="1" s="1"/>
  <c r="R1641" i="1"/>
  <c r="S1641" i="1" s="1"/>
  <c r="R1354" i="1"/>
  <c r="S1354" i="1" s="1"/>
  <c r="R569" i="1"/>
  <c r="S569" i="1" s="1"/>
  <c r="R849" i="1"/>
  <c r="S849" i="1" s="1"/>
  <c r="R678" i="1"/>
  <c r="S678" i="1" s="1"/>
  <c r="R944" i="1"/>
  <c r="S944" i="1" s="1"/>
  <c r="R347" i="1"/>
  <c r="S347" i="1" s="1"/>
  <c r="R519" i="1"/>
  <c r="S519" i="1" s="1"/>
  <c r="R1585" i="1"/>
  <c r="S1585" i="1" s="1"/>
  <c r="R414" i="1"/>
  <c r="S414" i="1" s="1"/>
  <c r="R359" i="1"/>
  <c r="S359" i="1" s="1"/>
  <c r="R1063" i="1"/>
  <c r="S1063" i="1" s="1"/>
  <c r="R705" i="1"/>
  <c r="S705" i="1" s="1"/>
  <c r="R783" i="1"/>
  <c r="S783" i="1" s="1"/>
  <c r="R1161" i="1"/>
  <c r="S1161" i="1" s="1"/>
  <c r="R92" i="1"/>
  <c r="S92" i="1" s="1"/>
  <c r="R348" i="1"/>
  <c r="S348" i="1" s="1"/>
  <c r="R1091" i="1"/>
  <c r="S1091" i="1" s="1"/>
  <c r="R403" i="1"/>
  <c r="S403" i="1" s="1"/>
  <c r="R1405" i="1"/>
  <c r="S1405" i="1" s="1"/>
  <c r="R1181" i="1"/>
  <c r="S1181" i="1" s="1"/>
  <c r="R1452" i="1"/>
  <c r="S1452" i="1" s="1"/>
  <c r="R955" i="1"/>
  <c r="S955" i="1" s="1"/>
  <c r="R920" i="1"/>
  <c r="S920" i="1" s="1"/>
  <c r="R883" i="1"/>
  <c r="S883" i="1" s="1"/>
  <c r="R1160" i="1"/>
  <c r="S1160" i="1" s="1"/>
  <c r="R759" i="1"/>
  <c r="S759" i="1" s="1"/>
  <c r="R356" i="1"/>
  <c r="S356" i="1" s="1"/>
  <c r="R80" i="1"/>
  <c r="S80" i="1" s="1"/>
  <c r="R720" i="1"/>
  <c r="S720" i="1" s="1"/>
  <c r="R1121" i="1"/>
  <c r="S1121" i="1" s="1"/>
  <c r="R1131" i="1"/>
  <c r="S1131" i="1" s="1"/>
  <c r="R871" i="1"/>
  <c r="S871" i="1" s="1"/>
  <c r="R223" i="1"/>
  <c r="S223" i="1" s="1"/>
  <c r="R1135" i="1"/>
  <c r="S1135" i="1" s="1"/>
  <c r="R352" i="1"/>
  <c r="S352" i="1" s="1"/>
  <c r="R337" i="1"/>
  <c r="S337" i="1" s="1"/>
  <c r="R653" i="1"/>
  <c r="S653" i="1" s="1"/>
  <c r="R811" i="1"/>
  <c r="S811" i="1" s="1"/>
  <c r="R1285" i="1"/>
  <c r="S1285" i="1" s="1"/>
  <c r="R559" i="1"/>
  <c r="S559" i="1" s="1"/>
  <c r="R445" i="1"/>
  <c r="S445" i="1" s="1"/>
  <c r="R933" i="1"/>
  <c r="S933" i="1" s="1"/>
  <c r="R770" i="1"/>
  <c r="S770" i="1" s="1"/>
  <c r="R986" i="1"/>
  <c r="S986" i="1" s="1"/>
  <c r="R248" i="1"/>
  <c r="S248" i="1" s="1"/>
  <c r="R1562" i="1"/>
  <c r="S1562" i="1" s="1"/>
  <c r="R1565" i="1"/>
  <c r="S1565" i="1" s="1"/>
  <c r="R1329" i="1"/>
  <c r="S1329" i="1" s="1"/>
  <c r="R998" i="1"/>
  <c r="S998" i="1" s="1"/>
  <c r="R1547" i="1"/>
  <c r="S1547" i="1" s="1"/>
  <c r="R440" i="1"/>
  <c r="S440" i="1" s="1"/>
  <c r="R1242" i="1"/>
  <c r="S1242" i="1" s="1"/>
  <c r="R498" i="1"/>
  <c r="S498" i="1" s="1"/>
  <c r="R1195" i="1"/>
  <c r="S1195" i="1" s="1"/>
  <c r="R779" i="1"/>
  <c r="S779" i="1" s="1"/>
  <c r="R33" i="1"/>
  <c r="S33" i="1" s="1"/>
  <c r="R480" i="1"/>
  <c r="S480" i="1" s="1"/>
  <c r="R1136" i="1"/>
  <c r="S1136" i="1" s="1"/>
  <c r="R908" i="1"/>
  <c r="S908" i="1" s="1"/>
  <c r="R269" i="1"/>
  <c r="S269" i="1" s="1"/>
  <c r="R781" i="1"/>
  <c r="S781" i="1" s="1"/>
  <c r="R88" i="1"/>
  <c r="S88" i="1" s="1"/>
  <c r="R34" i="1"/>
  <c r="S34" i="1" s="1"/>
  <c r="R469" i="1"/>
  <c r="S469" i="1" s="1"/>
  <c r="R456" i="1"/>
  <c r="S456" i="1" s="1"/>
  <c r="R578" i="1"/>
  <c r="S578" i="1" s="1"/>
  <c r="R965" i="1"/>
  <c r="S965" i="1" s="1"/>
  <c r="R685" i="1"/>
  <c r="S685" i="1" s="1"/>
  <c r="R235" i="1"/>
  <c r="S235" i="1" s="1"/>
  <c r="R1092" i="1"/>
  <c r="S1092" i="1" s="1"/>
  <c r="R710" i="1"/>
  <c r="S710" i="1" s="1"/>
  <c r="R1164" i="1"/>
  <c r="S1164" i="1" s="1"/>
  <c r="R1317" i="1"/>
  <c r="S1317" i="1" s="1"/>
  <c r="R1632" i="1"/>
  <c r="S1632" i="1" s="1"/>
  <c r="R1214" i="1"/>
  <c r="S1214" i="1" s="1"/>
  <c r="R1183" i="1"/>
  <c r="S1183" i="1" s="1"/>
  <c r="R204" i="1"/>
  <c r="S204" i="1" s="1"/>
  <c r="R677" i="1"/>
  <c r="S677" i="1" s="1"/>
  <c r="R154" i="1"/>
  <c r="S154" i="1" s="1"/>
  <c r="R1322" i="1"/>
  <c r="S1322" i="1" s="1"/>
  <c r="R1170" i="1"/>
  <c r="S1170" i="1" s="1"/>
  <c r="R977" i="1"/>
  <c r="S977" i="1" s="1"/>
  <c r="R1247" i="1"/>
  <c r="S1247" i="1" s="1"/>
  <c r="R958" i="1"/>
  <c r="S958" i="1" s="1"/>
  <c r="R139" i="1"/>
  <c r="S139" i="1" s="1"/>
  <c r="R953" i="1"/>
  <c r="S953" i="1" s="1"/>
  <c r="R103" i="1"/>
  <c r="S103" i="1" s="1"/>
  <c r="R1025" i="1"/>
  <c r="S1025" i="1" s="1"/>
  <c r="R138" i="1"/>
  <c r="S138" i="1" s="1"/>
  <c r="R540" i="1"/>
  <c r="S540" i="1" s="1"/>
  <c r="R690" i="1"/>
  <c r="S690" i="1" s="1"/>
  <c r="R788" i="1"/>
  <c r="S788" i="1" s="1"/>
  <c r="R1284" i="1"/>
  <c r="S1284" i="1" s="1"/>
  <c r="R110" i="1"/>
  <c r="S110" i="1" s="1"/>
  <c r="R1123" i="1"/>
  <c r="S1123" i="1" s="1"/>
  <c r="R259" i="1"/>
  <c r="S259" i="1" s="1"/>
  <c r="R994" i="1"/>
  <c r="S994" i="1" s="1"/>
  <c r="R1098" i="1"/>
  <c r="S1098" i="1" s="1"/>
  <c r="R995" i="1"/>
  <c r="S995" i="1" s="1"/>
  <c r="R732" i="1"/>
  <c r="S732" i="1" s="1"/>
  <c r="R416" i="1"/>
  <c r="S416" i="1" s="1"/>
  <c r="R520" i="1"/>
  <c r="S520" i="1" s="1"/>
  <c r="R381" i="1"/>
  <c r="S381" i="1" s="1"/>
  <c r="R1349" i="1"/>
  <c r="S1349" i="1" s="1"/>
  <c r="R1177" i="1"/>
  <c r="S1177" i="1" s="1"/>
  <c r="R1336" i="1"/>
  <c r="S1336" i="1" s="1"/>
  <c r="R1558" i="1"/>
  <c r="S1558" i="1" s="1"/>
  <c r="R479" i="1"/>
  <c r="S479" i="1" s="1"/>
  <c r="R981" i="1"/>
  <c r="S981" i="1" s="1"/>
  <c r="R821" i="1"/>
  <c r="S821" i="1" s="1"/>
  <c r="R1275" i="1"/>
  <c r="S1275" i="1" s="1"/>
  <c r="R599" i="1"/>
  <c r="S599" i="1" s="1"/>
  <c r="R663" i="1"/>
  <c r="S663" i="1" s="1"/>
  <c r="R488" i="1"/>
  <c r="S488" i="1" s="1"/>
  <c r="R610" i="1"/>
  <c r="S610" i="1" s="1"/>
  <c r="R914" i="1"/>
  <c r="S914" i="1" s="1"/>
  <c r="R762" i="1"/>
  <c r="S762" i="1" s="1"/>
  <c r="R401" i="1"/>
  <c r="S401" i="1" s="1"/>
  <c r="R111" i="1"/>
  <c r="S111" i="1" s="1"/>
  <c r="R382" i="1"/>
  <c r="S382" i="1" s="1"/>
  <c r="R929" i="1"/>
  <c r="S929" i="1" s="1"/>
  <c r="R65" i="1"/>
  <c r="S65" i="1" s="1"/>
  <c r="R810" i="1"/>
  <c r="S810" i="1" s="1"/>
  <c r="R1122" i="1"/>
  <c r="S1122" i="1" s="1"/>
  <c r="R1472" i="1"/>
  <c r="S1472" i="1" s="1"/>
  <c r="R1381" i="1"/>
  <c r="S1381" i="1" s="1"/>
  <c r="R1217" i="1"/>
  <c r="S1217" i="1" s="1"/>
  <c r="R1497" i="1"/>
  <c r="S1497" i="1" s="1"/>
  <c r="R1557" i="1"/>
  <c r="S1557" i="1" s="1"/>
  <c r="R1350" i="1"/>
  <c r="S1350" i="1" s="1"/>
  <c r="R1463" i="1"/>
  <c r="S1463" i="1" s="1"/>
  <c r="R1165" i="1"/>
  <c r="S1165" i="1" s="1"/>
  <c r="R1590" i="1"/>
  <c r="S1590" i="1" s="1"/>
  <c r="R822" i="1"/>
  <c r="S822" i="1" s="1"/>
  <c r="R1054" i="1"/>
  <c r="S1054" i="1" s="1"/>
  <c r="R1464" i="1"/>
  <c r="S1464" i="1" s="1"/>
  <c r="R686" i="1"/>
  <c r="S686" i="1" s="1"/>
  <c r="R640" i="1"/>
  <c r="S640" i="1" s="1"/>
  <c r="R931" i="1"/>
  <c r="S931" i="1" s="1"/>
  <c r="R316" i="1"/>
  <c r="S316" i="1" s="1"/>
  <c r="R1623" i="1"/>
  <c r="S1623" i="1" s="1"/>
  <c r="R285" i="1"/>
  <c r="S285" i="1" s="1"/>
  <c r="R29" i="1"/>
  <c r="S29" i="1" s="1"/>
  <c r="R836" i="1"/>
  <c r="S836" i="1" s="1"/>
  <c r="R205" i="1"/>
  <c r="S205" i="1" s="1"/>
  <c r="R539" i="1"/>
  <c r="S539" i="1" s="1"/>
  <c r="R1126" i="1"/>
  <c r="S1126" i="1" s="1"/>
  <c r="R708" i="1"/>
  <c r="S708" i="1" s="1"/>
  <c r="R588" i="1"/>
  <c r="S588" i="1" s="1"/>
  <c r="R486" i="1"/>
  <c r="S486" i="1" s="1"/>
  <c r="R275" i="1"/>
  <c r="S275" i="1" s="1"/>
  <c r="R511" i="1"/>
  <c r="S511" i="1" s="1"/>
  <c r="R1521" i="1"/>
  <c r="S1521" i="1" s="1"/>
  <c r="R1027" i="1"/>
  <c r="S1027" i="1" s="1"/>
  <c r="R405" i="1"/>
  <c r="S405" i="1" s="1"/>
  <c r="R752" i="1"/>
  <c r="S752" i="1" s="1"/>
  <c r="R1169" i="1"/>
  <c r="S1169" i="1" s="1"/>
  <c r="R1392" i="1"/>
  <c r="S1392" i="1" s="1"/>
  <c r="R1259" i="1"/>
  <c r="S1259" i="1" s="1"/>
  <c r="R1489" i="1"/>
  <c r="S1489" i="1" s="1"/>
  <c r="R1030" i="1"/>
  <c r="S1030" i="1" s="1"/>
  <c r="R1625" i="1"/>
  <c r="S1625" i="1" s="1"/>
  <c r="R493" i="1"/>
  <c r="S493" i="1" s="1"/>
  <c r="R203" i="1"/>
  <c r="S203" i="1" s="1"/>
  <c r="R1074" i="1"/>
  <c r="S1074" i="1" s="1"/>
  <c r="R1440" i="1"/>
  <c r="S1440" i="1" s="1"/>
  <c r="R580" i="1"/>
  <c r="S580" i="1" s="1"/>
  <c r="R1051" i="1"/>
  <c r="S1051" i="1" s="1"/>
  <c r="R878" i="1"/>
  <c r="S878" i="1" s="1"/>
  <c r="R631" i="1"/>
  <c r="S631" i="1" s="1"/>
  <c r="R934" i="1"/>
  <c r="S934" i="1" s="1"/>
  <c r="R1379" i="1"/>
  <c r="S1379" i="1" s="1"/>
  <c r="R1431" i="1"/>
  <c r="S1431" i="1" s="1"/>
  <c r="R573" i="1"/>
  <c r="S573" i="1" s="1"/>
  <c r="R817" i="1"/>
  <c r="S817" i="1" s="1"/>
  <c r="R1192" i="1"/>
  <c r="S1192" i="1" s="1"/>
  <c r="R850" i="1"/>
  <c r="S850" i="1" s="1"/>
  <c r="R1323" i="1"/>
  <c r="S1323" i="1" s="1"/>
  <c r="R696" i="1"/>
  <c r="S696" i="1" s="1"/>
  <c r="R444" i="1"/>
  <c r="S444" i="1" s="1"/>
  <c r="R406" i="1"/>
  <c r="S406" i="1" s="1"/>
  <c r="R1637" i="1"/>
  <c r="S1637" i="1" s="1"/>
  <c r="R1375" i="1"/>
  <c r="S1375" i="1" s="1"/>
  <c r="R1605" i="1"/>
  <c r="S1605" i="1" s="1"/>
  <c r="R683" i="1"/>
  <c r="S683" i="1" s="1"/>
  <c r="R1097" i="1"/>
  <c r="S1097" i="1" s="1"/>
  <c r="R1077" i="1"/>
  <c r="S1077" i="1" s="1"/>
  <c r="R552" i="1"/>
  <c r="S552" i="1" s="1"/>
  <c r="R802" i="1"/>
  <c r="S802" i="1" s="1"/>
  <c r="R506" i="1"/>
  <c r="S506" i="1" s="1"/>
  <c r="R1348" i="1"/>
  <c r="S1348" i="1" s="1"/>
  <c r="R1540" i="1"/>
  <c r="S1540" i="1" s="1"/>
  <c r="R744" i="1"/>
  <c r="S744" i="1" s="1"/>
  <c r="R961" i="1"/>
  <c r="S961" i="1" s="1"/>
  <c r="R161" i="1"/>
  <c r="S161" i="1" s="1"/>
  <c r="R299" i="1"/>
  <c r="S299" i="1" s="1"/>
  <c r="R38" i="1"/>
  <c r="S38" i="1" s="1"/>
  <c r="R118" i="1"/>
  <c r="S118" i="1" s="1"/>
  <c r="R261" i="1"/>
  <c r="S261" i="1" s="1"/>
  <c r="R1167" i="1"/>
  <c r="S1167" i="1" s="1"/>
  <c r="R360" i="1"/>
  <c r="S360" i="1" s="1"/>
  <c r="R702" i="1"/>
  <c r="S702" i="1" s="1"/>
  <c r="R418" i="1"/>
  <c r="S418" i="1" s="1"/>
  <c r="R601" i="1"/>
  <c r="S601" i="1" s="1"/>
  <c r="R449" i="1"/>
  <c r="S449" i="1" s="1"/>
  <c r="R1611" i="1"/>
  <c r="S1611" i="1" s="1"/>
  <c r="R758" i="1"/>
  <c r="S758" i="1" s="1"/>
  <c r="R924" i="1"/>
  <c r="S924" i="1" s="1"/>
  <c r="R973" i="1"/>
  <c r="S973" i="1" s="1"/>
  <c r="R1311" i="1"/>
  <c r="S1311" i="1" s="1"/>
  <c r="R536" i="1"/>
  <c r="S536" i="1" s="1"/>
  <c r="R680" i="1"/>
  <c r="S680" i="1" s="1"/>
  <c r="R97" i="1"/>
  <c r="S97" i="1" s="1"/>
  <c r="R1108" i="1"/>
  <c r="S1108" i="1" s="1"/>
  <c r="R377" i="1"/>
  <c r="S377" i="1" s="1"/>
  <c r="R483" i="1"/>
  <c r="S483" i="1" s="1"/>
  <c r="R1286" i="1"/>
  <c r="S1286" i="1" s="1"/>
  <c r="R36" i="1"/>
  <c r="S36" i="1" s="1"/>
  <c r="R734" i="1"/>
  <c r="S734" i="1" s="1"/>
  <c r="R1634" i="1"/>
  <c r="S1634" i="1" s="1"/>
  <c r="R71" i="1"/>
  <c r="S71" i="1" s="1"/>
  <c r="R504" i="1"/>
  <c r="S504" i="1" s="1"/>
  <c r="R1576" i="1"/>
  <c r="S1576" i="1" s="1"/>
  <c r="R1087" i="1"/>
  <c r="S1087" i="1" s="1"/>
  <c r="R556" i="1"/>
  <c r="S556" i="1" s="1"/>
  <c r="R313" i="1"/>
  <c r="S313" i="1" s="1"/>
  <c r="R396" i="1"/>
  <c r="S396" i="1" s="1"/>
  <c r="R558" i="1"/>
  <c r="S558" i="1" s="1"/>
  <c r="R147" i="1"/>
  <c r="S147" i="1" s="1"/>
  <c r="R803" i="1"/>
  <c r="S803" i="1" s="1"/>
  <c r="R252" i="1"/>
  <c r="S252" i="1" s="1"/>
  <c r="R724" i="1"/>
  <c r="S724" i="1" s="1"/>
  <c r="R84" i="1"/>
  <c r="S84" i="1" s="1"/>
  <c r="R804" i="1"/>
  <c r="S804" i="1" s="1"/>
  <c r="R898" i="1"/>
  <c r="S898" i="1" s="1"/>
  <c r="R1114" i="1"/>
  <c r="S1114" i="1" s="1"/>
  <c r="R1462" i="1"/>
  <c r="S1462" i="1" s="1"/>
  <c r="R1410" i="1"/>
  <c r="S1410" i="1" s="1"/>
  <c r="R1575" i="1"/>
  <c r="S1575" i="1" s="1"/>
  <c r="R1542" i="1"/>
  <c r="S1542" i="1" s="1"/>
  <c r="R1642" i="1"/>
  <c r="S1642" i="1" s="1"/>
  <c r="R1536" i="1"/>
  <c r="S1536" i="1" s="1"/>
  <c r="R1577" i="1"/>
  <c r="S1577" i="1" s="1"/>
  <c r="R1174" i="1"/>
  <c r="S1174" i="1" s="1"/>
  <c r="R116" i="1"/>
  <c r="S116" i="1" s="1"/>
  <c r="R54" i="1"/>
  <c r="S54" i="1" s="1"/>
  <c r="R1134" i="1"/>
  <c r="S1134" i="1" s="1"/>
  <c r="R132" i="1"/>
  <c r="S132" i="1" s="1"/>
  <c r="R652" i="1"/>
  <c r="S652" i="1" s="1"/>
  <c r="R984" i="1"/>
  <c r="S984" i="1" s="1"/>
  <c r="R930" i="1"/>
  <c r="S930" i="1" s="1"/>
  <c r="R408" i="1"/>
  <c r="S408" i="1" s="1"/>
  <c r="R761" i="1"/>
  <c r="S761" i="1" s="1"/>
  <c r="R638" i="1"/>
  <c r="S638" i="1" s="1"/>
  <c r="R1465" i="1"/>
  <c r="S1465" i="1" s="1"/>
  <c r="R1199" i="1"/>
  <c r="S1199" i="1" s="1"/>
  <c r="R1175" i="1"/>
  <c r="S1175" i="1" s="1"/>
  <c r="R1380" i="1"/>
  <c r="S1380" i="1" s="1"/>
  <c r="R1229" i="1"/>
  <c r="S1229" i="1" s="1"/>
  <c r="R1308" i="1"/>
  <c r="S1308" i="1" s="1"/>
  <c r="R1541" i="1"/>
  <c r="S1541" i="1" s="1"/>
  <c r="R309" i="1"/>
  <c r="S309" i="1" s="1"/>
  <c r="R861" i="1"/>
  <c r="S861" i="1" s="1"/>
  <c r="R879" i="1"/>
  <c r="S879" i="1" s="1"/>
  <c r="R1479" i="1"/>
  <c r="S1479" i="1" s="1"/>
  <c r="R312" i="1"/>
  <c r="S312" i="1" s="1"/>
  <c r="R542" i="1"/>
  <c r="S542" i="1" s="1"/>
  <c r="R966" i="1"/>
  <c r="S966" i="1" s="1"/>
  <c r="R992" i="1"/>
  <c r="S992" i="1" s="1"/>
  <c r="R832" i="1"/>
  <c r="S832" i="1" s="1"/>
  <c r="R969" i="1"/>
  <c r="S969" i="1" s="1"/>
  <c r="R500" i="1"/>
  <c r="S500" i="1" s="1"/>
  <c r="R1415" i="1"/>
  <c r="S1415" i="1" s="1"/>
  <c r="R76" i="1"/>
  <c r="S76" i="1" s="1"/>
  <c r="R910" i="1"/>
  <c r="S910" i="1" s="1"/>
  <c r="R1038" i="1"/>
  <c r="S1038" i="1" s="1"/>
  <c r="R457" i="1"/>
  <c r="S457" i="1" s="1"/>
  <c r="R225" i="1"/>
  <c r="S225" i="1" s="1"/>
  <c r="R195" i="1"/>
  <c r="S195" i="1" s="1"/>
  <c r="R1492" i="1"/>
  <c r="S1492" i="1" s="1"/>
  <c r="R1310" i="1"/>
  <c r="S1310" i="1" s="1"/>
  <c r="R1146" i="1"/>
  <c r="S1146" i="1" s="1"/>
  <c r="R792" i="1"/>
  <c r="S792" i="1" s="1"/>
  <c r="R1519" i="1"/>
  <c r="S1519" i="1" s="1"/>
  <c r="R962" i="1"/>
  <c r="S962" i="1" s="1"/>
  <c r="R136" i="1"/>
  <c r="S136" i="1" s="1"/>
  <c r="R192" i="1"/>
  <c r="S192" i="1" s="1"/>
  <c r="R127" i="1"/>
  <c r="S127" i="1" s="1"/>
  <c r="R368" i="1"/>
  <c r="S368" i="1" s="1"/>
  <c r="R1312" i="1"/>
  <c r="S1312" i="1" s="1"/>
  <c r="R1278" i="1"/>
  <c r="S1278" i="1" s="1"/>
  <c r="R1319" i="1"/>
  <c r="S1319" i="1" s="1"/>
  <c r="R1173" i="1"/>
  <c r="S1173" i="1" s="1"/>
  <c r="R1382" i="1"/>
  <c r="S1382" i="1" s="1"/>
  <c r="R1343" i="1"/>
  <c r="S1343" i="1" s="1"/>
  <c r="R1554" i="1"/>
  <c r="S1554" i="1" s="1"/>
  <c r="R1622" i="1"/>
  <c r="S1622" i="1" s="1"/>
  <c r="R5" i="1"/>
  <c r="S5" i="1" s="1"/>
  <c r="R1020" i="1"/>
  <c r="S1020" i="1" s="1"/>
  <c r="R946" i="1"/>
  <c r="S946" i="1" s="1"/>
  <c r="R386" i="1"/>
  <c r="S386" i="1" s="1"/>
  <c r="R1548" i="1"/>
  <c r="S1548" i="1" s="1"/>
  <c r="R765" i="1"/>
  <c r="S765" i="1" s="1"/>
  <c r="R1172" i="1"/>
  <c r="S1172" i="1" s="1"/>
  <c r="R509" i="1"/>
  <c r="S509" i="1" s="1"/>
  <c r="R317" i="1"/>
  <c r="S317" i="1" s="1"/>
  <c r="R39" i="1"/>
  <c r="S39" i="1" s="1"/>
  <c r="R1313" i="1"/>
  <c r="S1313" i="1" s="1"/>
  <c r="R1067" i="1"/>
  <c r="S1067" i="1" s="1"/>
  <c r="R1324" i="1"/>
  <c r="S1324" i="1" s="1"/>
  <c r="R45" i="1"/>
  <c r="S45" i="1" s="1"/>
  <c r="R287" i="1"/>
  <c r="S287" i="1" s="1"/>
  <c r="R975" i="1"/>
  <c r="S975" i="1" s="1"/>
  <c r="R785" i="1"/>
  <c r="S785" i="1" s="1"/>
  <c r="R1011" i="1"/>
  <c r="S1011" i="1" s="1"/>
  <c r="R854" i="1"/>
  <c r="S854" i="1" s="1"/>
  <c r="R1515" i="1"/>
  <c r="S1515" i="1" s="1"/>
  <c r="R1372" i="1"/>
  <c r="S1372" i="1" s="1"/>
  <c r="R335" i="1"/>
  <c r="S335" i="1" s="1"/>
  <c r="R426" i="1"/>
  <c r="S426" i="1" s="1"/>
  <c r="R662" i="1"/>
  <c r="S662" i="1" s="1"/>
  <c r="R1023" i="1"/>
  <c r="S1023" i="1" s="1"/>
  <c r="R596" i="1"/>
  <c r="S596" i="1" s="1"/>
  <c r="R70" i="1"/>
  <c r="S70" i="1" s="1"/>
  <c r="R518" i="1"/>
  <c r="S518" i="1" s="1"/>
  <c r="R550" i="1"/>
  <c r="S550" i="1" s="1"/>
  <c r="R743" i="1"/>
  <c r="S743" i="1" s="1"/>
  <c r="R338" i="1"/>
  <c r="S338" i="1" s="1"/>
  <c r="R703" i="1"/>
  <c r="S703" i="1" s="1"/>
  <c r="R508" i="1"/>
  <c r="S508" i="1" s="1"/>
  <c r="R279" i="1"/>
  <c r="S279" i="1" s="1"/>
  <c r="R932" i="1"/>
  <c r="S932" i="1" s="1"/>
  <c r="R194" i="1"/>
  <c r="S194" i="1" s="1"/>
  <c r="R387" i="1"/>
  <c r="S387" i="1" s="1"/>
  <c r="R1340" i="1"/>
  <c r="S1340" i="1" s="1"/>
  <c r="R24" i="1"/>
  <c r="S24" i="1" s="1"/>
  <c r="R767" i="1"/>
  <c r="S767" i="1" s="1"/>
  <c r="R1142" i="1"/>
  <c r="S1142" i="1" s="1"/>
  <c r="R824" i="1"/>
  <c r="S824" i="1" s="1"/>
  <c r="R96" i="1"/>
  <c r="S96" i="1" s="1"/>
  <c r="R713" i="1"/>
  <c r="S713" i="1" s="1"/>
  <c r="R202" i="1"/>
  <c r="S202" i="1" s="1"/>
  <c r="R791" i="1"/>
  <c r="S791" i="1" s="1"/>
  <c r="R775" i="1"/>
  <c r="S775" i="1" s="1"/>
  <c r="R1399" i="1"/>
  <c r="S1399" i="1" s="1"/>
  <c r="R704" i="1"/>
  <c r="S704" i="1" s="1"/>
  <c r="R258" i="1"/>
  <c r="S258" i="1" s="1"/>
  <c r="R1036" i="1"/>
  <c r="S1036" i="1" s="1"/>
  <c r="R1213" i="1"/>
  <c r="S1213" i="1" s="1"/>
  <c r="R1251" i="1"/>
  <c r="S1251" i="1" s="1"/>
  <c r="R1525" i="1"/>
  <c r="S1525" i="1" s="1"/>
  <c r="R242" i="1"/>
  <c r="S242" i="1" s="1"/>
  <c r="R553" i="1"/>
  <c r="S553" i="1" s="1"/>
  <c r="R615" i="1"/>
  <c r="S615" i="1" s="1"/>
  <c r="R297" i="1"/>
  <c r="S297" i="1" s="1"/>
  <c r="R978" i="1"/>
  <c r="S978" i="1" s="1"/>
  <c r="R534" i="1"/>
  <c r="S534" i="1" s="1"/>
  <c r="R551" i="1"/>
  <c r="S551" i="1" s="1"/>
  <c r="R1117" i="1"/>
  <c r="S1117" i="1" s="1"/>
  <c r="R49" i="1"/>
  <c r="S49" i="1" s="1"/>
  <c r="R812" i="1"/>
  <c r="S812" i="1" s="1"/>
  <c r="R239" i="1"/>
  <c r="S239" i="1" s="1"/>
  <c r="R4" i="1"/>
  <c r="S4" i="1" s="1"/>
  <c r="R793" i="1"/>
  <c r="S793" i="1" s="1"/>
  <c r="R1125" i="1"/>
  <c r="S1125" i="1" s="1"/>
  <c r="R647" i="1"/>
  <c r="S647" i="1" s="1"/>
  <c r="R152" i="1"/>
  <c r="S152" i="1" s="1"/>
  <c r="R1335" i="1"/>
  <c r="S1335" i="1" s="1"/>
  <c r="R1603" i="1"/>
  <c r="S1603" i="1" s="1"/>
  <c r="R1373" i="1"/>
  <c r="S1373" i="1" s="1"/>
  <c r="R1265" i="1"/>
  <c r="S1265" i="1" s="1"/>
  <c r="R301" i="1"/>
  <c r="S301" i="1" s="1"/>
  <c r="R442" i="1"/>
  <c r="S442" i="1" s="1"/>
  <c r="R959" i="1"/>
  <c r="S959" i="1" s="1"/>
  <c r="R222" i="1"/>
  <c r="S222" i="1" s="1"/>
  <c r="R740" i="1"/>
  <c r="S740" i="1" s="1"/>
  <c r="R107" i="1"/>
  <c r="S107" i="1" s="1"/>
  <c r="R688" i="1"/>
  <c r="S688" i="1" s="1"/>
  <c r="R274" i="1"/>
  <c r="S274" i="1" s="1"/>
  <c r="R917" i="1"/>
  <c r="S917" i="1" s="1"/>
  <c r="R1498" i="1"/>
  <c r="S1498" i="1" s="1"/>
  <c r="R234" i="1"/>
  <c r="S234" i="1" s="1"/>
  <c r="R731" i="1"/>
  <c r="S731" i="1" s="1"/>
  <c r="R23" i="1"/>
  <c r="S23" i="1" s="1"/>
  <c r="R1358" i="1"/>
  <c r="S1358" i="1" s="1"/>
  <c r="R283" i="1"/>
  <c r="S283" i="1" s="1"/>
  <c r="R114" i="1"/>
  <c r="S114" i="1" s="1"/>
  <c r="R1158" i="1"/>
  <c r="S1158" i="1" s="1"/>
  <c r="R1037" i="1"/>
  <c r="S1037" i="1" s="1"/>
  <c r="R937" i="1"/>
  <c r="S937" i="1" s="1"/>
  <c r="R228" i="1"/>
  <c r="S228" i="1" s="1"/>
  <c r="R157" i="1"/>
  <c r="S157" i="1" s="1"/>
  <c r="R886" i="1"/>
  <c r="S886" i="1" s="1"/>
  <c r="R1367" i="1"/>
  <c r="S1367" i="1" s="1"/>
  <c r="R340" i="1"/>
  <c r="S340" i="1" s="1"/>
  <c r="R229" i="1"/>
  <c r="S229" i="1" s="1"/>
  <c r="R1620" i="1"/>
  <c r="S1620" i="1" s="1"/>
  <c r="R1327" i="1"/>
  <c r="S1327" i="1" s="1"/>
  <c r="R1552" i="1"/>
  <c r="S1552" i="1" s="1"/>
  <c r="R1593" i="1"/>
  <c r="S1593" i="1" s="1"/>
  <c r="R563" i="1"/>
  <c r="S563" i="1" s="1"/>
  <c r="R603" i="1"/>
  <c r="S603" i="1" s="1"/>
  <c r="R1385" i="1"/>
  <c r="S1385" i="1" s="1"/>
  <c r="R1566" i="1"/>
  <c r="S1566" i="1" s="1"/>
  <c r="R561" i="1"/>
  <c r="S561" i="1" s="1"/>
  <c r="R591" i="1"/>
  <c r="S591" i="1" s="1"/>
  <c r="R1193" i="1"/>
  <c r="S1193" i="1" s="1"/>
  <c r="R372" i="1"/>
  <c r="S372" i="1" s="1"/>
  <c r="R679" i="1"/>
  <c r="S679" i="1" s="1"/>
  <c r="R1551" i="1"/>
  <c r="S1551" i="1" s="1"/>
  <c r="R1483" i="1"/>
  <c r="S1483" i="1" s="1"/>
  <c r="R390" i="1"/>
  <c r="S390" i="1" s="1"/>
  <c r="R1090" i="1"/>
  <c r="S1090" i="1" s="1"/>
  <c r="R1482" i="1"/>
  <c r="S1482" i="1" s="1"/>
  <c r="R921" i="1"/>
  <c r="S921" i="1" s="1"/>
  <c r="R1106" i="1"/>
  <c r="S1106" i="1" s="1"/>
  <c r="R1043" i="1"/>
  <c r="S1043" i="1" s="1"/>
  <c r="R592" i="1"/>
  <c r="S592" i="1" s="1"/>
  <c r="R1458" i="1"/>
  <c r="S1458" i="1" s="1"/>
  <c r="R1505" i="1"/>
  <c r="S1505" i="1" s="1"/>
  <c r="R1263" i="1"/>
  <c r="S1263" i="1" s="1"/>
  <c r="R1059" i="1"/>
  <c r="S1059" i="1" s="1"/>
  <c r="R250" i="1"/>
  <c r="S250" i="1" s="1"/>
  <c r="R164" i="1"/>
  <c r="S164" i="1" s="1"/>
  <c r="R1026" i="1"/>
  <c r="S1026" i="1" s="1"/>
  <c r="R172" i="1"/>
  <c r="S172" i="1" s="1"/>
  <c r="R582" i="1"/>
  <c r="S582" i="1" s="1"/>
  <c r="R1609" i="1"/>
  <c r="S1609" i="1" s="1"/>
  <c r="R94" i="1"/>
  <c r="S94" i="1" s="1"/>
  <c r="R503" i="1"/>
  <c r="S503" i="1" s="1"/>
  <c r="R892" i="1"/>
  <c r="S892" i="1" s="1"/>
  <c r="R484" i="1"/>
  <c r="S484" i="1" s="1"/>
  <c r="R1429" i="1"/>
  <c r="S1429" i="1" s="1"/>
  <c r="R789" i="1"/>
  <c r="S789" i="1" s="1"/>
  <c r="R1184" i="1"/>
  <c r="S1184" i="1" s="1"/>
  <c r="R489" i="1"/>
  <c r="S489" i="1" s="1"/>
  <c r="R1231" i="1"/>
  <c r="S1231" i="1" s="1"/>
  <c r="R183" i="1"/>
  <c r="S183" i="1" s="1"/>
  <c r="R1057" i="1"/>
  <c r="S1057" i="1" s="1"/>
  <c r="R1130" i="1"/>
  <c r="S1130" i="1" s="1"/>
  <c r="R776" i="1"/>
  <c r="S776" i="1" s="1"/>
  <c r="R801" i="1"/>
  <c r="S801" i="1" s="1"/>
  <c r="R655" i="1"/>
  <c r="S655" i="1" s="1"/>
  <c r="R906" i="1"/>
  <c r="S906" i="1" s="1"/>
  <c r="R7" i="1"/>
  <c r="S7" i="1" s="1"/>
  <c r="R1096" i="1"/>
  <c r="S1096" i="1" s="1"/>
  <c r="R745" i="1"/>
  <c r="S745" i="1" s="1"/>
  <c r="R267" i="1"/>
  <c r="S267" i="1" s="1"/>
  <c r="R188" i="1"/>
  <c r="S188" i="1" s="1"/>
  <c r="R1014" i="1"/>
  <c r="S1014" i="1" s="1"/>
  <c r="R1396" i="1"/>
  <c r="S1396" i="1" s="1"/>
  <c r="R1539" i="1"/>
  <c r="S1539" i="1" s="1"/>
  <c r="R1571" i="1"/>
  <c r="S1571" i="1" s="1"/>
  <c r="R1508" i="1"/>
  <c r="S1508" i="1" s="1"/>
  <c r="R371" i="1"/>
  <c r="S371" i="1" s="1"/>
  <c r="R863" i="1"/>
  <c r="S863" i="1" s="1"/>
  <c r="R797" i="1"/>
  <c r="S797" i="1" s="1"/>
  <c r="R738" i="1"/>
  <c r="S738" i="1" s="1"/>
  <c r="R148" i="1"/>
  <c r="S148" i="1" s="1"/>
  <c r="R1298" i="1"/>
  <c r="S1298" i="1" s="1"/>
  <c r="R417" i="1"/>
  <c r="S417" i="1" s="1"/>
  <c r="R339" i="1"/>
  <c r="S339" i="1" s="1"/>
  <c r="R158" i="1"/>
  <c r="S158" i="1" s="1"/>
  <c r="R1331" i="1"/>
  <c r="S1331" i="1" s="1"/>
  <c r="R1537" i="1"/>
  <c r="S1537" i="1" s="1"/>
  <c r="R1400" i="1"/>
  <c r="S1400" i="1" s="1"/>
  <c r="R109" i="1"/>
  <c r="S109" i="1" s="1"/>
  <c r="R1378" i="1"/>
  <c r="S1378" i="1" s="1"/>
  <c r="R725" i="1"/>
  <c r="S725" i="1" s="1"/>
  <c r="R1200" i="1"/>
  <c r="S1200" i="1" s="1"/>
  <c r="R198" i="1"/>
  <c r="S198" i="1" s="1"/>
  <c r="R1062" i="1"/>
  <c r="S1062" i="1" s="1"/>
  <c r="R1550" i="1"/>
  <c r="S1550" i="1" s="1"/>
  <c r="R123" i="1"/>
  <c r="S123" i="1" s="1"/>
  <c r="R527" i="1"/>
  <c r="S527" i="1" s="1"/>
  <c r="R972" i="1"/>
  <c r="S972" i="1" s="1"/>
  <c r="R1411" i="1"/>
  <c r="S1411" i="1" s="1"/>
  <c r="R311" i="1"/>
  <c r="S311" i="1" s="1"/>
  <c r="R1079" i="1"/>
  <c r="S1079" i="1" s="1"/>
  <c r="R324" i="1"/>
  <c r="S324" i="1" s="1"/>
  <c r="R684" i="1"/>
  <c r="S684" i="1" s="1"/>
  <c r="R948" i="1"/>
  <c r="S948" i="1" s="1"/>
  <c r="R413" i="1"/>
  <c r="S413" i="1" s="1"/>
  <c r="R598" i="1"/>
  <c r="S598" i="1" s="1"/>
  <c r="R233" i="1"/>
  <c r="S233" i="1" s="1"/>
  <c r="R253" i="1"/>
  <c r="S253" i="1" s="1"/>
  <c r="R1053" i="1"/>
  <c r="S1053" i="1" s="1"/>
  <c r="R1290" i="1"/>
  <c r="S1290" i="1" s="1"/>
  <c r="R455" i="1"/>
  <c r="S455" i="1" s="1"/>
  <c r="R564" i="1"/>
  <c r="S564" i="1" s="1"/>
  <c r="R189" i="1"/>
  <c r="S189" i="1" s="1"/>
  <c r="R1574" i="1"/>
  <c r="S1574" i="1" s="1"/>
  <c r="R1198" i="1"/>
  <c r="S1198" i="1" s="1"/>
  <c r="R1398" i="1"/>
  <c r="S1398" i="1" s="1"/>
  <c r="R1439" i="1"/>
  <c r="S1439" i="1" s="1"/>
  <c r="R1365" i="1"/>
  <c r="S1365" i="1" s="1"/>
  <c r="R1631" i="1"/>
  <c r="S1631" i="1" s="1"/>
  <c r="R1589" i="1"/>
  <c r="S1589" i="1" s="1"/>
  <c r="R1107" i="1"/>
  <c r="S1107" i="1" s="1"/>
  <c r="R1010" i="1"/>
  <c r="S1010" i="1" s="1"/>
  <c r="R1300" i="1"/>
  <c r="S1300" i="1" s="1"/>
  <c r="R1281" i="1"/>
  <c r="S1281" i="1" s="1"/>
  <c r="R1570" i="1"/>
  <c r="S1570" i="1" s="1"/>
  <c r="R385" i="1"/>
  <c r="S385" i="1" s="1"/>
  <c r="R911" i="1"/>
  <c r="S911" i="1" s="1"/>
  <c r="R940" i="1"/>
  <c r="S940" i="1" s="1"/>
  <c r="R510" i="1"/>
  <c r="S510" i="1" s="1"/>
  <c r="R568" i="1"/>
  <c r="S568" i="1" s="1"/>
  <c r="R562" i="1"/>
  <c r="S562" i="1" s="1"/>
  <c r="R900" i="1"/>
  <c r="S900" i="1" s="1"/>
  <c r="R1178" i="1"/>
  <c r="S1178" i="1" s="1"/>
  <c r="R909" i="1"/>
  <c r="S909" i="1" s="1"/>
  <c r="R101" i="1"/>
  <c r="S101" i="1" s="1"/>
  <c r="R532" i="1"/>
  <c r="S532" i="1" s="1"/>
  <c r="R1008" i="1"/>
  <c r="S1008" i="1" s="1"/>
  <c r="R1191" i="1"/>
  <c r="S1191" i="1" s="1"/>
  <c r="R1523" i="1"/>
  <c r="S1523" i="1" s="1"/>
  <c r="R1481" i="1"/>
  <c r="S1481" i="1" s="1"/>
  <c r="R1341" i="1"/>
  <c r="S1341" i="1" s="1"/>
  <c r="R719" i="1"/>
  <c r="S719" i="1" s="1"/>
  <c r="R884" i="1"/>
  <c r="S884" i="1" s="1"/>
  <c r="R150" i="1"/>
  <c r="S150" i="1" s="1"/>
  <c r="R1484" i="1"/>
  <c r="S1484" i="1" s="1"/>
  <c r="R654" i="1"/>
  <c r="S654" i="1" s="1"/>
  <c r="R266" i="1"/>
  <c r="S266" i="1" s="1"/>
  <c r="R1303" i="1"/>
  <c r="S1303" i="1" s="1"/>
  <c r="R201" i="1"/>
  <c r="S201" i="1" s="1"/>
  <c r="R1318" i="1"/>
  <c r="S1318" i="1" s="1"/>
  <c r="R100" i="1"/>
  <c r="S100" i="1" s="1"/>
  <c r="R1105" i="1"/>
  <c r="S1105" i="1" s="1"/>
  <c r="R880" i="1"/>
  <c r="S880" i="1" s="1"/>
  <c r="R149" i="1"/>
  <c r="S149" i="1" s="1"/>
  <c r="R513" i="1"/>
  <c r="S513" i="1" s="1"/>
  <c r="R904" i="1"/>
  <c r="S904" i="1" s="1"/>
  <c r="R443" i="1"/>
  <c r="S443" i="1" s="1"/>
  <c r="R627" i="1"/>
  <c r="S627" i="1" s="1"/>
  <c r="R755" i="1"/>
  <c r="S755" i="1" s="1"/>
  <c r="R1280" i="1"/>
  <c r="S1280" i="1" s="1"/>
  <c r="R1086" i="1"/>
  <c r="S1086" i="1" s="1"/>
  <c r="R1394" i="1"/>
  <c r="S1394" i="1" s="1"/>
  <c r="R494" i="1"/>
  <c r="S494" i="1" s="1"/>
  <c r="R8" i="1"/>
  <c r="S8" i="1" s="1"/>
  <c r="R276" i="1"/>
  <c r="S276" i="1" s="1"/>
  <c r="R988" i="1"/>
  <c r="S988" i="1" s="1"/>
  <c r="R288" i="1"/>
  <c r="S288" i="1" s="1"/>
  <c r="R1416" i="1"/>
  <c r="S1416" i="1" s="1"/>
  <c r="R1112" i="1"/>
  <c r="S1112" i="1" s="1"/>
  <c r="R1306" i="1"/>
  <c r="S1306" i="1" s="1"/>
  <c r="R1018" i="1"/>
  <c r="S1018" i="1" s="1"/>
  <c r="R306" i="1"/>
  <c r="S306" i="1" s="1"/>
  <c r="R26" i="1"/>
  <c r="S26" i="1" s="1"/>
  <c r="R1124" i="1"/>
  <c r="S1124" i="1" s="1"/>
  <c r="R1249" i="1"/>
  <c r="S1249" i="1" s="1"/>
  <c r="R1207" i="1"/>
  <c r="S1207" i="1" s="1"/>
  <c r="R333" i="1"/>
  <c r="S333" i="1" s="1"/>
  <c r="R447" i="1"/>
  <c r="S447" i="1" s="1"/>
  <c r="R140" i="1"/>
  <c r="S140" i="1" s="1"/>
  <c r="R1384" i="1"/>
  <c r="S1384" i="1" s="1"/>
  <c r="R749" i="1"/>
  <c r="S749" i="1" s="1"/>
  <c r="R1412" i="1"/>
  <c r="S1412" i="1" s="1"/>
  <c r="R1543" i="1"/>
  <c r="S1543" i="1" s="1"/>
  <c r="R1066" i="1"/>
  <c r="S1066" i="1" s="1"/>
  <c r="R852" i="1"/>
  <c r="S852" i="1" s="1"/>
  <c r="R1012" i="1"/>
  <c r="S1012" i="1" s="1"/>
  <c r="R81" i="1"/>
  <c r="S81" i="1" s="1"/>
  <c r="R237" i="1"/>
  <c r="S237" i="1" s="1"/>
  <c r="R383" i="1"/>
  <c r="S383" i="1" s="1"/>
  <c r="R566" i="1"/>
  <c r="S566" i="1" s="1"/>
  <c r="R528" i="1"/>
  <c r="S528" i="1" s="1"/>
  <c r="R771" i="1"/>
  <c r="S771" i="1" s="1"/>
  <c r="R1501" i="1"/>
  <c r="S1501" i="1" s="1"/>
  <c r="R575" i="1"/>
  <c r="S575" i="1" s="1"/>
  <c r="R764" i="1"/>
  <c r="S764" i="1" s="1"/>
  <c r="R1058" i="1"/>
  <c r="S1058" i="1" s="1"/>
  <c r="R1219" i="1"/>
  <c r="S1219" i="1" s="1"/>
  <c r="R1401" i="1"/>
  <c r="S1401" i="1" s="1"/>
  <c r="R1555" i="1"/>
  <c r="S1555" i="1" s="1"/>
  <c r="R431" i="1"/>
  <c r="S431" i="1" s="1"/>
  <c r="R1514" i="1"/>
  <c r="S1514" i="1" s="1"/>
  <c r="R1288" i="1"/>
  <c r="S1288" i="1" s="1"/>
  <c r="R682" i="1"/>
  <c r="S682" i="1" s="1"/>
  <c r="R905" i="1"/>
  <c r="S905" i="1" s="1"/>
  <c r="R1639" i="1"/>
  <c r="S1639" i="1" s="1"/>
  <c r="R145" i="1"/>
  <c r="S145" i="1" s="1"/>
  <c r="R777" i="1"/>
  <c r="S777" i="1" s="1"/>
  <c r="R727" i="1"/>
  <c r="S727" i="1" s="1"/>
  <c r="R27" i="1"/>
  <c r="S27" i="1" s="1"/>
  <c r="R1567" i="1"/>
  <c r="S1567" i="1" s="1"/>
  <c r="R1621" i="1"/>
  <c r="S1621" i="1" s="1"/>
  <c r="R1118" i="1"/>
  <c r="S1118" i="1" s="1"/>
  <c r="R1282" i="1"/>
  <c r="S1282" i="1" s="1"/>
  <c r="R613" i="1"/>
  <c r="S613" i="1" s="1"/>
  <c r="R491" i="1"/>
  <c r="S491" i="1" s="1"/>
  <c r="R64" i="1"/>
  <c r="S64" i="1" s="1"/>
  <c r="R1430" i="1"/>
  <c r="S1430" i="1" s="1"/>
  <c r="R1442" i="1"/>
  <c r="S1442" i="1" s="1"/>
  <c r="R1656" i="1"/>
  <c r="S1656" i="1" s="1"/>
  <c r="R260" i="1"/>
  <c r="S260" i="1" s="1"/>
  <c r="R398" i="1"/>
  <c r="S398" i="1" s="1"/>
  <c r="R660" i="1"/>
  <c r="S660" i="1" s="1"/>
  <c r="R1493" i="1"/>
  <c r="S1493" i="1" s="1"/>
  <c r="R1485" i="1"/>
  <c r="S1485" i="1" s="1"/>
  <c r="R178" i="1"/>
  <c r="S178" i="1" s="1"/>
  <c r="R102" i="1"/>
  <c r="S102" i="1" s="1"/>
  <c r="R798" i="1"/>
  <c r="S798" i="1" s="1"/>
  <c r="R1606" i="1"/>
  <c r="S1606" i="1" s="1"/>
  <c r="R1171" i="1"/>
  <c r="S1171" i="1" s="1"/>
  <c r="R121" i="1"/>
  <c r="S121" i="1" s="1"/>
  <c r="R1095" i="1"/>
  <c r="S1095" i="1" s="1"/>
  <c r="R583" i="1"/>
  <c r="S583" i="1" s="1"/>
  <c r="R1015" i="1"/>
  <c r="S1015" i="1" s="1"/>
  <c r="R180" i="1"/>
  <c r="S180" i="1" s="1"/>
  <c r="R342" i="1"/>
  <c r="S342" i="1" s="1"/>
  <c r="R1133" i="1"/>
  <c r="S1133" i="1" s="1"/>
  <c r="R1371" i="1"/>
  <c r="S1371" i="1" s="1"/>
  <c r="R1428" i="1"/>
  <c r="S1428" i="1" s="1"/>
  <c r="R1377" i="1"/>
  <c r="S1377" i="1" s="1"/>
  <c r="R270" i="1"/>
  <c r="S270" i="1" s="1"/>
  <c r="R310" i="1"/>
  <c r="S310" i="1" s="1"/>
  <c r="R1047" i="1"/>
  <c r="S1047" i="1" s="1"/>
  <c r="R1080" i="1"/>
  <c r="S1080" i="1" s="1"/>
  <c r="R1330" i="1"/>
  <c r="S1330" i="1" s="1"/>
  <c r="R236" i="1"/>
  <c r="S236" i="1" s="1"/>
  <c r="R1490" i="1"/>
  <c r="S1490" i="1" s="1"/>
  <c r="R115" i="1"/>
  <c r="S115" i="1" s="1"/>
  <c r="R630" i="1"/>
  <c r="S630" i="1" s="1"/>
  <c r="R1082" i="1"/>
  <c r="S1082" i="1" s="1"/>
  <c r="R535" i="1"/>
  <c r="S535" i="1" s="1"/>
  <c r="R526" i="1"/>
  <c r="S526" i="1" s="1"/>
  <c r="R834" i="1"/>
  <c r="S834" i="1" s="1"/>
  <c r="R169" i="1"/>
  <c r="S169" i="1" s="1"/>
  <c r="R864" i="1"/>
  <c r="S864" i="1" s="1"/>
  <c r="R1456" i="1"/>
  <c r="S1456" i="1" s="1"/>
  <c r="R1333" i="1"/>
  <c r="S1333" i="1" s="1"/>
  <c r="R1476" i="1"/>
  <c r="S1476" i="1" s="1"/>
  <c r="R1657" i="1"/>
  <c r="S1657" i="1" s="1"/>
  <c r="R475" i="1"/>
  <c r="S475" i="1" s="1"/>
  <c r="R818" i="1"/>
  <c r="S818" i="1" s="1"/>
  <c r="R1294" i="1"/>
  <c r="S1294" i="1" s="1"/>
  <c r="R1579" i="1"/>
  <c r="S1579" i="1" s="1"/>
  <c r="R557" i="1"/>
  <c r="S557" i="1" s="1"/>
  <c r="R168" i="1"/>
  <c r="S168" i="1" s="1"/>
  <c r="R949" i="1"/>
  <c r="S949" i="1" s="1"/>
  <c r="R14" i="1"/>
  <c r="S14" i="1" s="1"/>
  <c r="R85" i="1"/>
  <c r="S85" i="1" s="1"/>
  <c r="R1291" i="1"/>
  <c r="S1291" i="1" s="1"/>
  <c r="R639" i="1"/>
  <c r="S639" i="1" s="1"/>
  <c r="R365" i="1"/>
  <c r="S365" i="1" s="1"/>
  <c r="R357" i="1"/>
  <c r="S357" i="1" s="1"/>
  <c r="R214" i="1"/>
  <c r="S214" i="1" s="1"/>
</calcChain>
</file>

<file path=xl/sharedStrings.xml><?xml version="1.0" encoding="utf-8"?>
<sst xmlns="http://schemas.openxmlformats.org/spreadsheetml/2006/main" count="8255" uniqueCount="235">
  <si>
    <t>MÁQUINA</t>
  </si>
  <si>
    <t>CODIGO</t>
  </si>
  <si>
    <t>TIPO DE MANTTO</t>
  </si>
  <si>
    <t>DESCRIPCIÓN</t>
  </si>
  <si>
    <t>C.C.</t>
  </si>
  <si>
    <t>RESPONSABLE</t>
  </si>
  <si>
    <t>ROL</t>
  </si>
  <si>
    <t>FECHA PROG.</t>
  </si>
  <si>
    <t>STATUS</t>
  </si>
  <si>
    <t>FECHA EJEC.</t>
  </si>
  <si>
    <t>OBSERVACIÓN</t>
  </si>
  <si>
    <t>MQP009</t>
  </si>
  <si>
    <t>PREVENTIVO</t>
  </si>
  <si>
    <t>MANTENIMIENTO MECANICO</t>
  </si>
  <si>
    <t>DVARGAS</t>
  </si>
  <si>
    <t>PENDIENTE</t>
  </si>
  <si>
    <t>PORT.G-01</t>
  </si>
  <si>
    <t>STAND BY</t>
  </si>
  <si>
    <t>MANTENIMIENTO ELECTRICO</t>
  </si>
  <si>
    <t>JMEJIA</t>
  </si>
  <si>
    <t>COMPRESOR 3</t>
  </si>
  <si>
    <t>MANTENIMIENTO MECANICO-ELECTRICO</t>
  </si>
  <si>
    <t>CONFORME</t>
  </si>
  <si>
    <t>MC-10</t>
  </si>
  <si>
    <t>MANTENIMIENTO POR HOROMETRO</t>
  </si>
  <si>
    <t>ABLAS</t>
  </si>
  <si>
    <t>MQP010</t>
  </si>
  <si>
    <t>PORT.G-02</t>
  </si>
  <si>
    <t>GR-02</t>
  </si>
  <si>
    <t>EAROSTE</t>
  </si>
  <si>
    <t>MC-02</t>
  </si>
  <si>
    <t>MQP011</t>
  </si>
  <si>
    <t>GR-01</t>
  </si>
  <si>
    <t>MC-04</t>
  </si>
  <si>
    <t>MQP012</t>
  </si>
  <si>
    <t>CSA-01</t>
  </si>
  <si>
    <t>COMPRESOR 6</t>
  </si>
  <si>
    <t>MC-05</t>
  </si>
  <si>
    <t>MQP013</t>
  </si>
  <si>
    <t>COMPRESOR 5</t>
  </si>
  <si>
    <t>MC-06</t>
  </si>
  <si>
    <t>MQP014</t>
  </si>
  <si>
    <t>COMPRESOR 4</t>
  </si>
  <si>
    <t>MC-07</t>
  </si>
  <si>
    <t>MQP015</t>
  </si>
  <si>
    <t>MC-08</t>
  </si>
  <si>
    <t>MC-09</t>
  </si>
  <si>
    <t>MQP001</t>
  </si>
  <si>
    <t>MQP002</t>
  </si>
  <si>
    <t>MQP003</t>
  </si>
  <si>
    <t>MQP004</t>
  </si>
  <si>
    <t>MQP005</t>
  </si>
  <si>
    <t>MQP006</t>
  </si>
  <si>
    <t>MQP007</t>
  </si>
  <si>
    <t>MQP008</t>
  </si>
  <si>
    <t>LGRANDEZ</t>
  </si>
  <si>
    <t>HM-01</t>
  </si>
  <si>
    <t>CG-01</t>
  </si>
  <si>
    <t>CG-02</t>
  </si>
  <si>
    <t>CG-03</t>
  </si>
  <si>
    <t>CG-04N</t>
  </si>
  <si>
    <t>CG-04</t>
  </si>
  <si>
    <t>LINC-01</t>
  </si>
  <si>
    <t>CG-05</t>
  </si>
  <si>
    <t>TAB-01</t>
  </si>
  <si>
    <t>TAB-02</t>
  </si>
  <si>
    <t>TAB-03</t>
  </si>
  <si>
    <t>TAB-04</t>
  </si>
  <si>
    <t>TAB-05</t>
  </si>
  <si>
    <t>TAB-06</t>
  </si>
  <si>
    <t>CG-07</t>
  </si>
  <si>
    <t>TAB-07</t>
  </si>
  <si>
    <t>TAB-08</t>
  </si>
  <si>
    <t>TAB-09</t>
  </si>
  <si>
    <t>TAB-10</t>
  </si>
  <si>
    <t>TAB-11</t>
  </si>
  <si>
    <t>TAB-12</t>
  </si>
  <si>
    <t>TAB-13</t>
  </si>
  <si>
    <t>TAB-14</t>
  </si>
  <si>
    <t>CG-08</t>
  </si>
  <si>
    <t>TAB-15</t>
  </si>
  <si>
    <t>TAB-16</t>
  </si>
  <si>
    <t>TAB-17</t>
  </si>
  <si>
    <t>TAB-18</t>
  </si>
  <si>
    <t>TAB-19</t>
  </si>
  <si>
    <t>TAB-20</t>
  </si>
  <si>
    <t>TAB-21</t>
  </si>
  <si>
    <t>TAB-22</t>
  </si>
  <si>
    <t>TAB-23</t>
  </si>
  <si>
    <t>TAB-24</t>
  </si>
  <si>
    <t>TAB-25</t>
  </si>
  <si>
    <t>TAB-26</t>
  </si>
  <si>
    <t>TAB-27</t>
  </si>
  <si>
    <t>TAB-28</t>
  </si>
  <si>
    <t>LINC-02</t>
  </si>
  <si>
    <t>BCO-CON</t>
  </si>
  <si>
    <t>SUB-EST</t>
  </si>
  <si>
    <t>LINC-03</t>
  </si>
  <si>
    <t>DOBTUB-01</t>
  </si>
  <si>
    <t>PREN-CORT</t>
  </si>
  <si>
    <t>SOLAND-01</t>
  </si>
  <si>
    <t>OXIC-01</t>
  </si>
  <si>
    <t>OXIC-02</t>
  </si>
  <si>
    <t>OXIC-03</t>
  </si>
  <si>
    <t>SOLAND-02</t>
  </si>
  <si>
    <t>PUNZ-01</t>
  </si>
  <si>
    <t>RPALOMINO</t>
  </si>
  <si>
    <t>TABLAS AUXILIARES</t>
  </si>
  <si>
    <t>1. MESES</t>
  </si>
  <si>
    <t>2. AREAS</t>
  </si>
  <si>
    <t>5. ESTATUS</t>
  </si>
  <si>
    <t>Id Mes</t>
  </si>
  <si>
    <t>Mes</t>
  </si>
  <si>
    <t>Areas solicitantes</t>
  </si>
  <si>
    <t>Estatus</t>
  </si>
  <si>
    <t>Ene</t>
  </si>
  <si>
    <t>PLANTA</t>
  </si>
  <si>
    <t>Feb</t>
  </si>
  <si>
    <t>REDES</t>
  </si>
  <si>
    <t>Mar</t>
  </si>
  <si>
    <t>SSOMA</t>
  </si>
  <si>
    <t>Abr</t>
  </si>
  <si>
    <t>INGENIERIA</t>
  </si>
  <si>
    <t>May</t>
  </si>
  <si>
    <t>PRODUCCION</t>
  </si>
  <si>
    <t>Jun</t>
  </si>
  <si>
    <t>CALIDAD</t>
  </si>
  <si>
    <t>Jul</t>
  </si>
  <si>
    <t>RRHH</t>
  </si>
  <si>
    <t>Ago</t>
  </si>
  <si>
    <t>Set</t>
  </si>
  <si>
    <t>Oct</t>
  </si>
  <si>
    <t>Nov</t>
  </si>
  <si>
    <t>Dic</t>
  </si>
  <si>
    <t>MAQUINA DE PINTURA GRACO XTREME 60/1</t>
  </si>
  <si>
    <t>PORTICO GRÚA 1 10 TM/N1</t>
  </si>
  <si>
    <t>COMPRESOR GA90 SERIE: API615855</t>
  </si>
  <si>
    <t>MONTACARGAS 8 TON (DIESEL)</t>
  </si>
  <si>
    <t>PORTICO GRÚA 2 10 TM/N2</t>
  </si>
  <si>
    <t>MÁQUINA GRANALLADORA</t>
  </si>
  <si>
    <t>MONTACARGAS 7 TON (DIESEL)</t>
  </si>
  <si>
    <t>MAQUINA DE PINTURA GRACO XTREME 70/1</t>
  </si>
  <si>
    <t>MONTACARGAS 4.5 TON (DIESEL)</t>
  </si>
  <si>
    <t>MAQUINA GRANALLADORA  MANUAL</t>
  </si>
  <si>
    <t>COMPRESOR GA55 SERIE: API623639</t>
  </si>
  <si>
    <t>COMPRESOR GA22 SERIE: API325785</t>
  </si>
  <si>
    <t>MONTACARGAS 5 TON (GLP) 00000-37</t>
  </si>
  <si>
    <t>COMPRESOR GA90 SERIE: AP1616505</t>
  </si>
  <si>
    <t>MONTACARGAS 5 TON (GLP) 00000-39</t>
  </si>
  <si>
    <t>MONTACARGAS 7 TON (GLP) 00000-31</t>
  </si>
  <si>
    <t>MONTACARGAS 7 TON (GLP) 00000-32</t>
  </si>
  <si>
    <t>MAQUINA DE PINTURA GRACO XTREME 40/1</t>
  </si>
  <si>
    <t>HORNO MOVIL</t>
  </si>
  <si>
    <t>GENERADOR DE CALOR CON CHASIS DE ACERO INOXIDABLE</t>
  </si>
  <si>
    <t>GENERADOR DE CALOR CON CHASIS DE ALUMINIO</t>
  </si>
  <si>
    <t>MÁQUINA DE SOLDAR LINCOLN FLEXTEC 450 CÓDIGO 603</t>
  </si>
  <si>
    <t>TABLERO ELÉCTRICO MANTENIMIENTO 220 V</t>
  </si>
  <si>
    <t>TABLERO ELÉCTRICO SOMA 220 V</t>
  </si>
  <si>
    <t>TABLERO ELÉCTRICO BOMBA DE AGUA 220 V</t>
  </si>
  <si>
    <t>TABLERO ELÉCTRICO MANTENIMIENTO - COMPRESORA 220 V</t>
  </si>
  <si>
    <t>TABLERO ELÉCTRICO OFICINAS 220 V</t>
  </si>
  <si>
    <t>TABLERO ELÉCTRICO OFICINAS - ILUMINACIÓN PERIMÉTRICA 220 V</t>
  </si>
  <si>
    <t>TABLERO ELÉCTRICO POZO PROFUNDO - ALIMENTACIÓN 220V</t>
  </si>
  <si>
    <t>TABLERO ELÉCTRICO POZO PROFUNDO 220V</t>
  </si>
  <si>
    <t>TABLERO ELÉCTRICO MODIFICACIONES - COMPRESORA 220 V</t>
  </si>
  <si>
    <t>TABLERO ELÉCTRICO MODIFICACIONES - TOMAS 220 - 440 V</t>
  </si>
  <si>
    <t>TABLERO ELÉCTRICO MODIFICACIONES - ILUMINACIÓN 220 V</t>
  </si>
  <si>
    <t>TABLERO ELÉCTRICO MODIFICACIONES - ALIMENTACIÓN 220 V</t>
  </si>
  <si>
    <t>TABLERO ELÉCTRICO MODIFICACIONES - ALIMENTACIÓN 440 V</t>
  </si>
  <si>
    <t>TABLERO ELÉCTRICO MODIFICACIONES - PRENSA CORTADORA 440 V</t>
  </si>
  <si>
    <t>TABLERO ELÉCTRICO NAVE 05 - ALIMENTACIÓN 220 V</t>
  </si>
  <si>
    <t>TABLERO ELÉCTRICO PERÍMETRO - ILUMINACIÓN 220 V</t>
  </si>
  <si>
    <t>TABLERO ELÉCTRICO ILUMINACIÓN Y TOMAS GR-02 - ALIMENTACIÓN 220 V</t>
  </si>
  <si>
    <t>TABLERO ELÉCTRICO CSA-01 - ALIMENTACIÓN 440 V</t>
  </si>
  <si>
    <t>TABLERO ELÉCTRICO CSA-01 - ILUMINACIÓN 220 V</t>
  </si>
  <si>
    <t>TABLERO ELÉCTRICO SALA DE COMPRESORAS - ILUMINACIÓN 220 V</t>
  </si>
  <si>
    <t>TABLERO ELÉCTRICO NAVE 05 - ILUMINACIÓN 220 V</t>
  </si>
  <si>
    <t>TABLERO ELÉCTRICO NAVE 05 - TOMAS 220 V</t>
  </si>
  <si>
    <t>TABLERO ELÉCTRICO NAVES 1, 2, 3, 6, 7, 8 Y 9 - ALIMENTACIÓN 220 V</t>
  </si>
  <si>
    <t>TABLERO ELÉCTRICO NAVE 01 - ILUMINACIÓN 220 V</t>
  </si>
  <si>
    <t>TABLERO ELÉCTRICO NAVE 02 - ILUMINACIÓN 220 V</t>
  </si>
  <si>
    <t>TABLERO ELÉCTRICO NAVE 03 - ILUMINACIÓN 220 V</t>
  </si>
  <si>
    <t>TABLERO ELÉCTRICO ALARMA 220 V</t>
  </si>
  <si>
    <t>TABLERO ELÉCTRICO NAVE 6, 7, 8 Y 9 - ILUMINACIÓN 220 V</t>
  </si>
  <si>
    <t>MÁQUINA DE SOLDAR LINCOLN FLEXTEC 450 CÓDIGO 622</t>
  </si>
  <si>
    <t>BANCO DE CONDENSADORES</t>
  </si>
  <si>
    <t>SUB-ESTACIÓN</t>
  </si>
  <si>
    <t>MÁQUINA DE SOLDAR LINCOLN FLEXTEC 500 CÓDIGO 1912</t>
  </si>
  <si>
    <t>MAQUINA GRANALLADORA MANUAL</t>
  </si>
  <si>
    <t>DOBLADORA DE TUBO INECO MÓDELO: QB-76NC</t>
  </si>
  <si>
    <t>PRENSA HIDRAULICA CORTADORA DE TUBOS</t>
  </si>
  <si>
    <t>MÁQUINA DE SOLDAR SOLANDINA TRC-300 CÓDIGO 020039</t>
  </si>
  <si>
    <t>CAÑA DE OXICORTE UNIWELD CÓDIGO 335</t>
  </si>
  <si>
    <t>CAÑA DE OXICORTE UNIWELD CÓDIGO 437</t>
  </si>
  <si>
    <t>CAÑA DE OXICORTE UNIWELD CÓDIGO 450</t>
  </si>
  <si>
    <t>MÁQUINA DE SOLDAR SOLANDINA TRC-300 CÓDIGO 00786</t>
  </si>
  <si>
    <t>PUNZADORA HOUGEN-OGURA MODELO 75006 CÓDIGO 883002</t>
  </si>
  <si>
    <t>3. MAQUINAS</t>
  </si>
  <si>
    <t>4. TIPO DE MANTENIMIENTO</t>
  </si>
  <si>
    <t>Tipo Mantenimiento</t>
  </si>
  <si>
    <t>Maquina</t>
  </si>
  <si>
    <t>Cod Maquina</t>
  </si>
  <si>
    <t>HORA INICIO</t>
  </si>
  <si>
    <t>HORA TERMINO</t>
  </si>
  <si>
    <t>MES</t>
  </si>
  <si>
    <t>AÑO</t>
  </si>
  <si>
    <t>HORAS</t>
  </si>
  <si>
    <t>HORAS DISPONIBLES</t>
  </si>
  <si>
    <t>Total general</t>
  </si>
  <si>
    <t>FECHA CUMPLIDA</t>
  </si>
  <si>
    <t>RETRASO DE 2 DIAS</t>
  </si>
  <si>
    <t>RETRASO DE 3 DIAS</t>
  </si>
  <si>
    <t>6. TIPO DE MAQUINAS</t>
  </si>
  <si>
    <t>Tipo maquina</t>
  </si>
  <si>
    <t>EXCAVADORA</t>
  </si>
  <si>
    <t>RETROEXCAVADORA</t>
  </si>
  <si>
    <t>DRAGAS</t>
  </si>
  <si>
    <t>DRAGALINA</t>
  </si>
  <si>
    <t>MOTOTRAILLA</t>
  </si>
  <si>
    <t>ESCREPA</t>
  </si>
  <si>
    <t>PAVIMENTADORA</t>
  </si>
  <si>
    <t>COMPACTADORA</t>
  </si>
  <si>
    <t>MOTONIVELADORA</t>
  </si>
  <si>
    <t>CISTERNAS DE AGUA</t>
  </si>
  <si>
    <t>LAS VOLQUETAS</t>
  </si>
  <si>
    <t>TRACTORES</t>
  </si>
  <si>
    <t>CARGADORA</t>
  </si>
  <si>
    <t>TIPO DE MAQUINA</t>
  </si>
  <si>
    <t>Nro eventos</t>
  </si>
  <si>
    <t>RETRASO DE 4 DIAS</t>
  </si>
  <si>
    <t>RETRASO DE 1 DIAS</t>
  </si>
  <si>
    <t>Total 2018</t>
  </si>
  <si>
    <t>Total 2019</t>
  </si>
  <si>
    <t>DISPONIBILIDAD MAQUINA</t>
  </si>
  <si>
    <t>% DISPONIB MAQ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</si>
</sst>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8" fontId="1" fillId="0" borderId="0" xfId="0" applyNumberFormat="1" applyFont="1"/>
    <xf numFmtId="164" fontId="1" fillId="0" borderId="0" xfId="1" applyFont="1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64" fontId="1" fillId="0" borderId="0" xfId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1" fillId="2" borderId="0" xfId="1" applyFont="1" applyFill="1" applyAlignment="1">
      <alignment horizontal="center" vertical="center" wrapText="1"/>
    </xf>
    <xf numFmtId="0" fontId="0" fillId="0" borderId="0" xfId="0" pivotButton="1"/>
    <xf numFmtId="0" fontId="5" fillId="0" borderId="0" xfId="0" applyFont="1"/>
    <xf numFmtId="9" fontId="1" fillId="2" borderId="0" xfId="2" applyFont="1" applyFill="1" applyAlignment="1">
      <alignment horizontal="center" vertical="center" wrapText="1"/>
    </xf>
    <xf numFmtId="9" fontId="1" fillId="0" borderId="0" xfId="2" applyFont="1"/>
    <xf numFmtId="9" fontId="0" fillId="0" borderId="0" xfId="0" applyNumberFormat="1"/>
  </cellXfs>
  <cellStyles count="3">
    <cellStyle name="Millares" xfId="1" builtinId="3"/>
    <cellStyle name="Normal" xfId="0" builtinId="0"/>
    <cellStyle name="Porcentaje" xfId="2" builtinId="5"/>
  </cellStyles>
  <dxfs count="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4" formatCode="_ * #,##0.00_ ;_ * \-#,##0.0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4" formatCode="_ * #,##0.00_ ;_ * \-#,##0.0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5" formatCode="hh:mm\ AM/P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5" formatCode="hh:mm\ AM/P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[65. Dashboard Mantenimiento.xlsx]Pivots!TablaDinámica1</c:name>
    <c:fmtId val="1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CUMPLIMIENTO GENERAL MANTO</a:t>
            </a:r>
          </a:p>
        </c:rich>
      </c:tx>
      <c:layout>
        <c:manualLayout>
          <c:xMode val="edge"/>
          <c:yMode val="edge"/>
          <c:x val="0.37318744531933512"/>
          <c:y val="5.5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  <c:spPr>
          <a:solidFill>
            <a:schemeClr val="accent1"/>
          </a:solidFill>
          <a:ln>
            <a:noFill/>
          </a:ln>
          <a:effectLst/>
          <a:scene3d>
            <a:camera prst="orthographicFront"/>
            <a:lightRig rig="brightRoom" dir="t"/>
          </a:scene3d>
          <a:sp3d prstMaterial="flat">
            <a:bevelT w="50800" h="101600" prst="angle"/>
            <a:contourClr>
              <a:srgbClr val="000000"/>
            </a:contourClr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  <a:scene3d>
            <a:camera prst="orthographicFront"/>
            <a:lightRig rig="brightRoom" dir="t"/>
          </a:scene3d>
          <a:sp3d prstMaterial="flat">
            <a:bevelT w="50800" h="101600" prst="angle"/>
            <a:contourClr>
              <a:srgbClr val="000000"/>
            </a:contourClr>
          </a:sp3d>
        </c:spPr>
        <c:dLbl>
          <c:idx val="0"/>
          <c:layout>
            <c:manualLayout>
              <c:x val="0.22500000000000009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  <a:scene3d>
            <a:camera prst="orthographicFront"/>
            <a:lightRig rig="brightRoom" dir="t"/>
          </a:scene3d>
          <a:sp3d prstMaterial="flat">
            <a:bevelT w="50800" h="101600" prst="angle"/>
            <a:contourClr>
              <a:srgbClr val="000000"/>
            </a:contourClr>
          </a:sp3d>
        </c:spPr>
        <c:dLbl>
          <c:idx val="0"/>
          <c:layout>
            <c:manualLayout>
              <c:x val="0.21666666666666667"/>
              <c:y val="-5.5555555555555552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  <a:scene3d>
            <a:camera prst="orthographicFront"/>
            <a:lightRig rig="brightRoom" dir="t"/>
          </a:scene3d>
          <a:sp3d prstMaterial="flat">
            <a:bevelT w="50800" h="101600" prst="angle"/>
            <a:contourClr>
              <a:srgbClr val="000000"/>
            </a:contourClr>
          </a:sp3d>
        </c:spPr>
        <c:dLbl>
          <c:idx val="0"/>
          <c:layout>
            <c:manualLayout>
              <c:x val="0.3"/>
              <c:y val="6.4814814814814811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  <a:scene3d>
            <a:camera prst="orthographicFront"/>
            <a:lightRig rig="brightRoom" dir="t"/>
          </a:scene3d>
          <a:sp3d prstMaterial="flat">
            <a:bevelT w="50800" h="101600" prst="angle"/>
            <a:contourClr>
              <a:srgbClr val="000000"/>
            </a:contourClr>
          </a:sp3d>
        </c:spPr>
        <c:dLbl>
          <c:idx val="0"/>
          <c:layout>
            <c:manualLayout>
              <c:x val="-0.20277777777777778"/>
              <c:y val="0.1064814814814814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  <a:scene3d>
            <a:camera prst="orthographicFront"/>
            <a:lightRig rig="brightRoom" dir="t"/>
          </a:scene3d>
          <a:sp3d prstMaterial="flat">
            <a:bevelT w="50800" h="101600" prst="angle"/>
            <a:contourClr>
              <a:srgbClr val="000000"/>
            </a:contourClr>
          </a:sp3d>
        </c:spPr>
        <c:dLbl>
          <c:idx val="0"/>
          <c:layout>
            <c:manualLayout>
              <c:x val="-0.18333333333333332"/>
              <c:y val="-1.3888888888888888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  <a:scene3d>
            <a:camera prst="orthographicFront"/>
            <a:lightRig rig="brightRoom" dir="t"/>
          </a:scene3d>
          <a:sp3d prstMaterial="flat">
            <a:bevelT w="50800" h="101600" prst="angle"/>
            <a:contourClr>
              <a:srgbClr val="000000"/>
            </a:contourClr>
          </a:sp3d>
        </c:spPr>
        <c:dLbl>
          <c:idx val="0"/>
          <c:layout>
            <c:manualLayout>
              <c:x val="-0.18888888888888891"/>
              <c:y val="-0.15740740740740744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doughnutChart>
        <c:varyColors val="1"/>
        <c:ser>
          <c:idx val="0"/>
          <c:order val="0"/>
          <c:tx>
            <c:strRef>
              <c:f>Pivots!$B$3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070-4F2F-907C-C3116055525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070-4F2F-907C-C3116055525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9070-4F2F-907C-C3116055525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9070-4F2F-907C-C3116055525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9070-4F2F-907C-C3116055525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9070-4F2F-907C-C31160555258}"/>
              </c:ext>
            </c:extLst>
          </c:dPt>
          <c:dLbls>
            <c:dLbl>
              <c:idx val="0"/>
              <c:layout>
                <c:manualLayout>
                  <c:x val="0.22500000000000009"/>
                  <c:y val="0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070-4F2F-907C-C31160555258}"/>
                </c:ext>
              </c:extLst>
            </c:dLbl>
            <c:dLbl>
              <c:idx val="1"/>
              <c:layout>
                <c:manualLayout>
                  <c:x val="0.21666666666666667"/>
                  <c:y val="-5.555555555555555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070-4F2F-907C-C31160555258}"/>
                </c:ext>
              </c:extLst>
            </c:dLbl>
            <c:dLbl>
              <c:idx val="2"/>
              <c:layout>
                <c:manualLayout>
                  <c:x val="0.3"/>
                  <c:y val="6.481481481481481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070-4F2F-907C-C31160555258}"/>
                </c:ext>
              </c:extLst>
            </c:dLbl>
            <c:dLbl>
              <c:idx val="3"/>
              <c:layout>
                <c:manualLayout>
                  <c:x val="-0.20277777777777778"/>
                  <c:y val="0.106481481481481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070-4F2F-907C-C31160555258}"/>
                </c:ext>
              </c:extLst>
            </c:dLbl>
            <c:dLbl>
              <c:idx val="4"/>
              <c:layout>
                <c:manualLayout>
                  <c:x val="-0.18333333333333332"/>
                  <c:y val="-1.388888888888888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070-4F2F-907C-C31160555258}"/>
                </c:ext>
              </c:extLst>
            </c:dLbl>
            <c:dLbl>
              <c:idx val="5"/>
              <c:layout>
                <c:manualLayout>
                  <c:x val="-0.18888888888888891"/>
                  <c:y val="-0.1574074074074074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070-4F2F-907C-C311605552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Pivots!$A$4:$A$10</c:f>
              <c:strCache>
                <c:ptCount val="6"/>
                <c:pt idx="0">
                  <c:v>FECHA CUMPLIDA</c:v>
                </c:pt>
                <c:pt idx="1">
                  <c:v>PENDIENTE</c:v>
                </c:pt>
                <c:pt idx="2">
                  <c:v>RETRASO DE 2 DIAS</c:v>
                </c:pt>
                <c:pt idx="3">
                  <c:v>RETRASO DE 3 DIAS</c:v>
                </c:pt>
                <c:pt idx="4">
                  <c:v>RETRASO DE 4 DIAS</c:v>
                </c:pt>
                <c:pt idx="5">
                  <c:v>RETRASO DE 1 DIAS</c:v>
                </c:pt>
              </c:strCache>
            </c:strRef>
          </c:cat>
          <c:val>
            <c:numRef>
              <c:f>Pivots!$B$4:$B$10</c:f>
              <c:numCache>
                <c:formatCode>General</c:formatCode>
                <c:ptCount val="6"/>
                <c:pt idx="0">
                  <c:v>300</c:v>
                </c:pt>
                <c:pt idx="1">
                  <c:v>393</c:v>
                </c:pt>
                <c:pt idx="2">
                  <c:v>256</c:v>
                </c:pt>
                <c:pt idx="3">
                  <c:v>256</c:v>
                </c:pt>
                <c:pt idx="4">
                  <c:v>190</c:v>
                </c:pt>
                <c:pt idx="5">
                  <c:v>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070-4F2F-907C-C3116055525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tx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[65. Dashboard Mantenimiento.xlsx]Pivots!TablaDinámica2</c:name>
    <c:fmtId val="16"/>
  </c:pivotSource>
  <c:chart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Pivots!$F$3:$F$4</c:f>
              <c:strCache>
                <c:ptCount val="1"/>
                <c:pt idx="0">
                  <c:v>FECHA CUMPLIDA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multiLvlStrRef>
              <c:f>Pivots!$D$5:$E$24</c:f>
              <c:multiLvlStrCache>
                <c:ptCount val="17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</c:lvl>
                <c:lvl>
                  <c:pt idx="0">
                    <c:v>2018</c:v>
                  </c:pt>
                  <c:pt idx="12">
                    <c:v>2019</c:v>
                  </c:pt>
                </c:lvl>
              </c:multiLvlStrCache>
            </c:multiLvlStrRef>
          </c:cat>
          <c:val>
            <c:numRef>
              <c:f>Pivots!$F$5:$F$24</c:f>
              <c:numCache>
                <c:formatCode>General</c:formatCode>
                <c:ptCount val="17"/>
                <c:pt idx="0">
                  <c:v>16</c:v>
                </c:pt>
                <c:pt idx="1">
                  <c:v>20</c:v>
                </c:pt>
                <c:pt idx="2">
                  <c:v>10</c:v>
                </c:pt>
                <c:pt idx="3">
                  <c:v>23</c:v>
                </c:pt>
                <c:pt idx="4">
                  <c:v>17</c:v>
                </c:pt>
                <c:pt idx="5">
                  <c:v>23</c:v>
                </c:pt>
                <c:pt idx="6">
                  <c:v>19</c:v>
                </c:pt>
                <c:pt idx="7">
                  <c:v>11</c:v>
                </c:pt>
                <c:pt idx="8">
                  <c:v>22</c:v>
                </c:pt>
                <c:pt idx="9">
                  <c:v>19</c:v>
                </c:pt>
                <c:pt idx="10">
                  <c:v>15</c:v>
                </c:pt>
                <c:pt idx="11">
                  <c:v>21</c:v>
                </c:pt>
                <c:pt idx="12">
                  <c:v>17</c:v>
                </c:pt>
                <c:pt idx="13">
                  <c:v>17</c:v>
                </c:pt>
                <c:pt idx="14">
                  <c:v>13</c:v>
                </c:pt>
                <c:pt idx="15">
                  <c:v>14</c:v>
                </c:pt>
                <c:pt idx="16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5B-4FD2-89C2-8E5C97318422}"/>
            </c:ext>
          </c:extLst>
        </c:ser>
        <c:ser>
          <c:idx val="1"/>
          <c:order val="1"/>
          <c:tx>
            <c:strRef>
              <c:f>Pivots!$G$3:$G$4</c:f>
              <c:strCache>
                <c:ptCount val="1"/>
                <c:pt idx="0">
                  <c:v>PENDIENTE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multiLvlStrRef>
              <c:f>Pivots!$D$5:$E$24</c:f>
              <c:multiLvlStrCache>
                <c:ptCount val="17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</c:lvl>
                <c:lvl>
                  <c:pt idx="0">
                    <c:v>2018</c:v>
                  </c:pt>
                  <c:pt idx="12">
                    <c:v>2019</c:v>
                  </c:pt>
                </c:lvl>
              </c:multiLvlStrCache>
            </c:multiLvlStrRef>
          </c:cat>
          <c:val>
            <c:numRef>
              <c:f>Pivots!$G$5:$G$24</c:f>
              <c:numCache>
                <c:formatCode>General</c:formatCode>
                <c:ptCount val="17"/>
                <c:pt idx="0">
                  <c:v>30</c:v>
                </c:pt>
                <c:pt idx="1">
                  <c:v>14</c:v>
                </c:pt>
                <c:pt idx="2">
                  <c:v>25</c:v>
                </c:pt>
                <c:pt idx="3">
                  <c:v>28</c:v>
                </c:pt>
                <c:pt idx="4">
                  <c:v>32</c:v>
                </c:pt>
                <c:pt idx="5">
                  <c:v>20</c:v>
                </c:pt>
                <c:pt idx="6">
                  <c:v>24</c:v>
                </c:pt>
                <c:pt idx="7">
                  <c:v>31</c:v>
                </c:pt>
                <c:pt idx="8">
                  <c:v>26</c:v>
                </c:pt>
                <c:pt idx="9">
                  <c:v>28</c:v>
                </c:pt>
                <c:pt idx="10">
                  <c:v>18</c:v>
                </c:pt>
                <c:pt idx="11">
                  <c:v>22</c:v>
                </c:pt>
                <c:pt idx="12">
                  <c:v>19</c:v>
                </c:pt>
                <c:pt idx="13">
                  <c:v>14</c:v>
                </c:pt>
                <c:pt idx="14">
                  <c:v>21</c:v>
                </c:pt>
                <c:pt idx="15">
                  <c:v>16</c:v>
                </c:pt>
                <c:pt idx="16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5B-4FD2-89C2-8E5C97318422}"/>
            </c:ext>
          </c:extLst>
        </c:ser>
        <c:ser>
          <c:idx val="2"/>
          <c:order val="2"/>
          <c:tx>
            <c:strRef>
              <c:f>Pivots!$H$3:$H$4</c:f>
              <c:strCache>
                <c:ptCount val="1"/>
                <c:pt idx="0">
                  <c:v>RETRASO DE 2 DIAS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multiLvlStrRef>
              <c:f>Pivots!$D$5:$E$24</c:f>
              <c:multiLvlStrCache>
                <c:ptCount val="17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</c:lvl>
                <c:lvl>
                  <c:pt idx="0">
                    <c:v>2018</c:v>
                  </c:pt>
                  <c:pt idx="12">
                    <c:v>2019</c:v>
                  </c:pt>
                </c:lvl>
              </c:multiLvlStrCache>
            </c:multiLvlStrRef>
          </c:cat>
          <c:val>
            <c:numRef>
              <c:f>Pivots!$H$5:$H$24</c:f>
              <c:numCache>
                <c:formatCode>General</c:formatCode>
                <c:ptCount val="17"/>
                <c:pt idx="0">
                  <c:v>16</c:v>
                </c:pt>
                <c:pt idx="1">
                  <c:v>11</c:v>
                </c:pt>
                <c:pt idx="2">
                  <c:v>10</c:v>
                </c:pt>
                <c:pt idx="3">
                  <c:v>11</c:v>
                </c:pt>
                <c:pt idx="4">
                  <c:v>8</c:v>
                </c:pt>
                <c:pt idx="5">
                  <c:v>13</c:v>
                </c:pt>
                <c:pt idx="6">
                  <c:v>20</c:v>
                </c:pt>
                <c:pt idx="7">
                  <c:v>18</c:v>
                </c:pt>
                <c:pt idx="8">
                  <c:v>9</c:v>
                </c:pt>
                <c:pt idx="9">
                  <c:v>20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15</c:v>
                </c:pt>
                <c:pt idx="14">
                  <c:v>18</c:v>
                </c:pt>
                <c:pt idx="15">
                  <c:v>20</c:v>
                </c:pt>
                <c:pt idx="16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5B-4FD2-89C2-8E5C97318422}"/>
            </c:ext>
          </c:extLst>
        </c:ser>
        <c:ser>
          <c:idx val="3"/>
          <c:order val="3"/>
          <c:tx>
            <c:strRef>
              <c:f>Pivots!$I$3:$I$4</c:f>
              <c:strCache>
                <c:ptCount val="1"/>
                <c:pt idx="0">
                  <c:v>RETRASO DE 3 DIAS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multiLvlStrRef>
              <c:f>Pivots!$D$5:$E$24</c:f>
              <c:multiLvlStrCache>
                <c:ptCount val="17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</c:lvl>
                <c:lvl>
                  <c:pt idx="0">
                    <c:v>2018</c:v>
                  </c:pt>
                  <c:pt idx="12">
                    <c:v>2019</c:v>
                  </c:pt>
                </c:lvl>
              </c:multiLvlStrCache>
            </c:multiLvlStrRef>
          </c:cat>
          <c:val>
            <c:numRef>
              <c:f>Pivots!$I$5:$I$24</c:f>
              <c:numCache>
                <c:formatCode>General</c:formatCode>
                <c:ptCount val="17"/>
                <c:pt idx="0">
                  <c:v>18</c:v>
                </c:pt>
                <c:pt idx="1">
                  <c:v>9</c:v>
                </c:pt>
                <c:pt idx="2">
                  <c:v>21</c:v>
                </c:pt>
                <c:pt idx="3">
                  <c:v>16</c:v>
                </c:pt>
                <c:pt idx="4">
                  <c:v>11</c:v>
                </c:pt>
                <c:pt idx="5">
                  <c:v>13</c:v>
                </c:pt>
                <c:pt idx="6">
                  <c:v>15</c:v>
                </c:pt>
                <c:pt idx="7">
                  <c:v>19</c:v>
                </c:pt>
                <c:pt idx="8">
                  <c:v>16</c:v>
                </c:pt>
                <c:pt idx="9">
                  <c:v>9</c:v>
                </c:pt>
                <c:pt idx="10">
                  <c:v>14</c:v>
                </c:pt>
                <c:pt idx="11">
                  <c:v>15</c:v>
                </c:pt>
                <c:pt idx="12">
                  <c:v>14</c:v>
                </c:pt>
                <c:pt idx="13">
                  <c:v>16</c:v>
                </c:pt>
                <c:pt idx="14">
                  <c:v>16</c:v>
                </c:pt>
                <c:pt idx="15">
                  <c:v>18</c:v>
                </c:pt>
                <c:pt idx="16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5B-4FD2-89C2-8E5C97318422}"/>
            </c:ext>
          </c:extLst>
        </c:ser>
        <c:ser>
          <c:idx val="4"/>
          <c:order val="4"/>
          <c:tx>
            <c:strRef>
              <c:f>Pivots!$J$3:$J$4</c:f>
              <c:strCache>
                <c:ptCount val="1"/>
                <c:pt idx="0">
                  <c:v>RETRASO DE 4 DIAS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multiLvlStrRef>
              <c:f>Pivots!$D$5:$E$24</c:f>
              <c:multiLvlStrCache>
                <c:ptCount val="17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</c:lvl>
                <c:lvl>
                  <c:pt idx="0">
                    <c:v>2018</c:v>
                  </c:pt>
                  <c:pt idx="12">
                    <c:v>2019</c:v>
                  </c:pt>
                </c:lvl>
              </c:multiLvlStrCache>
            </c:multiLvlStrRef>
          </c:cat>
          <c:val>
            <c:numRef>
              <c:f>Pivots!$J$5:$J$24</c:f>
              <c:numCache>
                <c:formatCode>General</c:formatCode>
                <c:ptCount val="17"/>
                <c:pt idx="0">
                  <c:v>11</c:v>
                </c:pt>
                <c:pt idx="1">
                  <c:v>12</c:v>
                </c:pt>
                <c:pt idx="2">
                  <c:v>8</c:v>
                </c:pt>
                <c:pt idx="3">
                  <c:v>13</c:v>
                </c:pt>
                <c:pt idx="4">
                  <c:v>11</c:v>
                </c:pt>
                <c:pt idx="5">
                  <c:v>9</c:v>
                </c:pt>
                <c:pt idx="6">
                  <c:v>14</c:v>
                </c:pt>
                <c:pt idx="7">
                  <c:v>8</c:v>
                </c:pt>
                <c:pt idx="8">
                  <c:v>12</c:v>
                </c:pt>
                <c:pt idx="9">
                  <c:v>12</c:v>
                </c:pt>
                <c:pt idx="10">
                  <c:v>12</c:v>
                </c:pt>
                <c:pt idx="11">
                  <c:v>13</c:v>
                </c:pt>
                <c:pt idx="12">
                  <c:v>8</c:v>
                </c:pt>
                <c:pt idx="13">
                  <c:v>15</c:v>
                </c:pt>
                <c:pt idx="14">
                  <c:v>13</c:v>
                </c:pt>
                <c:pt idx="15">
                  <c:v>11</c:v>
                </c:pt>
                <c:pt idx="1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D5B-4FD2-89C2-8E5C97318422}"/>
            </c:ext>
          </c:extLst>
        </c:ser>
        <c:ser>
          <c:idx val="5"/>
          <c:order val="5"/>
          <c:tx>
            <c:strRef>
              <c:f>Pivots!$K$3:$K$4</c:f>
              <c:strCache>
                <c:ptCount val="1"/>
                <c:pt idx="0">
                  <c:v>RETRASO DE 1 DIAS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multiLvlStrRef>
              <c:f>Pivots!$D$5:$E$24</c:f>
              <c:multiLvlStrCache>
                <c:ptCount val="17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</c:lvl>
                <c:lvl>
                  <c:pt idx="0">
                    <c:v>2018</c:v>
                  </c:pt>
                  <c:pt idx="12">
                    <c:v>2019</c:v>
                  </c:pt>
                </c:lvl>
              </c:multiLvlStrCache>
            </c:multiLvlStrRef>
          </c:cat>
          <c:val>
            <c:numRef>
              <c:f>Pivots!$K$5:$K$24</c:f>
              <c:numCache>
                <c:formatCode>General</c:formatCode>
                <c:ptCount val="17"/>
                <c:pt idx="0">
                  <c:v>28</c:v>
                </c:pt>
                <c:pt idx="1">
                  <c:v>21</c:v>
                </c:pt>
                <c:pt idx="2">
                  <c:v>17</c:v>
                </c:pt>
                <c:pt idx="3">
                  <c:v>15</c:v>
                </c:pt>
                <c:pt idx="4">
                  <c:v>11</c:v>
                </c:pt>
                <c:pt idx="5">
                  <c:v>16</c:v>
                </c:pt>
                <c:pt idx="6">
                  <c:v>14</c:v>
                </c:pt>
                <c:pt idx="7">
                  <c:v>15</c:v>
                </c:pt>
                <c:pt idx="8">
                  <c:v>13</c:v>
                </c:pt>
                <c:pt idx="9">
                  <c:v>12</c:v>
                </c:pt>
                <c:pt idx="10">
                  <c:v>10</c:v>
                </c:pt>
                <c:pt idx="11">
                  <c:v>15</c:v>
                </c:pt>
                <c:pt idx="12">
                  <c:v>18</c:v>
                </c:pt>
                <c:pt idx="13">
                  <c:v>12</c:v>
                </c:pt>
                <c:pt idx="14">
                  <c:v>13</c:v>
                </c:pt>
                <c:pt idx="15">
                  <c:v>11</c:v>
                </c:pt>
                <c:pt idx="16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D5B-4FD2-89C2-8E5C97318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6293360"/>
        <c:axId val="596294344"/>
      </c:barChart>
      <c:catAx>
        <c:axId val="596293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96294344"/>
        <c:crosses val="autoZero"/>
        <c:auto val="1"/>
        <c:lblAlgn val="ctr"/>
        <c:lblOffset val="100"/>
        <c:noMultiLvlLbl val="0"/>
      </c:catAx>
      <c:valAx>
        <c:axId val="596294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96293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[65. Dashboard Mantenimiento.xlsx]Pivots!TablaDinámica3</c:name>
    <c:fmtId val="12"/>
  </c:pivotSource>
  <c:chart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  <c:spPr>
          <a:solidFill>
            <a:schemeClr val="accent1">
              <a:alpha val="7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>
              <a:alpha val="7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>
              <a:alpha val="7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>
              <a:alpha val="7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>
              <a:alpha val="7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>
              <a:alpha val="7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Pivots!$B$37:$B$38</c:f>
              <c:strCache>
                <c:ptCount val="1"/>
                <c:pt idx="0">
                  <c:v>FECHA CUMPLIDA</c:v>
                </c:pt>
              </c:strCache>
            </c:strRef>
          </c:tx>
          <c:spPr>
            <a:solidFill>
              <a:schemeClr val="accent1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Pivots!$A$39:$A$52</c:f>
              <c:strCache>
                <c:ptCount val="13"/>
                <c:pt idx="0">
                  <c:v>CARGADORA</c:v>
                </c:pt>
                <c:pt idx="1">
                  <c:v>CISTERNAS DE AGUA</c:v>
                </c:pt>
                <c:pt idx="2">
                  <c:v>COMPACTADORA</c:v>
                </c:pt>
                <c:pt idx="3">
                  <c:v>DRAGALINA</c:v>
                </c:pt>
                <c:pt idx="4">
                  <c:v>DRAGAS</c:v>
                </c:pt>
                <c:pt idx="5">
                  <c:v>ESCREPA</c:v>
                </c:pt>
                <c:pt idx="6">
                  <c:v>EXCAVADORA</c:v>
                </c:pt>
                <c:pt idx="7">
                  <c:v>LAS VOLQUETAS</c:v>
                </c:pt>
                <c:pt idx="8">
                  <c:v>MOTONIVELADORA</c:v>
                </c:pt>
                <c:pt idx="9">
                  <c:v>MOTOTRAILLA</c:v>
                </c:pt>
                <c:pt idx="10">
                  <c:v>PAVIMENTADORA</c:v>
                </c:pt>
                <c:pt idx="11">
                  <c:v>RETROEXCAVADORA</c:v>
                </c:pt>
                <c:pt idx="12">
                  <c:v>TRACTORES</c:v>
                </c:pt>
              </c:strCache>
            </c:strRef>
          </c:cat>
          <c:val>
            <c:numRef>
              <c:f>Pivots!$B$39:$B$52</c:f>
              <c:numCache>
                <c:formatCode>General</c:formatCode>
                <c:ptCount val="13"/>
                <c:pt idx="0">
                  <c:v>19</c:v>
                </c:pt>
                <c:pt idx="1">
                  <c:v>29</c:v>
                </c:pt>
                <c:pt idx="2">
                  <c:v>30</c:v>
                </c:pt>
                <c:pt idx="3">
                  <c:v>24</c:v>
                </c:pt>
                <c:pt idx="4">
                  <c:v>25</c:v>
                </c:pt>
                <c:pt idx="5">
                  <c:v>21</c:v>
                </c:pt>
                <c:pt idx="6">
                  <c:v>16</c:v>
                </c:pt>
                <c:pt idx="7">
                  <c:v>35</c:v>
                </c:pt>
                <c:pt idx="8">
                  <c:v>16</c:v>
                </c:pt>
                <c:pt idx="9">
                  <c:v>19</c:v>
                </c:pt>
                <c:pt idx="10">
                  <c:v>26</c:v>
                </c:pt>
                <c:pt idx="11">
                  <c:v>19</c:v>
                </c:pt>
                <c:pt idx="12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E9-4C7D-9811-DC905E3884E4}"/>
            </c:ext>
          </c:extLst>
        </c:ser>
        <c:ser>
          <c:idx val="1"/>
          <c:order val="1"/>
          <c:tx>
            <c:strRef>
              <c:f>Pivots!$C$37:$C$38</c:f>
              <c:strCache>
                <c:ptCount val="1"/>
                <c:pt idx="0">
                  <c:v>PENDIENTE</c:v>
                </c:pt>
              </c:strCache>
            </c:strRef>
          </c:tx>
          <c:spPr>
            <a:solidFill>
              <a:schemeClr val="accent2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Pivots!$A$39:$A$52</c:f>
              <c:strCache>
                <c:ptCount val="13"/>
                <c:pt idx="0">
                  <c:v>CARGADORA</c:v>
                </c:pt>
                <c:pt idx="1">
                  <c:v>CISTERNAS DE AGUA</c:v>
                </c:pt>
                <c:pt idx="2">
                  <c:v>COMPACTADORA</c:v>
                </c:pt>
                <c:pt idx="3">
                  <c:v>DRAGALINA</c:v>
                </c:pt>
                <c:pt idx="4">
                  <c:v>DRAGAS</c:v>
                </c:pt>
                <c:pt idx="5">
                  <c:v>ESCREPA</c:v>
                </c:pt>
                <c:pt idx="6">
                  <c:v>EXCAVADORA</c:v>
                </c:pt>
                <c:pt idx="7">
                  <c:v>LAS VOLQUETAS</c:v>
                </c:pt>
                <c:pt idx="8">
                  <c:v>MOTONIVELADORA</c:v>
                </c:pt>
                <c:pt idx="9">
                  <c:v>MOTOTRAILLA</c:v>
                </c:pt>
                <c:pt idx="10">
                  <c:v>PAVIMENTADORA</c:v>
                </c:pt>
                <c:pt idx="11">
                  <c:v>RETROEXCAVADORA</c:v>
                </c:pt>
                <c:pt idx="12">
                  <c:v>TRACTORES</c:v>
                </c:pt>
              </c:strCache>
            </c:strRef>
          </c:cat>
          <c:val>
            <c:numRef>
              <c:f>Pivots!$C$39:$C$52</c:f>
              <c:numCache>
                <c:formatCode>General</c:formatCode>
                <c:ptCount val="13"/>
                <c:pt idx="0">
                  <c:v>36</c:v>
                </c:pt>
                <c:pt idx="1">
                  <c:v>27</c:v>
                </c:pt>
                <c:pt idx="2">
                  <c:v>26</c:v>
                </c:pt>
                <c:pt idx="3">
                  <c:v>25</c:v>
                </c:pt>
                <c:pt idx="4">
                  <c:v>30</c:v>
                </c:pt>
                <c:pt idx="5">
                  <c:v>25</c:v>
                </c:pt>
                <c:pt idx="6">
                  <c:v>33</c:v>
                </c:pt>
                <c:pt idx="7">
                  <c:v>32</c:v>
                </c:pt>
                <c:pt idx="8">
                  <c:v>28</c:v>
                </c:pt>
                <c:pt idx="9">
                  <c:v>35</c:v>
                </c:pt>
                <c:pt idx="10">
                  <c:v>19</c:v>
                </c:pt>
                <c:pt idx="11">
                  <c:v>37</c:v>
                </c:pt>
                <c:pt idx="12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E9-4C7D-9811-DC905E3884E4}"/>
            </c:ext>
          </c:extLst>
        </c:ser>
        <c:ser>
          <c:idx val="2"/>
          <c:order val="2"/>
          <c:tx>
            <c:strRef>
              <c:f>Pivots!$D$37:$D$38</c:f>
              <c:strCache>
                <c:ptCount val="1"/>
                <c:pt idx="0">
                  <c:v>RETRASO DE 2 DIAS</c:v>
                </c:pt>
              </c:strCache>
            </c:strRef>
          </c:tx>
          <c:spPr>
            <a:solidFill>
              <a:schemeClr val="accent3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Pivots!$A$39:$A$52</c:f>
              <c:strCache>
                <c:ptCount val="13"/>
                <c:pt idx="0">
                  <c:v>CARGADORA</c:v>
                </c:pt>
                <c:pt idx="1">
                  <c:v>CISTERNAS DE AGUA</c:v>
                </c:pt>
                <c:pt idx="2">
                  <c:v>COMPACTADORA</c:v>
                </c:pt>
                <c:pt idx="3">
                  <c:v>DRAGALINA</c:v>
                </c:pt>
                <c:pt idx="4">
                  <c:v>DRAGAS</c:v>
                </c:pt>
                <c:pt idx="5">
                  <c:v>ESCREPA</c:v>
                </c:pt>
                <c:pt idx="6">
                  <c:v>EXCAVADORA</c:v>
                </c:pt>
                <c:pt idx="7">
                  <c:v>LAS VOLQUETAS</c:v>
                </c:pt>
                <c:pt idx="8">
                  <c:v>MOTONIVELADORA</c:v>
                </c:pt>
                <c:pt idx="9">
                  <c:v>MOTOTRAILLA</c:v>
                </c:pt>
                <c:pt idx="10">
                  <c:v>PAVIMENTADORA</c:v>
                </c:pt>
                <c:pt idx="11">
                  <c:v>RETROEXCAVADORA</c:v>
                </c:pt>
                <c:pt idx="12">
                  <c:v>TRACTORES</c:v>
                </c:pt>
              </c:strCache>
            </c:strRef>
          </c:cat>
          <c:val>
            <c:numRef>
              <c:f>Pivots!$D$39:$D$52</c:f>
              <c:numCache>
                <c:formatCode>General</c:formatCode>
                <c:ptCount val="13"/>
                <c:pt idx="0">
                  <c:v>23</c:v>
                </c:pt>
                <c:pt idx="1">
                  <c:v>17</c:v>
                </c:pt>
                <c:pt idx="2">
                  <c:v>25</c:v>
                </c:pt>
                <c:pt idx="3">
                  <c:v>16</c:v>
                </c:pt>
                <c:pt idx="4">
                  <c:v>24</c:v>
                </c:pt>
                <c:pt idx="5">
                  <c:v>14</c:v>
                </c:pt>
                <c:pt idx="6">
                  <c:v>14</c:v>
                </c:pt>
                <c:pt idx="7">
                  <c:v>21</c:v>
                </c:pt>
                <c:pt idx="8">
                  <c:v>19</c:v>
                </c:pt>
                <c:pt idx="9">
                  <c:v>18</c:v>
                </c:pt>
                <c:pt idx="10">
                  <c:v>24</c:v>
                </c:pt>
                <c:pt idx="11">
                  <c:v>22</c:v>
                </c:pt>
                <c:pt idx="12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E9-4C7D-9811-DC905E3884E4}"/>
            </c:ext>
          </c:extLst>
        </c:ser>
        <c:ser>
          <c:idx val="3"/>
          <c:order val="3"/>
          <c:tx>
            <c:strRef>
              <c:f>Pivots!$E$37:$E$38</c:f>
              <c:strCache>
                <c:ptCount val="1"/>
                <c:pt idx="0">
                  <c:v>RETRASO DE 3 DIAS</c:v>
                </c:pt>
              </c:strCache>
            </c:strRef>
          </c:tx>
          <c:spPr>
            <a:solidFill>
              <a:schemeClr val="accent4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Pivots!$A$39:$A$52</c:f>
              <c:strCache>
                <c:ptCount val="13"/>
                <c:pt idx="0">
                  <c:v>CARGADORA</c:v>
                </c:pt>
                <c:pt idx="1">
                  <c:v>CISTERNAS DE AGUA</c:v>
                </c:pt>
                <c:pt idx="2">
                  <c:v>COMPACTADORA</c:v>
                </c:pt>
                <c:pt idx="3">
                  <c:v>DRAGALINA</c:v>
                </c:pt>
                <c:pt idx="4">
                  <c:v>DRAGAS</c:v>
                </c:pt>
                <c:pt idx="5">
                  <c:v>ESCREPA</c:v>
                </c:pt>
                <c:pt idx="6">
                  <c:v>EXCAVADORA</c:v>
                </c:pt>
                <c:pt idx="7">
                  <c:v>LAS VOLQUETAS</c:v>
                </c:pt>
                <c:pt idx="8">
                  <c:v>MOTONIVELADORA</c:v>
                </c:pt>
                <c:pt idx="9">
                  <c:v>MOTOTRAILLA</c:v>
                </c:pt>
                <c:pt idx="10">
                  <c:v>PAVIMENTADORA</c:v>
                </c:pt>
                <c:pt idx="11">
                  <c:v>RETROEXCAVADORA</c:v>
                </c:pt>
                <c:pt idx="12">
                  <c:v>TRACTORES</c:v>
                </c:pt>
              </c:strCache>
            </c:strRef>
          </c:cat>
          <c:val>
            <c:numRef>
              <c:f>Pivots!$E$39:$E$52</c:f>
              <c:numCache>
                <c:formatCode>General</c:formatCode>
                <c:ptCount val="13"/>
                <c:pt idx="0">
                  <c:v>18</c:v>
                </c:pt>
                <c:pt idx="1">
                  <c:v>26</c:v>
                </c:pt>
                <c:pt idx="2">
                  <c:v>17</c:v>
                </c:pt>
                <c:pt idx="3">
                  <c:v>23</c:v>
                </c:pt>
                <c:pt idx="4">
                  <c:v>13</c:v>
                </c:pt>
                <c:pt idx="5">
                  <c:v>22</c:v>
                </c:pt>
                <c:pt idx="6">
                  <c:v>14</c:v>
                </c:pt>
                <c:pt idx="7">
                  <c:v>26</c:v>
                </c:pt>
                <c:pt idx="8">
                  <c:v>19</c:v>
                </c:pt>
                <c:pt idx="9">
                  <c:v>18</c:v>
                </c:pt>
                <c:pt idx="10">
                  <c:v>12</c:v>
                </c:pt>
                <c:pt idx="11">
                  <c:v>26</c:v>
                </c:pt>
                <c:pt idx="12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BE9-4C7D-9811-DC905E3884E4}"/>
            </c:ext>
          </c:extLst>
        </c:ser>
        <c:ser>
          <c:idx val="4"/>
          <c:order val="4"/>
          <c:tx>
            <c:strRef>
              <c:f>Pivots!$F$37:$F$38</c:f>
              <c:strCache>
                <c:ptCount val="1"/>
                <c:pt idx="0">
                  <c:v>RETRASO DE 4 DIAS</c:v>
                </c:pt>
              </c:strCache>
            </c:strRef>
          </c:tx>
          <c:spPr>
            <a:solidFill>
              <a:schemeClr val="accent5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Pivots!$A$39:$A$52</c:f>
              <c:strCache>
                <c:ptCount val="13"/>
                <c:pt idx="0">
                  <c:v>CARGADORA</c:v>
                </c:pt>
                <c:pt idx="1">
                  <c:v>CISTERNAS DE AGUA</c:v>
                </c:pt>
                <c:pt idx="2">
                  <c:v>COMPACTADORA</c:v>
                </c:pt>
                <c:pt idx="3">
                  <c:v>DRAGALINA</c:v>
                </c:pt>
                <c:pt idx="4">
                  <c:v>DRAGAS</c:v>
                </c:pt>
                <c:pt idx="5">
                  <c:v>ESCREPA</c:v>
                </c:pt>
                <c:pt idx="6">
                  <c:v>EXCAVADORA</c:v>
                </c:pt>
                <c:pt idx="7">
                  <c:v>LAS VOLQUETAS</c:v>
                </c:pt>
                <c:pt idx="8">
                  <c:v>MOTONIVELADORA</c:v>
                </c:pt>
                <c:pt idx="9">
                  <c:v>MOTOTRAILLA</c:v>
                </c:pt>
                <c:pt idx="10">
                  <c:v>PAVIMENTADORA</c:v>
                </c:pt>
                <c:pt idx="11">
                  <c:v>RETROEXCAVADORA</c:v>
                </c:pt>
                <c:pt idx="12">
                  <c:v>TRACTORES</c:v>
                </c:pt>
              </c:strCache>
            </c:strRef>
          </c:cat>
          <c:val>
            <c:numRef>
              <c:f>Pivots!$F$39:$F$52</c:f>
              <c:numCache>
                <c:formatCode>General</c:formatCode>
                <c:ptCount val="13"/>
                <c:pt idx="0">
                  <c:v>19</c:v>
                </c:pt>
                <c:pt idx="1">
                  <c:v>16</c:v>
                </c:pt>
                <c:pt idx="2">
                  <c:v>21</c:v>
                </c:pt>
                <c:pt idx="3">
                  <c:v>12</c:v>
                </c:pt>
                <c:pt idx="4">
                  <c:v>14</c:v>
                </c:pt>
                <c:pt idx="5">
                  <c:v>16</c:v>
                </c:pt>
                <c:pt idx="6">
                  <c:v>14</c:v>
                </c:pt>
                <c:pt idx="7">
                  <c:v>14</c:v>
                </c:pt>
                <c:pt idx="8">
                  <c:v>16</c:v>
                </c:pt>
                <c:pt idx="9">
                  <c:v>14</c:v>
                </c:pt>
                <c:pt idx="10">
                  <c:v>11</c:v>
                </c:pt>
                <c:pt idx="11">
                  <c:v>10</c:v>
                </c:pt>
                <c:pt idx="12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BE9-4C7D-9811-DC905E3884E4}"/>
            </c:ext>
          </c:extLst>
        </c:ser>
        <c:ser>
          <c:idx val="5"/>
          <c:order val="5"/>
          <c:tx>
            <c:strRef>
              <c:f>Pivots!$G$37:$G$38</c:f>
              <c:strCache>
                <c:ptCount val="1"/>
                <c:pt idx="0">
                  <c:v>RETRASO DE 1 DIAS</c:v>
                </c:pt>
              </c:strCache>
            </c:strRef>
          </c:tx>
          <c:spPr>
            <a:solidFill>
              <a:schemeClr val="accent6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Pivots!$A$39:$A$52</c:f>
              <c:strCache>
                <c:ptCount val="13"/>
                <c:pt idx="0">
                  <c:v>CARGADORA</c:v>
                </c:pt>
                <c:pt idx="1">
                  <c:v>CISTERNAS DE AGUA</c:v>
                </c:pt>
                <c:pt idx="2">
                  <c:v>COMPACTADORA</c:v>
                </c:pt>
                <c:pt idx="3">
                  <c:v>DRAGALINA</c:v>
                </c:pt>
                <c:pt idx="4">
                  <c:v>DRAGAS</c:v>
                </c:pt>
                <c:pt idx="5">
                  <c:v>ESCREPA</c:v>
                </c:pt>
                <c:pt idx="6">
                  <c:v>EXCAVADORA</c:v>
                </c:pt>
                <c:pt idx="7">
                  <c:v>LAS VOLQUETAS</c:v>
                </c:pt>
                <c:pt idx="8">
                  <c:v>MOTONIVELADORA</c:v>
                </c:pt>
                <c:pt idx="9">
                  <c:v>MOTOTRAILLA</c:v>
                </c:pt>
                <c:pt idx="10">
                  <c:v>PAVIMENTADORA</c:v>
                </c:pt>
                <c:pt idx="11">
                  <c:v>RETROEXCAVADORA</c:v>
                </c:pt>
                <c:pt idx="12">
                  <c:v>TRACTORES</c:v>
                </c:pt>
              </c:strCache>
            </c:strRef>
          </c:cat>
          <c:val>
            <c:numRef>
              <c:f>Pivots!$G$39:$G$52</c:f>
              <c:numCache>
                <c:formatCode>General</c:formatCode>
                <c:ptCount val="13"/>
                <c:pt idx="0">
                  <c:v>22</c:v>
                </c:pt>
                <c:pt idx="1">
                  <c:v>16</c:v>
                </c:pt>
                <c:pt idx="2">
                  <c:v>26</c:v>
                </c:pt>
                <c:pt idx="3">
                  <c:v>26</c:v>
                </c:pt>
                <c:pt idx="4">
                  <c:v>15</c:v>
                </c:pt>
                <c:pt idx="5">
                  <c:v>25</c:v>
                </c:pt>
                <c:pt idx="6">
                  <c:v>15</c:v>
                </c:pt>
                <c:pt idx="7">
                  <c:v>16</c:v>
                </c:pt>
                <c:pt idx="8">
                  <c:v>23</c:v>
                </c:pt>
                <c:pt idx="9">
                  <c:v>18</c:v>
                </c:pt>
                <c:pt idx="10">
                  <c:v>23</c:v>
                </c:pt>
                <c:pt idx="11">
                  <c:v>16</c:v>
                </c:pt>
                <c:pt idx="12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BE9-4C7D-9811-DC905E3884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11661152"/>
        <c:axId val="611653608"/>
      </c:barChart>
      <c:catAx>
        <c:axId val="611661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  <a:headEnd type="none" w="sm" len="sm"/>
            <a:tailEnd type="none" w="sm" len="sm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653608"/>
        <c:crosses val="autoZero"/>
        <c:auto val="1"/>
        <c:lblAlgn val="ctr"/>
        <c:lblOffset val="100"/>
        <c:noMultiLvlLbl val="0"/>
      </c:catAx>
      <c:valAx>
        <c:axId val="61165360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tx1">
                      <a:lumMod val="5000"/>
                      <a:lumOff val="95000"/>
                    </a:schemeClr>
                  </a:gs>
                  <a:gs pos="100000">
                    <a:schemeClr val="tx1">
                      <a:lumMod val="15000"/>
                      <a:lumOff val="8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661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[65. Dashboard Mantenimiento.xlsx]Pivots!TablaDinámica4</c:name>
    <c:fmtId val="12"/>
  </c:pivotSource>
  <c:chart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Pivots!$B$61:$B$62</c:f>
              <c:strCache>
                <c:ptCount val="1"/>
                <c:pt idx="0">
                  <c:v>FECHA CUMPLIDA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Pivots!$A$63:$A$69</c:f>
              <c:strCache>
                <c:ptCount val="6"/>
                <c:pt idx="0">
                  <c:v>ABLAS</c:v>
                </c:pt>
                <c:pt idx="1">
                  <c:v>DVARGAS</c:v>
                </c:pt>
                <c:pt idx="2">
                  <c:v>EAROSTE</c:v>
                </c:pt>
                <c:pt idx="3">
                  <c:v>JMEJIA</c:v>
                </c:pt>
                <c:pt idx="4">
                  <c:v>LGRANDEZ</c:v>
                </c:pt>
                <c:pt idx="5">
                  <c:v>RPALOMINO</c:v>
                </c:pt>
              </c:strCache>
            </c:strRef>
          </c:cat>
          <c:val>
            <c:numRef>
              <c:f>Pivots!$B$63:$B$69</c:f>
              <c:numCache>
                <c:formatCode>General</c:formatCode>
                <c:ptCount val="6"/>
                <c:pt idx="0">
                  <c:v>50</c:v>
                </c:pt>
                <c:pt idx="1">
                  <c:v>54</c:v>
                </c:pt>
                <c:pt idx="2">
                  <c:v>47</c:v>
                </c:pt>
                <c:pt idx="3">
                  <c:v>36</c:v>
                </c:pt>
                <c:pt idx="4">
                  <c:v>94</c:v>
                </c:pt>
                <c:pt idx="5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40-4894-8C1C-48507D056ED8}"/>
            </c:ext>
          </c:extLst>
        </c:ser>
        <c:ser>
          <c:idx val="1"/>
          <c:order val="1"/>
          <c:tx>
            <c:strRef>
              <c:f>Pivots!$C$61:$C$62</c:f>
              <c:strCache>
                <c:ptCount val="1"/>
                <c:pt idx="0">
                  <c:v>PENDIENTE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Pivots!$A$63:$A$69</c:f>
              <c:strCache>
                <c:ptCount val="6"/>
                <c:pt idx="0">
                  <c:v>ABLAS</c:v>
                </c:pt>
                <c:pt idx="1">
                  <c:v>DVARGAS</c:v>
                </c:pt>
                <c:pt idx="2">
                  <c:v>EAROSTE</c:v>
                </c:pt>
                <c:pt idx="3">
                  <c:v>JMEJIA</c:v>
                </c:pt>
                <c:pt idx="4">
                  <c:v>LGRANDEZ</c:v>
                </c:pt>
                <c:pt idx="5">
                  <c:v>RPALOMINO</c:v>
                </c:pt>
              </c:strCache>
            </c:strRef>
          </c:cat>
          <c:val>
            <c:numRef>
              <c:f>Pivots!$C$63:$C$69</c:f>
              <c:numCache>
                <c:formatCode>General</c:formatCode>
                <c:ptCount val="6"/>
                <c:pt idx="0">
                  <c:v>70</c:v>
                </c:pt>
                <c:pt idx="1">
                  <c:v>78</c:v>
                </c:pt>
                <c:pt idx="2">
                  <c:v>49</c:v>
                </c:pt>
                <c:pt idx="3">
                  <c:v>49</c:v>
                </c:pt>
                <c:pt idx="4">
                  <c:v>117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40-4894-8C1C-48507D056ED8}"/>
            </c:ext>
          </c:extLst>
        </c:ser>
        <c:ser>
          <c:idx val="2"/>
          <c:order val="2"/>
          <c:tx>
            <c:strRef>
              <c:f>Pivots!$D$61:$D$62</c:f>
              <c:strCache>
                <c:ptCount val="1"/>
                <c:pt idx="0">
                  <c:v>RETRASO DE 2 DIAS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Pivots!$A$63:$A$69</c:f>
              <c:strCache>
                <c:ptCount val="6"/>
                <c:pt idx="0">
                  <c:v>ABLAS</c:v>
                </c:pt>
                <c:pt idx="1">
                  <c:v>DVARGAS</c:v>
                </c:pt>
                <c:pt idx="2">
                  <c:v>EAROSTE</c:v>
                </c:pt>
                <c:pt idx="3">
                  <c:v>JMEJIA</c:v>
                </c:pt>
                <c:pt idx="4">
                  <c:v>LGRANDEZ</c:v>
                </c:pt>
                <c:pt idx="5">
                  <c:v>RPALOMINO</c:v>
                </c:pt>
              </c:strCache>
            </c:strRef>
          </c:cat>
          <c:val>
            <c:numRef>
              <c:f>Pivots!$D$63:$D$69</c:f>
              <c:numCache>
                <c:formatCode>General</c:formatCode>
                <c:ptCount val="6"/>
                <c:pt idx="0">
                  <c:v>52</c:v>
                </c:pt>
                <c:pt idx="1">
                  <c:v>51</c:v>
                </c:pt>
                <c:pt idx="2">
                  <c:v>37</c:v>
                </c:pt>
                <c:pt idx="3">
                  <c:v>25</c:v>
                </c:pt>
                <c:pt idx="4">
                  <c:v>74</c:v>
                </c:pt>
                <c:pt idx="5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40-4894-8C1C-48507D056ED8}"/>
            </c:ext>
          </c:extLst>
        </c:ser>
        <c:ser>
          <c:idx val="3"/>
          <c:order val="3"/>
          <c:tx>
            <c:strRef>
              <c:f>Pivots!$E$61:$E$62</c:f>
              <c:strCache>
                <c:ptCount val="1"/>
                <c:pt idx="0">
                  <c:v>RETRASO DE 3 DIAS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Pivots!$A$63:$A$69</c:f>
              <c:strCache>
                <c:ptCount val="6"/>
                <c:pt idx="0">
                  <c:v>ABLAS</c:v>
                </c:pt>
                <c:pt idx="1">
                  <c:v>DVARGAS</c:v>
                </c:pt>
                <c:pt idx="2">
                  <c:v>EAROSTE</c:v>
                </c:pt>
                <c:pt idx="3">
                  <c:v>JMEJIA</c:v>
                </c:pt>
                <c:pt idx="4">
                  <c:v>LGRANDEZ</c:v>
                </c:pt>
                <c:pt idx="5">
                  <c:v>RPALOMINO</c:v>
                </c:pt>
              </c:strCache>
            </c:strRef>
          </c:cat>
          <c:val>
            <c:numRef>
              <c:f>Pivots!$E$63:$E$69</c:f>
              <c:numCache>
                <c:formatCode>General</c:formatCode>
                <c:ptCount val="6"/>
                <c:pt idx="0">
                  <c:v>44</c:v>
                </c:pt>
                <c:pt idx="1">
                  <c:v>50</c:v>
                </c:pt>
                <c:pt idx="2">
                  <c:v>34</c:v>
                </c:pt>
                <c:pt idx="3">
                  <c:v>29</c:v>
                </c:pt>
                <c:pt idx="4">
                  <c:v>84</c:v>
                </c:pt>
                <c:pt idx="5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40-4894-8C1C-48507D056ED8}"/>
            </c:ext>
          </c:extLst>
        </c:ser>
        <c:ser>
          <c:idx val="4"/>
          <c:order val="4"/>
          <c:tx>
            <c:strRef>
              <c:f>Pivots!$F$61:$F$62</c:f>
              <c:strCache>
                <c:ptCount val="1"/>
                <c:pt idx="0">
                  <c:v>RETRASO DE 4 DIAS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Pivots!$A$63:$A$69</c:f>
              <c:strCache>
                <c:ptCount val="6"/>
                <c:pt idx="0">
                  <c:v>ABLAS</c:v>
                </c:pt>
                <c:pt idx="1">
                  <c:v>DVARGAS</c:v>
                </c:pt>
                <c:pt idx="2">
                  <c:v>EAROSTE</c:v>
                </c:pt>
                <c:pt idx="3">
                  <c:v>JMEJIA</c:v>
                </c:pt>
                <c:pt idx="4">
                  <c:v>LGRANDEZ</c:v>
                </c:pt>
                <c:pt idx="5">
                  <c:v>RPALOMINO</c:v>
                </c:pt>
              </c:strCache>
            </c:strRef>
          </c:cat>
          <c:val>
            <c:numRef>
              <c:f>Pivots!$F$63:$F$69</c:f>
              <c:numCache>
                <c:formatCode>General</c:formatCode>
                <c:ptCount val="6"/>
                <c:pt idx="0">
                  <c:v>34</c:v>
                </c:pt>
                <c:pt idx="1">
                  <c:v>42</c:v>
                </c:pt>
                <c:pt idx="2">
                  <c:v>25</c:v>
                </c:pt>
                <c:pt idx="3">
                  <c:v>22</c:v>
                </c:pt>
                <c:pt idx="4">
                  <c:v>55</c:v>
                </c:pt>
                <c:pt idx="5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40-4894-8C1C-48507D056ED8}"/>
            </c:ext>
          </c:extLst>
        </c:ser>
        <c:ser>
          <c:idx val="5"/>
          <c:order val="5"/>
          <c:tx>
            <c:strRef>
              <c:f>Pivots!$G$61:$G$62</c:f>
              <c:strCache>
                <c:ptCount val="1"/>
                <c:pt idx="0">
                  <c:v>RETRASO DE 1 DIAS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Pivots!$A$63:$A$69</c:f>
              <c:strCache>
                <c:ptCount val="6"/>
                <c:pt idx="0">
                  <c:v>ABLAS</c:v>
                </c:pt>
                <c:pt idx="1">
                  <c:v>DVARGAS</c:v>
                </c:pt>
                <c:pt idx="2">
                  <c:v>EAROSTE</c:v>
                </c:pt>
                <c:pt idx="3">
                  <c:v>JMEJIA</c:v>
                </c:pt>
                <c:pt idx="4">
                  <c:v>LGRANDEZ</c:v>
                </c:pt>
                <c:pt idx="5">
                  <c:v>RPALOMINO</c:v>
                </c:pt>
              </c:strCache>
            </c:strRef>
          </c:cat>
          <c:val>
            <c:numRef>
              <c:f>Pivots!$G$63:$G$69</c:f>
              <c:numCache>
                <c:formatCode>General</c:formatCode>
                <c:ptCount val="6"/>
                <c:pt idx="0">
                  <c:v>35</c:v>
                </c:pt>
                <c:pt idx="1">
                  <c:v>48</c:v>
                </c:pt>
                <c:pt idx="2">
                  <c:v>32</c:v>
                </c:pt>
                <c:pt idx="3">
                  <c:v>30</c:v>
                </c:pt>
                <c:pt idx="4">
                  <c:v>102</c:v>
                </c:pt>
                <c:pt idx="5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440-4894-8C1C-48507D056ED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9"/>
        <c:overlap val="100"/>
        <c:axId val="611664432"/>
        <c:axId val="611664760"/>
      </c:barChart>
      <c:catAx>
        <c:axId val="611664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664760"/>
        <c:crosses val="autoZero"/>
        <c:auto val="1"/>
        <c:lblAlgn val="ctr"/>
        <c:lblOffset val="100"/>
        <c:noMultiLvlLbl val="0"/>
      </c:catAx>
      <c:valAx>
        <c:axId val="611664760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611664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[65. Dashboard Mantenimiento.xlsx]Pivots!TablaDinámica5</c:name>
    <c:fmtId val="1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DISPONIBILIDAD MAQUINA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  <c:spPr>
          <a:pattFill prst="ltUpDiag">
            <a:fgClr>
              <a:schemeClr val="accent1"/>
            </a:fgClr>
            <a:bgClr>
              <a:schemeClr val="lt1"/>
            </a:bgClr>
          </a:pattFill>
          <a:ln>
            <a:noFill/>
          </a:ln>
          <a:effectLst/>
        </c:spPr>
        <c:marker>
          <c:symbol val="none"/>
        </c:marker>
        <c:dLbl>
          <c:idx val="0"/>
          <c:spPr>
            <a:solidFill>
              <a:srgbClr val="4472C4">
                <a:alpha val="70000"/>
              </a:srgbClr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Pivots!$P$3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ltUpDiag">
              <a:fgClr>
                <a:schemeClr val="accent1"/>
              </a:fgClr>
              <a:bgClr>
                <a:schemeClr val="lt1"/>
              </a:bgClr>
            </a:pattFill>
            <a:ln>
              <a:noFill/>
            </a:ln>
            <a:effectLst/>
          </c:spPr>
          <c:invertIfNegative val="0"/>
          <c:dLbls>
            <c:spPr>
              <a:solidFill>
                <a:srgbClr val="4472C4">
                  <a:alpha val="70000"/>
                </a:srgb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Pivots!$O$4:$O$17</c:f>
              <c:strCache>
                <c:ptCount val="13"/>
                <c:pt idx="0">
                  <c:v>CARGADORA</c:v>
                </c:pt>
                <c:pt idx="1">
                  <c:v>CISTERNAS DE AGUA</c:v>
                </c:pt>
                <c:pt idx="2">
                  <c:v>COMPACTADORA</c:v>
                </c:pt>
                <c:pt idx="3">
                  <c:v>DRAGALINA</c:v>
                </c:pt>
                <c:pt idx="4">
                  <c:v>DRAGAS</c:v>
                </c:pt>
                <c:pt idx="5">
                  <c:v>ESCREPA</c:v>
                </c:pt>
                <c:pt idx="6">
                  <c:v>EXCAVADORA</c:v>
                </c:pt>
                <c:pt idx="7">
                  <c:v>LAS VOLQUETAS</c:v>
                </c:pt>
                <c:pt idx="8">
                  <c:v>MOTONIVELADORA</c:v>
                </c:pt>
                <c:pt idx="9">
                  <c:v>MOTOTRAILLA</c:v>
                </c:pt>
                <c:pt idx="10">
                  <c:v>PAVIMENTADORA</c:v>
                </c:pt>
                <c:pt idx="11">
                  <c:v>RETROEXCAVADORA</c:v>
                </c:pt>
                <c:pt idx="12">
                  <c:v>TRACTORES</c:v>
                </c:pt>
              </c:strCache>
            </c:strRef>
          </c:cat>
          <c:val>
            <c:numRef>
              <c:f>Pivots!$P$4:$P$17</c:f>
              <c:numCache>
                <c:formatCode>0%</c:formatCode>
                <c:ptCount val="13"/>
                <c:pt idx="0">
                  <c:v>0.95235604217356074</c:v>
                </c:pt>
                <c:pt idx="1">
                  <c:v>0.95730209216850448</c:v>
                </c:pt>
                <c:pt idx="2">
                  <c:v>0.95202777777777803</c:v>
                </c:pt>
                <c:pt idx="3">
                  <c:v>0.95571171369782471</c:v>
                </c:pt>
                <c:pt idx="4">
                  <c:v>0.95756542699724512</c:v>
                </c:pt>
                <c:pt idx="5">
                  <c:v>0.95787563986750968</c:v>
                </c:pt>
                <c:pt idx="6">
                  <c:v>0.95754935359888216</c:v>
                </c:pt>
                <c:pt idx="7">
                  <c:v>0.96109342849794233</c:v>
                </c:pt>
                <c:pt idx="8">
                  <c:v>0.9578650137741046</c:v>
                </c:pt>
                <c:pt idx="9">
                  <c:v>0.96289541590771133</c:v>
                </c:pt>
                <c:pt idx="10">
                  <c:v>0.95365257648953272</c:v>
                </c:pt>
                <c:pt idx="11">
                  <c:v>0.95089245014245083</c:v>
                </c:pt>
                <c:pt idx="12">
                  <c:v>0.95621868191721093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F6-470A-B3D4-01634C68A6D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9"/>
        <c:overlap val="-20"/>
        <c:axId val="611705432"/>
        <c:axId val="611705760"/>
      </c:barChart>
      <c:catAx>
        <c:axId val="6117054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accent1">
                <a:lumMod val="60000"/>
                <a:lumOff val="4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all" spc="15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705760"/>
        <c:crosses val="autoZero"/>
        <c:auto val="1"/>
        <c:lblAlgn val="ctr"/>
        <c:lblOffset val="100"/>
        <c:noMultiLvlLbl val="0"/>
      </c:catAx>
      <c:valAx>
        <c:axId val="6117057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705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002060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[65. Dashboard Mantenimiento.xlsx]Pivots!TablaDinámica6</c:name>
    <c:fmtId val="1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DISPONIBILIDAD</a:t>
            </a:r>
            <a:r>
              <a:rPr lang="en-US" baseline="0"/>
              <a:t> MAQUINA POR MES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</c:pivotFmt>
      <c:pivotFmt>
        <c:idx val="1"/>
        <c:spPr>
          <a:ln w="25400" cap="rnd">
            <a:solidFill>
              <a:schemeClr val="lt1"/>
            </a:solidFill>
            <a:round/>
          </a:ln>
          <a:effectLst>
            <a:outerShdw dist="25400" dir="2700000" algn="tl" rotWithShape="0">
              <a:schemeClr val="accent1"/>
            </a:outerShdw>
          </a:effectLst>
        </c:spPr>
        <c:marker>
          <c:symbol val="circle"/>
          <c:size val="14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solidFill>
              <a:srgbClr val="4472C4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Pivots!$T$3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circle"/>
            <c:size val="14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solidFill>
                <a:srgbClr val="4472C4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Pivots!$R$4:$S$23</c:f>
              <c:multiLvlStrCache>
                <c:ptCount val="17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</c:lvl>
                <c:lvl>
                  <c:pt idx="0">
                    <c:v>2018</c:v>
                  </c:pt>
                  <c:pt idx="12">
                    <c:v>2019</c:v>
                  </c:pt>
                </c:lvl>
              </c:multiLvlStrCache>
            </c:multiLvlStrRef>
          </c:cat>
          <c:val>
            <c:numRef>
              <c:f>Pivots!$T$4:$T$23</c:f>
              <c:numCache>
                <c:formatCode>0%</c:formatCode>
                <c:ptCount val="17"/>
                <c:pt idx="0">
                  <c:v>0.93196739807034001</c:v>
                </c:pt>
                <c:pt idx="1">
                  <c:v>0.96530864197530841</c:v>
                </c:pt>
                <c:pt idx="2">
                  <c:v>0.95882224257224269</c:v>
                </c:pt>
                <c:pt idx="3">
                  <c:v>0.95346654437456368</c:v>
                </c:pt>
                <c:pt idx="4">
                  <c:v>0.97219701646090517</c:v>
                </c:pt>
                <c:pt idx="5">
                  <c:v>0.96947202521670583</c:v>
                </c:pt>
                <c:pt idx="6">
                  <c:v>0.96515635918937792</c:v>
                </c:pt>
                <c:pt idx="7">
                  <c:v>0.95955655410312235</c:v>
                </c:pt>
                <c:pt idx="8">
                  <c:v>0.95120748299319702</c:v>
                </c:pt>
                <c:pt idx="9">
                  <c:v>0.93971296296296269</c:v>
                </c:pt>
                <c:pt idx="10">
                  <c:v>0.96642973856209213</c:v>
                </c:pt>
                <c:pt idx="11">
                  <c:v>0.96396831880900558</c:v>
                </c:pt>
                <c:pt idx="12">
                  <c:v>0.96103009259259298</c:v>
                </c:pt>
                <c:pt idx="13">
                  <c:v>0.96061849771119467</c:v>
                </c:pt>
                <c:pt idx="14">
                  <c:v>0.95409426713948031</c:v>
                </c:pt>
                <c:pt idx="15">
                  <c:v>0.93902880658436105</c:v>
                </c:pt>
                <c:pt idx="16">
                  <c:v>0.9539971891534389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42-4F7E-8E50-CBC99A665E6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marker val="1"/>
        <c:smooth val="0"/>
        <c:axId val="611599160"/>
        <c:axId val="611602440"/>
      </c:lineChart>
      <c:catAx>
        <c:axId val="611599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3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602440"/>
        <c:crosses val="autoZero"/>
        <c:auto val="1"/>
        <c:lblAlgn val="ctr"/>
        <c:lblOffset val="100"/>
        <c:noMultiLvlLbl val="0"/>
      </c:catAx>
      <c:valAx>
        <c:axId val="611602440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611599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6">
        <a:lumMod val="75000"/>
      </a:schemeClr>
    </a:solidFill>
    <a:ln w="9525" cap="flat" cmpd="sng" algn="ctr">
      <a:solidFill>
        <a:schemeClr val="lt1">
          <a:lumMod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[65. Dashboard Mantenimiento.xlsx]Pivots!TablaDinámica7</c:name>
    <c:fmtId val="1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/>
              <a:t>% DISPONIBILIDAD MAQUINA POR RESPONSABLE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Pivots!$W$3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Pivots!$V$4:$V$10</c:f>
              <c:strCache>
                <c:ptCount val="6"/>
                <c:pt idx="0">
                  <c:v>ABLAS</c:v>
                </c:pt>
                <c:pt idx="1">
                  <c:v>DVARGAS</c:v>
                </c:pt>
                <c:pt idx="2">
                  <c:v>EAROSTE</c:v>
                </c:pt>
                <c:pt idx="3">
                  <c:v>JMEJIA</c:v>
                </c:pt>
                <c:pt idx="4">
                  <c:v>LGRANDEZ</c:v>
                </c:pt>
                <c:pt idx="5">
                  <c:v>RPALOMINO</c:v>
                </c:pt>
              </c:strCache>
            </c:strRef>
          </c:cat>
          <c:val>
            <c:numRef>
              <c:f>Pivots!$W$4:$W$10</c:f>
              <c:numCache>
                <c:formatCode>0%</c:formatCode>
                <c:ptCount val="6"/>
                <c:pt idx="0">
                  <c:v>0.97859714100064965</c:v>
                </c:pt>
                <c:pt idx="1">
                  <c:v>0.96180483889462254</c:v>
                </c:pt>
                <c:pt idx="2">
                  <c:v>0.912561383928571</c:v>
                </c:pt>
                <c:pt idx="3">
                  <c:v>0.96558561178980007</c:v>
                </c:pt>
                <c:pt idx="4">
                  <c:v>0.95254576820166159</c:v>
                </c:pt>
                <c:pt idx="5">
                  <c:v>0.97396990740740674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34-4E18-B123-D347636BB7A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611476872"/>
        <c:axId val="611477528"/>
      </c:barChart>
      <c:catAx>
        <c:axId val="6114768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477528"/>
        <c:crosses val="autoZero"/>
        <c:auto val="1"/>
        <c:lblAlgn val="ctr"/>
        <c:lblOffset val="100"/>
        <c:noMultiLvlLbl val="0"/>
      </c:catAx>
      <c:valAx>
        <c:axId val="611477528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476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[65. Dashboard Mantenimiento.xlsx]Pivots!TablaDinámica8</c:name>
    <c:fmtId val="1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% DISPONIBILIDAD</a:t>
            </a:r>
            <a:r>
              <a:rPr lang="en-US" baseline="0"/>
              <a:t> POR MAQUINA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</c:pivotFmt>
      <c:pivotFmt>
        <c:idx val="1"/>
        <c:spPr>
          <a:solidFill>
            <a:srgbClr val="FFC000"/>
          </a:soli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Pivots!$Z$3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Pivots!$Y$4:$Y$67</c:f>
              <c:strCache>
                <c:ptCount val="63"/>
                <c:pt idx="0">
                  <c:v>MÁQUINA GRANALLADORA</c:v>
                </c:pt>
                <c:pt idx="1">
                  <c:v>MAQUINA GRANALLADORA MANUAL</c:v>
                </c:pt>
                <c:pt idx="2">
                  <c:v>GENERADOR DE CALOR CON CHASIS DE ALUMINIO</c:v>
                </c:pt>
                <c:pt idx="3">
                  <c:v>MAQUINA DE PINTURA GRACO XTREME 60/1</c:v>
                </c:pt>
                <c:pt idx="4">
                  <c:v>MONTACARGAS 4.5 TON (DIESEL)</c:v>
                </c:pt>
                <c:pt idx="5">
                  <c:v>MAQUINA DE PINTURA GRACO XTREME 70/1</c:v>
                </c:pt>
                <c:pt idx="6">
                  <c:v>PORTICO GRÚA 1 10 TM/N1</c:v>
                </c:pt>
                <c:pt idx="7">
                  <c:v>COMPRESOR GA90 SERIE: API615855</c:v>
                </c:pt>
                <c:pt idx="8">
                  <c:v>MAQUINA GRANALLADORA  MANUAL</c:v>
                </c:pt>
                <c:pt idx="9">
                  <c:v>MAQUINA DE PINTURA GRACO XTREME 40/1</c:v>
                </c:pt>
                <c:pt idx="10">
                  <c:v>COMPRESOR GA90 SERIE: AP1616505</c:v>
                </c:pt>
                <c:pt idx="11">
                  <c:v>GENERADOR DE CALOR CON CHASIS DE ACERO INOXIDABLE</c:v>
                </c:pt>
                <c:pt idx="12">
                  <c:v>MONTACARGAS 7 TON (DIESEL)</c:v>
                </c:pt>
                <c:pt idx="13">
                  <c:v>COMPRESOR GA55 SERIE: API623639</c:v>
                </c:pt>
                <c:pt idx="14">
                  <c:v>MONTACARGAS 7 TON (GLP) 00000-31</c:v>
                </c:pt>
                <c:pt idx="15">
                  <c:v>TABLERO ELÉCTRICO NAVE 01 - ILUMINACIÓN 220 V</c:v>
                </c:pt>
                <c:pt idx="16">
                  <c:v>COMPRESOR GA22 SERIE: API325785</c:v>
                </c:pt>
                <c:pt idx="17">
                  <c:v>MONTACARGAS 7 TON (GLP) 00000-32</c:v>
                </c:pt>
                <c:pt idx="18">
                  <c:v>PORTICO GRÚA 2 10 TM/N2</c:v>
                </c:pt>
                <c:pt idx="19">
                  <c:v>TABLERO ELÉCTRICO MANTENIMIENTO 220 V</c:v>
                </c:pt>
                <c:pt idx="20">
                  <c:v>TABLERO ELÉCTRICO BOMBA DE AGUA 220 V</c:v>
                </c:pt>
                <c:pt idx="21">
                  <c:v>MONTACARGAS 5 TON (GLP) 00000-39</c:v>
                </c:pt>
                <c:pt idx="22">
                  <c:v>MONTACARGAS 5 TON (GLP) 00000-37</c:v>
                </c:pt>
                <c:pt idx="23">
                  <c:v>HORNO MOVIL</c:v>
                </c:pt>
                <c:pt idx="24">
                  <c:v>CAÑA DE OXICORTE UNIWELD CÓDIGO 450</c:v>
                </c:pt>
                <c:pt idx="25">
                  <c:v>TABLERO ELÉCTRICO POZO PROFUNDO - ALIMENTACIÓN 220V</c:v>
                </c:pt>
                <c:pt idx="26">
                  <c:v>MÁQUINA DE SOLDAR LINCOLN FLEXTEC 450 CÓDIGO 622</c:v>
                </c:pt>
                <c:pt idx="27">
                  <c:v>PUNZADORA HOUGEN-OGURA MODELO 75006 CÓDIGO 883002</c:v>
                </c:pt>
                <c:pt idx="28">
                  <c:v>TABLERO ELÉCTRICO MODIFICACIONES - ALIMENTACIÓN 220 V</c:v>
                </c:pt>
                <c:pt idx="29">
                  <c:v>TABLERO ELÉCTRICO MODIFICACIONES - COMPRESORA 220 V</c:v>
                </c:pt>
                <c:pt idx="30">
                  <c:v>PRENSA HIDRAULICA CORTADORA DE TUBOS</c:v>
                </c:pt>
                <c:pt idx="31">
                  <c:v>TABLERO ELÉCTRICO NAVE 6, 7, 8 Y 9 - ILUMINACIÓN 220 V</c:v>
                </c:pt>
                <c:pt idx="32">
                  <c:v>TABLERO ELÉCTRICO OFICINAS 220 V</c:v>
                </c:pt>
                <c:pt idx="33">
                  <c:v>MONTACARGAS 8 TON (DIESEL)</c:v>
                </c:pt>
                <c:pt idx="34">
                  <c:v>TABLERO ELÉCTRICO NAVE 02 - ILUMINACIÓN 220 V</c:v>
                </c:pt>
                <c:pt idx="35">
                  <c:v>TABLERO ELÉCTRICO CSA-01 - ALIMENTACIÓN 440 V</c:v>
                </c:pt>
                <c:pt idx="36">
                  <c:v>TABLERO ELÉCTRICO MODIFICACIONES - PRENSA CORTADORA 440 V</c:v>
                </c:pt>
                <c:pt idx="37">
                  <c:v>CAÑA DE OXICORTE UNIWELD CÓDIGO 335</c:v>
                </c:pt>
                <c:pt idx="38">
                  <c:v>MÁQUINA DE SOLDAR LINCOLN FLEXTEC 500 CÓDIGO 1912</c:v>
                </c:pt>
                <c:pt idx="39">
                  <c:v>TABLERO ELÉCTRICO NAVES 1, 2, 3, 6, 7, 8 Y 9 - ALIMENTACIÓN 220 V</c:v>
                </c:pt>
                <c:pt idx="40">
                  <c:v>TABLERO ELÉCTRICO MODIFICACIONES - TOMAS 220 - 440 V</c:v>
                </c:pt>
                <c:pt idx="41">
                  <c:v>DOBLADORA DE TUBO INECO MÓDELO: QB-76NC</c:v>
                </c:pt>
                <c:pt idx="42">
                  <c:v>TABLERO ELÉCTRICO NAVE 05 - TOMAS 220 V</c:v>
                </c:pt>
                <c:pt idx="43">
                  <c:v>TABLERO ELÉCTRICO SALA DE COMPRESORAS - ILUMINACIÓN 220 V</c:v>
                </c:pt>
                <c:pt idx="44">
                  <c:v>TABLERO ELÉCTRICO ALARMA 220 V</c:v>
                </c:pt>
                <c:pt idx="45">
                  <c:v>TABLERO ELÉCTRICO POZO PROFUNDO 220V</c:v>
                </c:pt>
                <c:pt idx="46">
                  <c:v>SUB-ESTACIÓN</c:v>
                </c:pt>
                <c:pt idx="47">
                  <c:v>TABLERO ELÉCTRICO MODIFICACIONES - ILUMINACIÓN 220 V</c:v>
                </c:pt>
                <c:pt idx="48">
                  <c:v>TABLERO ELÉCTRICO ILUMINACIÓN Y TOMAS GR-02 - ALIMENTACIÓN 220 V</c:v>
                </c:pt>
                <c:pt idx="49">
                  <c:v>TABLERO ELÉCTRICO CSA-01 - ILUMINACIÓN 220 V</c:v>
                </c:pt>
                <c:pt idx="50">
                  <c:v>MÁQUINA DE SOLDAR LINCOLN FLEXTEC 450 CÓDIGO 603</c:v>
                </c:pt>
                <c:pt idx="51">
                  <c:v>TABLERO ELÉCTRICO MODIFICACIONES - ALIMENTACIÓN 440 V</c:v>
                </c:pt>
                <c:pt idx="52">
                  <c:v>TABLERO ELÉCTRICO NAVE 05 - ALIMENTACIÓN 220 V</c:v>
                </c:pt>
                <c:pt idx="53">
                  <c:v>TABLERO ELÉCTRICO SOMA 220 V</c:v>
                </c:pt>
                <c:pt idx="54">
                  <c:v>TABLERO ELÉCTRICO NAVE 05 - ILUMINACIÓN 220 V</c:v>
                </c:pt>
                <c:pt idx="55">
                  <c:v>TABLERO ELÉCTRICO NAVE 03 - ILUMINACIÓN 220 V</c:v>
                </c:pt>
                <c:pt idx="56">
                  <c:v>TABLERO ELÉCTRICO OFICINAS - ILUMINACIÓN PERIMÉTRICA 220 V</c:v>
                </c:pt>
                <c:pt idx="57">
                  <c:v>CAÑA DE OXICORTE UNIWELD CÓDIGO 437</c:v>
                </c:pt>
                <c:pt idx="58">
                  <c:v>MÁQUINA DE SOLDAR SOLANDINA TRC-300 CÓDIGO 020039</c:v>
                </c:pt>
                <c:pt idx="59">
                  <c:v>TABLERO ELÉCTRICO PERÍMETRO - ILUMINACIÓN 220 V</c:v>
                </c:pt>
                <c:pt idx="60">
                  <c:v>MÁQUINA DE SOLDAR SOLANDINA TRC-300 CÓDIGO 00786</c:v>
                </c:pt>
                <c:pt idx="61">
                  <c:v>BANCO DE CONDENSADORES</c:v>
                </c:pt>
                <c:pt idx="62">
                  <c:v>TABLERO ELÉCTRICO MANTENIMIENTO - COMPRESORA 220 V</c:v>
                </c:pt>
              </c:strCache>
            </c:strRef>
          </c:cat>
          <c:val>
            <c:numRef>
              <c:f>Pivots!$Z$4:$Z$67</c:f>
              <c:numCache>
                <c:formatCode>0%</c:formatCode>
                <c:ptCount val="63"/>
                <c:pt idx="0">
                  <c:v>0.87715962847582729</c:v>
                </c:pt>
                <c:pt idx="1">
                  <c:v>0.95077970679012425</c:v>
                </c:pt>
                <c:pt idx="2">
                  <c:v>0.95878058862433779</c:v>
                </c:pt>
                <c:pt idx="3">
                  <c:v>0.9591455026455028</c:v>
                </c:pt>
                <c:pt idx="4">
                  <c:v>0.96049728607918261</c:v>
                </c:pt>
                <c:pt idx="5">
                  <c:v>0.96617850445382081</c:v>
                </c:pt>
                <c:pt idx="6">
                  <c:v>0.97361190932311603</c:v>
                </c:pt>
                <c:pt idx="7">
                  <c:v>0.97547508818342132</c:v>
                </c:pt>
                <c:pt idx="8">
                  <c:v>0.97926954732510296</c:v>
                </c:pt>
                <c:pt idx="9">
                  <c:v>0.98009548611111141</c:v>
                </c:pt>
                <c:pt idx="10">
                  <c:v>0.98058943089430872</c:v>
                </c:pt>
                <c:pt idx="11">
                  <c:v>0.98065180311890854</c:v>
                </c:pt>
                <c:pt idx="12">
                  <c:v>0.98146604938271609</c:v>
                </c:pt>
                <c:pt idx="13">
                  <c:v>0.98161908436213985</c:v>
                </c:pt>
                <c:pt idx="14">
                  <c:v>0.98214506172839511</c:v>
                </c:pt>
                <c:pt idx="15">
                  <c:v>0.98224867724867715</c:v>
                </c:pt>
                <c:pt idx="16">
                  <c:v>0.98240740740740706</c:v>
                </c:pt>
                <c:pt idx="17">
                  <c:v>0.9845210727969349</c:v>
                </c:pt>
                <c:pt idx="18">
                  <c:v>0.98480902777777779</c:v>
                </c:pt>
                <c:pt idx="19">
                  <c:v>0.98493634259259255</c:v>
                </c:pt>
                <c:pt idx="20">
                  <c:v>0.98586805555555546</c:v>
                </c:pt>
                <c:pt idx="21">
                  <c:v>0.98617592592592584</c:v>
                </c:pt>
                <c:pt idx="22">
                  <c:v>0.98629629629629634</c:v>
                </c:pt>
                <c:pt idx="23">
                  <c:v>0.98662422839506181</c:v>
                </c:pt>
                <c:pt idx="24">
                  <c:v>0.98675925925925934</c:v>
                </c:pt>
                <c:pt idx="25">
                  <c:v>0.98732638888888891</c:v>
                </c:pt>
                <c:pt idx="26">
                  <c:v>0.98737433862433854</c:v>
                </c:pt>
                <c:pt idx="27">
                  <c:v>0.98763310185185182</c:v>
                </c:pt>
                <c:pt idx="28">
                  <c:v>0.98767361111111129</c:v>
                </c:pt>
                <c:pt idx="29">
                  <c:v>0.9881192129629629</c:v>
                </c:pt>
                <c:pt idx="30">
                  <c:v>0.98838734567901232</c:v>
                </c:pt>
                <c:pt idx="31">
                  <c:v>0.98845238095238097</c:v>
                </c:pt>
                <c:pt idx="32">
                  <c:v>0.98893518518518531</c:v>
                </c:pt>
                <c:pt idx="33">
                  <c:v>0.98921913580246901</c:v>
                </c:pt>
                <c:pt idx="34">
                  <c:v>0.99003968253968255</c:v>
                </c:pt>
                <c:pt idx="35">
                  <c:v>0.99004629629629626</c:v>
                </c:pt>
                <c:pt idx="36">
                  <c:v>0.99031828703703695</c:v>
                </c:pt>
                <c:pt idx="37">
                  <c:v>0.99068518518518522</c:v>
                </c:pt>
                <c:pt idx="38">
                  <c:v>0.99123015873015863</c:v>
                </c:pt>
                <c:pt idx="39">
                  <c:v>0.99153439153439149</c:v>
                </c:pt>
                <c:pt idx="40">
                  <c:v>0.99175925925925934</c:v>
                </c:pt>
                <c:pt idx="41">
                  <c:v>0.99178240740740742</c:v>
                </c:pt>
                <c:pt idx="42">
                  <c:v>0.99181216931216931</c:v>
                </c:pt>
                <c:pt idx="43">
                  <c:v>0.99211226851851841</c:v>
                </c:pt>
                <c:pt idx="44">
                  <c:v>0.99233465608465588</c:v>
                </c:pt>
                <c:pt idx="45">
                  <c:v>0.99241319444444442</c:v>
                </c:pt>
                <c:pt idx="46">
                  <c:v>0.99248677248677253</c:v>
                </c:pt>
                <c:pt idx="47">
                  <c:v>0.99274305555555564</c:v>
                </c:pt>
                <c:pt idx="48">
                  <c:v>0.99283564814814818</c:v>
                </c:pt>
                <c:pt idx="49">
                  <c:v>0.99310763888888898</c:v>
                </c:pt>
                <c:pt idx="50">
                  <c:v>0.99331018518518521</c:v>
                </c:pt>
                <c:pt idx="51">
                  <c:v>0.9933333333333334</c:v>
                </c:pt>
                <c:pt idx="52">
                  <c:v>0.9934953703703705</c:v>
                </c:pt>
                <c:pt idx="53">
                  <c:v>0.99387152777777787</c:v>
                </c:pt>
                <c:pt idx="54">
                  <c:v>0.99412698412698419</c:v>
                </c:pt>
                <c:pt idx="55">
                  <c:v>0.99427248677248681</c:v>
                </c:pt>
                <c:pt idx="56">
                  <c:v>0.99429976851851853</c:v>
                </c:pt>
                <c:pt idx="57">
                  <c:v>0.99437962962962967</c:v>
                </c:pt>
                <c:pt idx="58">
                  <c:v>0.99446296296296288</c:v>
                </c:pt>
                <c:pt idx="59">
                  <c:v>0.99450810185185179</c:v>
                </c:pt>
                <c:pt idx="60">
                  <c:v>0.99547453703703703</c:v>
                </c:pt>
                <c:pt idx="61">
                  <c:v>0.9954761904761904</c:v>
                </c:pt>
                <c:pt idx="62">
                  <c:v>0.99631365740740752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E5-49DC-8C5F-3335938453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614014896"/>
        <c:axId val="614017520"/>
      </c:barChart>
      <c:catAx>
        <c:axId val="6140148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4017520"/>
        <c:crosses val="autoZero"/>
        <c:auto val="1"/>
        <c:lblAlgn val="ctr"/>
        <c:lblOffset val="100"/>
        <c:noMultiLvlLbl val="0"/>
      </c:catAx>
      <c:valAx>
        <c:axId val="614017520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4014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0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0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  <a:headEnd type="none" w="sm" len="sm"/>
        <a:tailEnd type="none" w="sm" len="sm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46000">
            <a:schemeClr val="phClr"/>
          </a:gs>
          <a:gs pos="100000">
            <a:schemeClr val="phClr">
              <a:lumMod val="20000"/>
              <a:lumOff val="80000"/>
              <a:alpha val="0"/>
            </a:schemeClr>
          </a:gs>
        </a:gsLst>
        <a:path path="circle">
          <a:fillToRect l="50000" t="-80000" r="50000" b="180000"/>
        </a:path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6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800" kern="1200" cap="all" spc="150" normalizeH="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70000"/>
        </a:schemeClr>
      </a:solidFill>
    </cs:spPr>
    <cs:defRPr sz="900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38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defRPr sz="900" kern="1200" spc="3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lumMod val="85000"/>
          </a:schemeClr>
        </a:solidFill>
        <a:round/>
      </a:ln>
    </cs:spPr>
    <cs:defRPr sz="1000" kern="1200"/>
  </cs:chartArea>
  <cs:dataLabel>
    <cs:lnRef idx="0"/>
    <cs:fillRef idx="0">
      <cs:styleClr val="0"/>
    </cs:fillRef>
    <cs:effectRef idx="0"/>
    <cs:fontRef idx="minor">
      <a:schemeClr val="lt1"/>
    </cs:fontRef>
    <cs:spPr>
      <a:solidFill>
        <a:schemeClr val="phClr"/>
      </a:solidFill>
    </cs:spPr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5400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185736</xdr:colOff>
      <xdr:row>8</xdr:row>
      <xdr:rowOff>61911</xdr:rowOff>
    </xdr:from>
    <xdr:to>
      <xdr:col>7</xdr:col>
      <xdr:colOff>190499</xdr:colOff>
      <xdr:row>23</xdr:row>
      <xdr:rowOff>66674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A710562-6272-4C3B-ACD5-35B2DB7ADC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252411</xdr:colOff>
      <xdr:row>8</xdr:row>
      <xdr:rowOff>52386</xdr:rowOff>
    </xdr:from>
    <xdr:to>
      <xdr:col>14</xdr:col>
      <xdr:colOff>257174</xdr:colOff>
      <xdr:row>23</xdr:row>
      <xdr:rowOff>57149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06B2EE2-ABFE-48AD-AB07-FCA77EB5EBA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195261</xdr:colOff>
      <xdr:row>24</xdr:row>
      <xdr:rowOff>9526</xdr:rowOff>
    </xdr:from>
    <xdr:to>
      <xdr:col>7</xdr:col>
      <xdr:colOff>228600</xdr:colOff>
      <xdr:row>40</xdr:row>
      <xdr:rowOff>95250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33D2D30-7178-4A43-8C22-946A139189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327492</xdr:colOff>
      <xdr:row>23</xdr:row>
      <xdr:rowOff>162486</xdr:rowOff>
    </xdr:from>
    <xdr:to>
      <xdr:col>14</xdr:col>
      <xdr:colOff>294409</xdr:colOff>
      <xdr:row>40</xdr:row>
      <xdr:rowOff>103910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7C2D29A-1D76-43D4-BBFA-46D99E3BE0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266699</xdr:colOff>
      <xdr:row>0</xdr:row>
      <xdr:rowOff>66676</xdr:rowOff>
    </xdr:from>
    <xdr:to>
      <xdr:col>6</xdr:col>
      <xdr:colOff>581024</xdr:colOff>
      <xdr:row>7</xdr:row>
      <xdr:rowOff>180975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TIPO DE MAQUINA">
              <a:extLst>
                <a:ext uri="{FF2B5EF4-FFF2-40B4-BE49-F238E27FC236}">
                  <a16:creationId xmlns:a16="http://schemas.microsoft.com/office/drawing/2014/main" id="{AE2D502D-7F55-46C2-9B7F-CD153101332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PO DE MAQUIN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66699" y="66676"/>
              <a:ext cx="4886325" cy="14477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7</xdr:col>
      <xdr:colOff>161925</xdr:colOff>
      <xdr:row>0</xdr:row>
      <xdr:rowOff>95251</xdr:rowOff>
    </xdr:from>
    <xdr:to>
      <xdr:col>10</xdr:col>
      <xdr:colOff>142875</xdr:colOff>
      <xdr:row>7</xdr:row>
      <xdr:rowOff>19051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RESPONSABLE">
              <a:extLst>
                <a:ext uri="{FF2B5EF4-FFF2-40B4-BE49-F238E27FC236}">
                  <a16:creationId xmlns:a16="http://schemas.microsoft.com/office/drawing/2014/main" id="{42AF0F9A-CCC5-454E-8E72-F6C8D50AC08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SPONSABL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95925" y="95251"/>
              <a:ext cx="2266950" cy="125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12</xdr:col>
      <xdr:colOff>495300</xdr:colOff>
      <xdr:row>0</xdr:row>
      <xdr:rowOff>57150</xdr:rowOff>
    </xdr:from>
    <xdr:to>
      <xdr:col>15</xdr:col>
      <xdr:colOff>266700</xdr:colOff>
      <xdr:row>7</xdr:row>
      <xdr:rowOff>85725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MES">
              <a:extLst>
                <a:ext uri="{FF2B5EF4-FFF2-40B4-BE49-F238E27FC236}">
                  <a16:creationId xmlns:a16="http://schemas.microsoft.com/office/drawing/2014/main" id="{1F9CE253-0725-45C3-9611-64FCCAE7787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639300" y="57150"/>
              <a:ext cx="2057400" cy="13620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10</xdr:col>
      <xdr:colOff>371475</xdr:colOff>
      <xdr:row>0</xdr:row>
      <xdr:rowOff>76201</xdr:rowOff>
    </xdr:from>
    <xdr:to>
      <xdr:col>12</xdr:col>
      <xdr:colOff>104775</xdr:colOff>
      <xdr:row>7</xdr:row>
      <xdr:rowOff>19051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AÑO">
              <a:extLst>
                <a:ext uri="{FF2B5EF4-FFF2-40B4-BE49-F238E27FC236}">
                  <a16:creationId xmlns:a16="http://schemas.microsoft.com/office/drawing/2014/main" id="{49E0CFCA-71CB-49CD-B7D7-0CEA5342C5A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991475" y="76201"/>
              <a:ext cx="1257300" cy="1276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95248</xdr:colOff>
      <xdr:row>9</xdr:row>
      <xdr:rowOff>85725</xdr:rowOff>
    </xdr:from>
    <xdr:to>
      <xdr:col>7</xdr:col>
      <xdr:colOff>276408</xdr:colOff>
      <xdr:row>23</xdr:row>
      <xdr:rowOff>185737</xdr:rowOff>
    </xdr:to>
    <xdr:graphicFrame macro="">
      <xdr:nvGraphicFramePr>
        <xdr:cNvPr id="2" name="Gráfico 10">
          <a:extLst>
            <a:ext uri="{FF2B5EF4-FFF2-40B4-BE49-F238E27FC236}">
              <a16:creationId xmlns:a16="http://schemas.microsoft.com/office/drawing/2014/main" id="{DB49916F-3813-41E3-8A75-C192CC4C17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385761</xdr:colOff>
      <xdr:row>9</xdr:row>
      <xdr:rowOff>71436</xdr:rowOff>
    </xdr:from>
    <xdr:to>
      <xdr:col>15</xdr:col>
      <xdr:colOff>19050</xdr:colOff>
      <xdr:row>23</xdr:row>
      <xdr:rowOff>161925</xdr:rowOff>
    </xdr:to>
    <xdr:graphicFrame macro="">
      <xdr:nvGraphicFramePr>
        <xdr:cNvPr id="3" name="Gráfico 11">
          <a:extLst>
            <a:ext uri="{FF2B5EF4-FFF2-40B4-BE49-F238E27FC236}">
              <a16:creationId xmlns:a16="http://schemas.microsoft.com/office/drawing/2014/main" id="{72FEE289-F8B4-4533-9D85-D2B103A26F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119062</xdr:colOff>
      <xdr:row>25</xdr:row>
      <xdr:rowOff>57149</xdr:rowOff>
    </xdr:from>
    <xdr:to>
      <xdr:col>6</xdr:col>
      <xdr:colOff>514350</xdr:colOff>
      <xdr:row>39</xdr:row>
      <xdr:rowOff>90486</xdr:rowOff>
    </xdr:to>
    <xdr:graphicFrame macro="">
      <xdr:nvGraphicFramePr>
        <xdr:cNvPr id="4" name="Gráfico 12">
          <a:extLst>
            <a:ext uri="{FF2B5EF4-FFF2-40B4-BE49-F238E27FC236}">
              <a16:creationId xmlns:a16="http://schemas.microsoft.com/office/drawing/2014/main" id="{9E44C406-B3D7-40AA-8EA7-70828D6E8BD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693082</xdr:colOff>
      <xdr:row>24</xdr:row>
      <xdr:rowOff>152400</xdr:rowOff>
    </xdr:from>
    <xdr:to>
      <xdr:col>15</xdr:col>
      <xdr:colOff>0</xdr:colOff>
      <xdr:row>56</xdr:row>
      <xdr:rowOff>142875</xdr:rowOff>
    </xdr:to>
    <xdr:graphicFrame macro="">
      <xdr:nvGraphicFramePr>
        <xdr:cNvPr id="5" name="Gráfico 13">
          <a:extLst>
            <a:ext uri="{FF2B5EF4-FFF2-40B4-BE49-F238E27FC236}">
              <a16:creationId xmlns:a16="http://schemas.microsoft.com/office/drawing/2014/main" id="{EA7DD266-835F-423B-849F-CC5159FB4B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266699</xdr:colOff>
      <xdr:row>0</xdr:row>
      <xdr:rowOff>66676</xdr:rowOff>
    </xdr:from>
    <xdr:to>
      <xdr:col>6</xdr:col>
      <xdr:colOff>581024</xdr:colOff>
      <xdr:row>7</xdr:row>
      <xdr:rowOff>180975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TIPO DE MAQUINA 1">
              <a:extLst>
                <a:ext uri="{FF2B5EF4-FFF2-40B4-BE49-F238E27FC236}">
                  <a16:creationId xmlns:a16="http://schemas.microsoft.com/office/drawing/2014/main" id="{E88D18D7-2863-46BF-B779-BB1202FB033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PO DE MAQUINA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66699" y="66676"/>
              <a:ext cx="4886325" cy="14477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7</xdr:col>
      <xdr:colOff>161925</xdr:colOff>
      <xdr:row>0</xdr:row>
      <xdr:rowOff>95251</xdr:rowOff>
    </xdr:from>
    <xdr:to>
      <xdr:col>10</xdr:col>
      <xdr:colOff>142875</xdr:colOff>
      <xdr:row>7</xdr:row>
      <xdr:rowOff>19051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RESPONSABLE 1">
              <a:extLst>
                <a:ext uri="{FF2B5EF4-FFF2-40B4-BE49-F238E27FC236}">
                  <a16:creationId xmlns:a16="http://schemas.microsoft.com/office/drawing/2014/main" id="{A670C7F1-6944-461E-B176-2B76C9EBB16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SPONSABL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95925" y="95251"/>
              <a:ext cx="2266950" cy="125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12</xdr:col>
      <xdr:colOff>495300</xdr:colOff>
      <xdr:row>0</xdr:row>
      <xdr:rowOff>57150</xdr:rowOff>
    </xdr:from>
    <xdr:to>
      <xdr:col>15</xdr:col>
      <xdr:colOff>266700</xdr:colOff>
      <xdr:row>7</xdr:row>
      <xdr:rowOff>85725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MES 1">
              <a:extLst>
                <a:ext uri="{FF2B5EF4-FFF2-40B4-BE49-F238E27FC236}">
                  <a16:creationId xmlns:a16="http://schemas.microsoft.com/office/drawing/2014/main" id="{E46614EE-5847-4870-BC13-77BFCC58DD6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639300" y="57150"/>
              <a:ext cx="2057400" cy="13620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10</xdr:col>
      <xdr:colOff>371475</xdr:colOff>
      <xdr:row>0</xdr:row>
      <xdr:rowOff>76201</xdr:rowOff>
    </xdr:from>
    <xdr:to>
      <xdr:col>12</xdr:col>
      <xdr:colOff>104775</xdr:colOff>
      <xdr:row>7</xdr:row>
      <xdr:rowOff>19051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AÑO 1">
              <a:extLst>
                <a:ext uri="{FF2B5EF4-FFF2-40B4-BE49-F238E27FC236}">
                  <a16:creationId xmlns:a16="http://schemas.microsoft.com/office/drawing/2014/main" id="{5C740763-4F34-44C1-B75D-3DCCAC776E7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991475" y="76201"/>
              <a:ext cx="1257300" cy="1276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-" refreshedDate="43627.885710648145" createdVersion="6" refreshedVersion="6" minRefreshableVersion="3" recordCount="1657" xr:uid="{EBFFFD94-DAA0-4835-A4EE-46A73AAEFD58}">
  <cacheSource type="worksheet">
    <worksheetSource name="Tabla1"/>
  </cacheSource>
  <cacheFields count="20">
    <cacheField name="MÁQUINA" numFmtId="0">
      <sharedItems count="63">
        <s v="MAQUINA DE PINTURA GRACO XTREME 60/1"/>
        <s v="PORTICO GRÚA 1 10 TM/N1"/>
        <s v="COMPRESOR GA90 SERIE: API615855"/>
        <s v="MONTACARGAS 8 TON (DIESEL)"/>
        <s v="PORTICO GRÚA 2 10 TM/N2"/>
        <s v="MÁQUINA GRANALLADORA"/>
        <s v="MONTACARGAS 7 TON (DIESEL)"/>
        <s v="MAQUINA DE PINTURA GRACO XTREME 70/1"/>
        <s v="MONTACARGAS 4.5 TON (DIESEL)"/>
        <s v="MAQUINA GRANALLADORA  MANUAL"/>
        <s v="COMPRESOR GA55 SERIE: API623639"/>
        <s v="COMPRESOR GA22 SERIE: API325785"/>
        <s v="MONTACARGAS 5 TON (GLP) 00000-37"/>
        <s v="COMPRESOR GA90 SERIE: AP1616505"/>
        <s v="MONTACARGAS 5 TON (GLP) 00000-39"/>
        <s v="MONTACARGAS 7 TON (GLP) 00000-31"/>
        <s v="MONTACARGAS 7 TON (GLP) 00000-32"/>
        <s v="MAQUINA DE PINTURA GRACO XTREME 40/1"/>
        <s v="HORNO MOVIL"/>
        <s v="GENERADOR DE CALOR CON CHASIS DE ACERO INOXIDABLE"/>
        <s v="GENERADOR DE CALOR CON CHASIS DE ALUMINIO"/>
        <s v="MÁQUINA DE SOLDAR LINCOLN FLEXTEC 450 CÓDIGO 603"/>
        <s v="TABLERO ELÉCTRICO MANTENIMIENTO 220 V"/>
        <s v="TABLERO ELÉCTRICO SOMA 220 V"/>
        <s v="TABLERO ELÉCTRICO BOMBA DE AGUA 220 V"/>
        <s v="TABLERO ELÉCTRICO MANTENIMIENTO - COMPRESORA 220 V"/>
        <s v="TABLERO ELÉCTRICO OFICINAS 220 V"/>
        <s v="TABLERO ELÉCTRICO OFICINAS - ILUMINACIÓN PERIMÉTRICA 220 V"/>
        <s v="TABLERO ELÉCTRICO POZO PROFUNDO - ALIMENTACIÓN 220V"/>
        <s v="TABLERO ELÉCTRICO POZO PROFUNDO 220V"/>
        <s v="TABLERO ELÉCTRICO MODIFICACIONES - COMPRESORA 220 V"/>
        <s v="TABLERO ELÉCTRICO MODIFICACIONES - TOMAS 220 - 440 V"/>
        <s v="TABLERO ELÉCTRICO MODIFICACIONES - ILUMINACIÓN 220 V"/>
        <s v="TABLERO ELÉCTRICO MODIFICACIONES - ALIMENTACIÓN 220 V"/>
        <s v="TABLERO ELÉCTRICO MODIFICACIONES - ALIMENTACIÓN 440 V"/>
        <s v="TABLERO ELÉCTRICO MODIFICACIONES - PRENSA CORTADORA 440 V"/>
        <s v="TABLERO ELÉCTRICO NAVE 05 - ALIMENTACIÓN 220 V"/>
        <s v="TABLERO ELÉCTRICO PERÍMETRO - ILUMINACIÓN 220 V"/>
        <s v="TABLERO ELÉCTRICO ILUMINACIÓN Y TOMAS GR-02 - ALIMENTACIÓN 220 V"/>
        <s v="TABLERO ELÉCTRICO CSA-01 - ALIMENTACIÓN 440 V"/>
        <s v="TABLERO ELÉCTRICO CSA-01 - ILUMINACIÓN 220 V"/>
        <s v="TABLERO ELÉCTRICO SALA DE COMPRESORAS - ILUMINACIÓN 220 V"/>
        <s v="TABLERO ELÉCTRICO NAVE 05 - ILUMINACIÓN 220 V"/>
        <s v="TABLERO ELÉCTRICO NAVE 05 - TOMAS 220 V"/>
        <s v="TABLERO ELÉCTRICO NAVES 1, 2, 3, 6, 7, 8 Y 9 - ALIMENTACIÓN 220 V"/>
        <s v="TABLERO ELÉCTRICO NAVE 01 - ILUMINACIÓN 220 V"/>
        <s v="TABLERO ELÉCTRICO NAVE 02 - ILUMINACIÓN 220 V"/>
        <s v="TABLERO ELÉCTRICO NAVE 03 - ILUMINACIÓN 220 V"/>
        <s v="TABLERO ELÉCTRICO ALARMA 220 V"/>
        <s v="TABLERO ELÉCTRICO NAVE 6, 7, 8 Y 9 - ILUMINACIÓN 220 V"/>
        <s v="MÁQUINA DE SOLDAR LINCOLN FLEXTEC 450 CÓDIGO 622"/>
        <s v="BANCO DE CONDENSADORES"/>
        <s v="SUB-ESTACIÓN"/>
        <s v="MÁQUINA DE SOLDAR LINCOLN FLEXTEC 500 CÓDIGO 1912"/>
        <s v="MAQUINA GRANALLADORA MANUAL"/>
        <s v="DOBLADORA DE TUBO INECO MÓDELO: QB-76NC"/>
        <s v="PRENSA HIDRAULICA CORTADORA DE TUBOS"/>
        <s v="MÁQUINA DE SOLDAR SOLANDINA TRC-300 CÓDIGO 020039"/>
        <s v="CAÑA DE OXICORTE UNIWELD CÓDIGO 335"/>
        <s v="CAÑA DE OXICORTE UNIWELD CÓDIGO 437"/>
        <s v="CAÑA DE OXICORTE UNIWELD CÓDIGO 450"/>
        <s v="MÁQUINA DE SOLDAR SOLANDINA TRC-300 CÓDIGO 00786"/>
        <s v="PUNZADORA HOUGEN-OGURA MODELO 75006 CÓDIGO 883002"/>
      </sharedItems>
    </cacheField>
    <cacheField name="CODIGO" numFmtId="0">
      <sharedItems/>
    </cacheField>
    <cacheField name="TIPO DE MAQUINA" numFmtId="0">
      <sharedItems count="13">
        <s v="DRAGAS"/>
        <s v="DRAGALINA"/>
        <s v="ESCREPA"/>
        <s v="TRACTORES"/>
        <s v="CISTERNAS DE AGUA"/>
        <s v="MOTONIVELADORA"/>
        <s v="LAS VOLQUETAS"/>
        <s v="COMPACTADORA"/>
        <s v="CARGADORA"/>
        <s v="EXCAVADORA"/>
        <s v="PAVIMENTADORA"/>
        <s v="MOTOTRAILLA"/>
        <s v="RETROEXCAVADORA"/>
      </sharedItems>
    </cacheField>
    <cacheField name="TIPO DE MANTTO" numFmtId="0">
      <sharedItems containsBlank="1"/>
    </cacheField>
    <cacheField name="DESCRIPCIÓN" numFmtId="0">
      <sharedItems count="4">
        <s v="MANTENIMIENTO MECANICO"/>
        <s v="MANTENIMIENTO ELECTRICO"/>
        <s v="MANTENIMIENTO MECANICO-ELECTRICO"/>
        <s v="MANTENIMIENTO POR HOROMETRO"/>
      </sharedItems>
    </cacheField>
    <cacheField name="C.C." numFmtId="0">
      <sharedItems containsSemiMixedTypes="0" containsString="0" containsNumber="1" containsInteger="1" minValue="106" maxValue="201"/>
    </cacheField>
    <cacheField name="RESPONSABLE" numFmtId="0">
      <sharedItems count="6">
        <s v="DVARGAS"/>
        <s v="JMEJIA"/>
        <s v="ABLAS"/>
        <s v="EAROSTE"/>
        <s v="LGRANDEZ"/>
        <s v="RPALOMINO"/>
      </sharedItems>
    </cacheField>
    <cacheField name="ROL" numFmtId="0">
      <sharedItems containsSemiMixedTypes="0" containsString="0" containsNumber="1" containsInteger="1" minValue="908" maxValue="3917"/>
    </cacheField>
    <cacheField name="FECHA PROG." numFmtId="14">
      <sharedItems containsSemiMixedTypes="0" containsNonDate="0" containsDate="1" containsString="0" minDate="2018-01-01T00:00:00" maxDate="2019-06-01T00:00:00"/>
    </cacheField>
    <cacheField name="STATUS" numFmtId="0">
      <sharedItems/>
    </cacheField>
    <cacheField name="FECHA EJEC." numFmtId="14">
      <sharedItems containsDate="1" containsMixedTypes="1" minDate="2018-01-01T00:00:00" maxDate="2019-06-03T00:00:00"/>
    </cacheField>
    <cacheField name="HORA INICIO" numFmtId="18">
      <sharedItems containsDate="1" containsMixedTypes="1" minDate="1899-12-30T09:10:00" maxDate="1899-12-30T15:40:00"/>
    </cacheField>
    <cacheField name="HORA TERMINO" numFmtId="18">
      <sharedItems containsDate="1" containsMixedTypes="1" minDate="1899-12-30T10:31:00" maxDate="1899-12-30T20:06:00"/>
    </cacheField>
    <cacheField name="HORAS" numFmtId="164">
      <sharedItems containsMixedTypes="1" containsNumber="1" minValue="1.1666666666666667" maxValue="4.5"/>
    </cacheField>
    <cacheField name="OBSERVACIÓN" numFmtId="0">
      <sharedItems count="18">
        <s v="RETRASO DE 2 DIAS"/>
        <s v="PENDIENTE"/>
        <s v="RETRASO DE 1 DIAS"/>
        <s v="FECHA CUMPLIDA"/>
        <s v="RETRASO DE 4 DIAS"/>
        <s v="RETRASO DE 3 DIAS"/>
        <s v="RETRASO DE 12 DIAS" u="1"/>
        <s v="RETRASO DE 6 DIAS" u="1"/>
        <s v="RETRASO DE 15 DIAS" u="1"/>
        <s v="RETRASO DE 10 DIAS" u="1"/>
        <s v="RETRASO DE 8 DIAS" u="1"/>
        <s v="RETRASO DE 13 DIAS" u="1"/>
        <s v="RETRASO DE 16 DIAS" u="1"/>
        <s v="RETRASO DE 5 DIAS" u="1"/>
        <s v="RETRASO DE 11 DIAS" u="1"/>
        <s v="RETRASO DE 7 DIAS" u="1"/>
        <s v="RETRASO DE 14 DIAS" u="1"/>
        <s v="RETRASO DE 9 DIAS" u="1"/>
      </sharedItems>
    </cacheField>
    <cacheField name="MES" numFmtId="14">
      <sharedItems count="12">
        <s v="May"/>
        <s v="Jun"/>
        <s v="Abr"/>
        <s v="Ago"/>
        <s v="Dic"/>
        <s v="Mar"/>
        <s v="Set"/>
        <s v="Oct"/>
        <s v="Ene"/>
        <s v="Nov"/>
        <s v="Feb"/>
        <s v="Jul"/>
      </sharedItems>
    </cacheField>
    <cacheField name="AÑO" numFmtId="0">
      <sharedItems containsSemiMixedTypes="0" containsString="0" containsNumber="1" containsInteger="1" minValue="2018" maxValue="2019" count="2">
        <n v="2018"/>
        <n v="2019"/>
      </sharedItems>
    </cacheField>
    <cacheField name="HORAS DISPONIBLES" numFmtId="164">
      <sharedItems containsSemiMixedTypes="0" containsString="0" containsNumber="1" minValue="290.45" maxValue="360"/>
    </cacheField>
    <cacheField name="DISPONIBILIDAD MAQUINA" numFmtId="9">
      <sharedItems containsSemiMixedTypes="0" containsString="0" containsNumber="1" minValue="0.80680555555555555" maxValue="1"/>
    </cacheField>
    <cacheField name="Campo1" numFmtId="0" formula="'HORAS DISPONIBLES'/360" databaseField="0"/>
  </cacheFields>
  <extLst>
    <ext xmlns:x14="http://schemas.microsoft.com/office/spreadsheetml/2009/9/main" uri="{725AE2AE-9491-48be-B2B4-4EB974FC3084}">
      <x14:pivotCacheDefinition pivotCacheId="678081028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57">
  <r>
    <x v="0"/>
    <s v="MQP009"/>
    <x v="0"/>
    <s v="PREVENTIVO"/>
    <x v="0"/>
    <n v="107"/>
    <x v="0"/>
    <n v="1420"/>
    <d v="2018-05-31T00:00:00"/>
    <s v="CONFORME"/>
    <d v="2018-06-02T00:00:00"/>
    <d v="1899-12-30T13:14:00"/>
    <d v="1899-12-30T17:43:00"/>
    <n v="4.4833333333333334"/>
    <x v="0"/>
    <x v="0"/>
    <x v="0"/>
    <n v="337.45"/>
    <n v="0.93736111111111109"/>
  </r>
  <r>
    <x v="1"/>
    <s v="PORT.G-01"/>
    <x v="1"/>
    <s v="PREVENTIVO"/>
    <x v="0"/>
    <n v="107"/>
    <x v="0"/>
    <n v="1420"/>
    <d v="2018-06-20T00:00:00"/>
    <s v="PENDIENTE"/>
    <s v=""/>
    <s v=""/>
    <s v=""/>
    <s v=""/>
    <x v="1"/>
    <x v="1"/>
    <x v="0"/>
    <n v="356.2"/>
    <n v="0.98944444444444446"/>
  </r>
  <r>
    <x v="1"/>
    <s v="PORT.G-01"/>
    <x v="2"/>
    <s v="PREVENTIVO"/>
    <x v="1"/>
    <n v="107"/>
    <x v="1"/>
    <n v="1698"/>
    <d v="2019-04-05T00:00:00"/>
    <s v="CONFORME"/>
    <d v="2019-04-06T00:00:00"/>
    <d v="1899-12-30T09:17:00"/>
    <d v="1899-12-30T11:27:00"/>
    <n v="2.1666666666666665"/>
    <x v="2"/>
    <x v="2"/>
    <x v="1"/>
    <n v="339.71666666666664"/>
    <n v="0.94365740740740733"/>
  </r>
  <r>
    <x v="2"/>
    <s v="COMPRESOR 3"/>
    <x v="3"/>
    <s v="PREVENTIVO"/>
    <x v="2"/>
    <n v="106"/>
    <x v="1"/>
    <n v="1698"/>
    <d v="2018-08-15T00:00:00"/>
    <s v="CONFORME"/>
    <d v="2018-08-15T00:00:00"/>
    <d v="1899-12-30T10:37:00"/>
    <d v="1899-12-30T11:50:00"/>
    <n v="1.2166666666666668"/>
    <x v="3"/>
    <x v="3"/>
    <x v="0"/>
    <n v="356.46666666666664"/>
    <n v="0.99018518518518506"/>
  </r>
  <r>
    <x v="3"/>
    <s v="MC-10"/>
    <x v="4"/>
    <s v="PREVENTIVO"/>
    <x v="3"/>
    <n v="201"/>
    <x v="2"/>
    <n v="1168"/>
    <d v="2018-12-27T00:00:00"/>
    <s v="PENDIENTE"/>
    <s v=""/>
    <s v=""/>
    <s v=""/>
    <s v=""/>
    <x v="1"/>
    <x v="4"/>
    <x v="0"/>
    <n v="360"/>
    <n v="1"/>
  </r>
  <r>
    <x v="0"/>
    <s v="MQP010"/>
    <x v="1"/>
    <s v="PREVENTIVO"/>
    <x v="0"/>
    <n v="107"/>
    <x v="0"/>
    <n v="1420"/>
    <d v="2018-03-27T00:00:00"/>
    <s v="CONFORME"/>
    <d v="2018-03-28T00:00:00"/>
    <d v="1899-12-30T14:31:00"/>
    <d v="1899-12-30T15:52:00"/>
    <n v="1.35"/>
    <x v="2"/>
    <x v="5"/>
    <x v="0"/>
    <n v="345.28333333333336"/>
    <n v="0.95912037037037046"/>
  </r>
  <r>
    <x v="4"/>
    <s v="PORT.G-02"/>
    <x v="5"/>
    <s v="PREVENTIVO"/>
    <x v="0"/>
    <n v="107"/>
    <x v="0"/>
    <n v="1420"/>
    <d v="2018-09-04T00:00:00"/>
    <s v="CONFORME"/>
    <d v="2018-09-05T00:00:00"/>
    <d v="1899-12-30T15:29:00"/>
    <d v="1899-12-30T18:56:00"/>
    <n v="3.45"/>
    <x v="2"/>
    <x v="6"/>
    <x v="0"/>
    <n v="354.21666666666664"/>
    <n v="0.98393518518518508"/>
  </r>
  <r>
    <x v="4"/>
    <s v="PORT.G-02"/>
    <x v="4"/>
    <s v="PREVENTIVO"/>
    <x v="1"/>
    <n v="107"/>
    <x v="1"/>
    <n v="1698"/>
    <d v="2018-10-21T00:00:00"/>
    <s v="CONFORME"/>
    <d v="2018-10-22T00:00:00"/>
    <d v="1899-12-30T15:12:00"/>
    <d v="1899-12-30T18:37:00"/>
    <n v="3.4166666666666665"/>
    <x v="2"/>
    <x v="7"/>
    <x v="0"/>
    <n v="353.13333333333333"/>
    <n v="0.98092592592592587"/>
  </r>
  <r>
    <x v="5"/>
    <s v="GR-02"/>
    <x v="6"/>
    <s v="PREVENTIVO"/>
    <x v="0"/>
    <n v="106"/>
    <x v="3"/>
    <n v="908"/>
    <d v="2018-03-06T00:00:00"/>
    <s v="PENDIENTE"/>
    <s v=""/>
    <s v=""/>
    <s v=""/>
    <s v=""/>
    <x v="1"/>
    <x v="5"/>
    <x v="0"/>
    <n v="319.18333333333334"/>
    <n v="0.88662037037037034"/>
  </r>
  <r>
    <x v="5"/>
    <s v="GR-02"/>
    <x v="4"/>
    <s v="PREVENTIVO"/>
    <x v="1"/>
    <n v="106"/>
    <x v="1"/>
    <n v="1698"/>
    <d v="2018-01-30T00:00:00"/>
    <s v="CONFORME"/>
    <d v="2018-01-31T00:00:00"/>
    <d v="1899-12-30T15:11:00"/>
    <d v="1899-12-30T19:39:00"/>
    <n v="4.4666666666666668"/>
    <x v="2"/>
    <x v="8"/>
    <x v="0"/>
    <n v="290.45"/>
    <n v="0.80680555555555555"/>
  </r>
  <r>
    <x v="6"/>
    <s v="MC-02"/>
    <x v="7"/>
    <s v="PREVENTIVO"/>
    <x v="3"/>
    <n v="201"/>
    <x v="2"/>
    <n v="1168"/>
    <d v="2018-10-08T00:00:00"/>
    <s v="CONFORME"/>
    <d v="2018-10-08T00:00:00"/>
    <d v="1899-12-30T10:13:00"/>
    <d v="1899-12-30T11:33:00"/>
    <n v="1.3333333333333333"/>
    <x v="3"/>
    <x v="7"/>
    <x v="0"/>
    <n v="358.66666666666669"/>
    <n v="0.99629629629629635"/>
  </r>
  <r>
    <x v="7"/>
    <s v="MQP011"/>
    <x v="7"/>
    <s v="PREVENTIVO"/>
    <x v="0"/>
    <n v="107"/>
    <x v="0"/>
    <n v="1420"/>
    <d v="2018-12-01T00:00:00"/>
    <s v="CONFORME"/>
    <d v="2018-12-05T00:00:00"/>
    <d v="1899-12-30T09:40:00"/>
    <d v="1899-12-30T12:01:00"/>
    <n v="2.35"/>
    <x v="4"/>
    <x v="4"/>
    <x v="0"/>
    <n v="337.95"/>
    <n v="0.93874999999999997"/>
  </r>
  <r>
    <x v="5"/>
    <s v="GR-01"/>
    <x v="8"/>
    <s v="PREVENTIVO"/>
    <x v="0"/>
    <n v="106"/>
    <x v="3"/>
    <n v="908"/>
    <d v="2018-11-06T00:00:00"/>
    <s v="CONFORME"/>
    <d v="2018-11-09T00:00:00"/>
    <d v="1899-12-30T15:25:00"/>
    <d v="1899-12-30T17:39:00"/>
    <n v="2.2333333333333334"/>
    <x v="5"/>
    <x v="9"/>
    <x v="0"/>
    <n v="328.13333333333333"/>
    <n v="0.91148148148148145"/>
  </r>
  <r>
    <x v="5"/>
    <s v="GR-01"/>
    <x v="3"/>
    <s v="PREVENTIVO"/>
    <x v="1"/>
    <n v="106"/>
    <x v="1"/>
    <n v="1698"/>
    <d v="2018-02-24T00:00:00"/>
    <s v="CONFORME"/>
    <d v="2018-02-26T00:00:00"/>
    <d v="1899-12-30T15:15:00"/>
    <d v="1899-12-30T19:36:00"/>
    <n v="4.3499999999999996"/>
    <x v="0"/>
    <x v="10"/>
    <x v="0"/>
    <n v="329.51666666666665"/>
    <n v="0.91532407407407401"/>
  </r>
  <r>
    <x v="8"/>
    <s v="MC-04"/>
    <x v="9"/>
    <s v="PREVENTIVO"/>
    <x v="3"/>
    <n v="201"/>
    <x v="2"/>
    <n v="1168"/>
    <d v="2018-07-12T00:00:00"/>
    <s v="PENDIENTE"/>
    <s v=""/>
    <s v=""/>
    <s v=""/>
    <s v=""/>
    <x v="1"/>
    <x v="11"/>
    <x v="0"/>
    <n v="355.35"/>
    <n v="0.98708333333333342"/>
  </r>
  <r>
    <x v="7"/>
    <s v="MQP012"/>
    <x v="9"/>
    <s v="PREVENTIVO"/>
    <x v="0"/>
    <n v="107"/>
    <x v="0"/>
    <n v="1420"/>
    <d v="2018-12-10T00:00:00"/>
    <s v="CONFORME"/>
    <d v="2018-12-14T00:00:00"/>
    <d v="1899-12-30T14:27:00"/>
    <d v="1899-12-30T16:54:00"/>
    <n v="2.4500000000000002"/>
    <x v="4"/>
    <x v="4"/>
    <x v="0"/>
    <n v="337.95"/>
    <n v="0.93874999999999997"/>
  </r>
  <r>
    <x v="9"/>
    <s v="CSA-01"/>
    <x v="9"/>
    <s v="PREVENTIVO"/>
    <x v="0"/>
    <n v="106"/>
    <x v="3"/>
    <n v="908"/>
    <d v="2019-01-17T00:00:00"/>
    <s v="CONFORME"/>
    <d v="2019-01-17T00:00:00"/>
    <d v="1899-12-30T12:36:00"/>
    <d v="1899-12-30T14:53:00"/>
    <n v="2.2833333333333332"/>
    <x v="3"/>
    <x v="8"/>
    <x v="1"/>
    <n v="354.08333333333331"/>
    <n v="0.98356481481481473"/>
  </r>
  <r>
    <x v="9"/>
    <s v="CSA-01"/>
    <x v="10"/>
    <s v="PREVENTIVO"/>
    <x v="1"/>
    <n v="106"/>
    <x v="1"/>
    <n v="1698"/>
    <d v="2019-01-30T00:00:00"/>
    <s v="CONFORME"/>
    <d v="2019-01-31T00:00:00"/>
    <d v="1899-12-30T14:14:00"/>
    <d v="1899-12-30T15:31:00"/>
    <n v="1.2833333333333332"/>
    <x v="2"/>
    <x v="8"/>
    <x v="1"/>
    <n v="354.08333333333331"/>
    <n v="0.98356481481481473"/>
  </r>
  <r>
    <x v="10"/>
    <s v="COMPRESOR 6"/>
    <x v="2"/>
    <s v="PREVENTIVO"/>
    <x v="2"/>
    <n v="107"/>
    <x v="1"/>
    <n v="1698"/>
    <d v="2018-08-10T00:00:00"/>
    <s v="CONFORME"/>
    <d v="2018-08-11T00:00:00"/>
    <d v="1899-12-30T12:39:00"/>
    <d v="1899-12-30T13:54:00"/>
    <n v="1.25"/>
    <x v="2"/>
    <x v="3"/>
    <x v="0"/>
    <n v="358.75"/>
    <n v="0.99652777777777779"/>
  </r>
  <r>
    <x v="8"/>
    <s v="MC-05"/>
    <x v="6"/>
    <s v="PREVENTIVO"/>
    <x v="3"/>
    <n v="201"/>
    <x v="2"/>
    <n v="1168"/>
    <d v="2018-08-07T00:00:00"/>
    <s v="PENDIENTE"/>
    <s v=""/>
    <s v=""/>
    <s v=""/>
    <s v=""/>
    <x v="1"/>
    <x v="3"/>
    <x v="0"/>
    <n v="343.36666666666667"/>
    <n v="0.95379629629629636"/>
  </r>
  <r>
    <x v="7"/>
    <s v="MQP013"/>
    <x v="3"/>
    <s v="PREVENTIVO"/>
    <x v="0"/>
    <n v="107"/>
    <x v="0"/>
    <n v="1420"/>
    <d v="2018-09-03T00:00:00"/>
    <s v="CONFORME"/>
    <d v="2018-09-07T00:00:00"/>
    <d v="1899-12-30T10:11:00"/>
    <d v="1899-12-30T11:35:00"/>
    <n v="1.4"/>
    <x v="4"/>
    <x v="6"/>
    <x v="0"/>
    <n v="355.05"/>
    <n v="0.98625000000000007"/>
  </r>
  <r>
    <x v="5"/>
    <s v="GR-02"/>
    <x v="8"/>
    <s v="PREVENTIVO"/>
    <x v="0"/>
    <n v="106"/>
    <x v="3"/>
    <n v="908"/>
    <d v="2018-08-25T00:00:00"/>
    <s v="PENDIENTE"/>
    <s v=""/>
    <s v=""/>
    <s v=""/>
    <s v=""/>
    <x v="1"/>
    <x v="3"/>
    <x v="0"/>
    <n v="319.63333333333333"/>
    <n v="0.88787037037037031"/>
  </r>
  <r>
    <x v="5"/>
    <s v="GR-02"/>
    <x v="3"/>
    <s v="PREVENTIVO"/>
    <x v="1"/>
    <n v="106"/>
    <x v="1"/>
    <n v="1698"/>
    <d v="2018-07-08T00:00:00"/>
    <s v="PENDIENTE"/>
    <s v=""/>
    <s v=""/>
    <s v=""/>
    <s v=""/>
    <x v="1"/>
    <x v="11"/>
    <x v="0"/>
    <n v="327.33333333333331"/>
    <n v="0.90925925925925921"/>
  </r>
  <r>
    <x v="11"/>
    <s v="COMPRESOR 5"/>
    <x v="6"/>
    <s v="PREVENTIVO"/>
    <x v="2"/>
    <n v="107"/>
    <x v="1"/>
    <n v="1698"/>
    <d v="2019-05-08T00:00:00"/>
    <s v="CONFORME"/>
    <d v="2019-05-08T00:00:00"/>
    <d v="1899-12-30T12:36:00"/>
    <d v="1899-12-30T15:05:00"/>
    <n v="2.4833333333333334"/>
    <x v="3"/>
    <x v="0"/>
    <x v="1"/>
    <n v="353.56666666666666"/>
    <n v="0.98212962962962957"/>
  </r>
  <r>
    <x v="12"/>
    <s v="MC-06"/>
    <x v="9"/>
    <s v="PREVENTIVO"/>
    <x v="3"/>
    <n v="201"/>
    <x v="2"/>
    <n v="1168"/>
    <d v="2018-09-24T00:00:00"/>
    <s v="CONFORME"/>
    <d v="2018-09-24T00:00:00"/>
    <d v="1899-12-30T11:27:00"/>
    <d v="1899-12-30T13:47:00"/>
    <n v="2.3333333333333335"/>
    <x v="3"/>
    <x v="6"/>
    <x v="0"/>
    <n v="351.86666666666667"/>
    <n v="0.97740740740740739"/>
  </r>
  <r>
    <x v="7"/>
    <s v="MQP014"/>
    <x v="0"/>
    <s v="PREVENTIVO"/>
    <x v="0"/>
    <n v="107"/>
    <x v="0"/>
    <n v="1420"/>
    <d v="2018-06-11T00:00:00"/>
    <s v="PENDIENTE"/>
    <s v=""/>
    <s v=""/>
    <s v=""/>
    <s v=""/>
    <x v="1"/>
    <x v="1"/>
    <x v="0"/>
    <n v="353.98333333333335"/>
    <n v="0.98328703703703713"/>
  </r>
  <r>
    <x v="13"/>
    <s v="COMPRESOR 4"/>
    <x v="10"/>
    <s v="PREVENTIVO"/>
    <x v="2"/>
    <n v="106"/>
    <x v="1"/>
    <n v="1698"/>
    <d v="2018-08-27T00:00:00"/>
    <s v="PENDIENTE"/>
    <s v=""/>
    <s v=""/>
    <s v=""/>
    <s v=""/>
    <x v="1"/>
    <x v="3"/>
    <x v="0"/>
    <n v="347.81666666666666"/>
    <n v="0.96615740740740741"/>
  </r>
  <r>
    <x v="14"/>
    <s v="MC-07"/>
    <x v="0"/>
    <s v="PREVENTIVO"/>
    <x v="3"/>
    <n v="201"/>
    <x v="2"/>
    <n v="1168"/>
    <d v="2018-07-21T00:00:00"/>
    <s v="CONFORME"/>
    <d v="2018-07-21T00:00:00"/>
    <d v="1899-12-30T14:26:00"/>
    <d v="1899-12-30T15:51:00"/>
    <n v="1.4166666666666667"/>
    <x v="3"/>
    <x v="11"/>
    <x v="0"/>
    <n v="352.6"/>
    <n v="0.97944444444444456"/>
  </r>
  <r>
    <x v="0"/>
    <s v="MQP015"/>
    <x v="0"/>
    <s v="PREVENTIVO"/>
    <x v="0"/>
    <n v="107"/>
    <x v="0"/>
    <n v="1420"/>
    <d v="2018-05-03T00:00:00"/>
    <s v="CONFORME"/>
    <d v="2018-05-03T00:00:00"/>
    <d v="1899-12-30T09:18:00"/>
    <d v="1899-12-30T13:31:00"/>
    <n v="4.2166666666666668"/>
    <x v="3"/>
    <x v="0"/>
    <x v="0"/>
    <n v="337.45"/>
    <n v="0.93736111111111109"/>
  </r>
  <r>
    <x v="2"/>
    <s v="COMPRESOR 3"/>
    <x v="3"/>
    <s v="PREVENTIVO"/>
    <x v="2"/>
    <n v="106"/>
    <x v="1"/>
    <n v="1698"/>
    <d v="2018-12-23T00:00:00"/>
    <s v="CONFORME"/>
    <d v="2018-12-25T00:00:00"/>
    <d v="1899-12-30T13:40:00"/>
    <d v="1899-12-30T18:08:00"/>
    <n v="4.4666666666666668"/>
    <x v="0"/>
    <x v="4"/>
    <x v="0"/>
    <n v="351.23333333333335"/>
    <n v="0.97564814814814815"/>
  </r>
  <r>
    <x v="15"/>
    <s v="MC-08"/>
    <x v="4"/>
    <s v="PREVENTIVO"/>
    <x v="3"/>
    <n v="201"/>
    <x v="2"/>
    <n v="1168"/>
    <d v="2018-12-28T00:00:00"/>
    <s v="CONFORME"/>
    <d v="2018-12-30T00:00:00"/>
    <d v="1899-12-30T13:39:00"/>
    <d v="1899-12-30T14:56:00"/>
    <n v="1.2833333333333332"/>
    <x v="0"/>
    <x v="4"/>
    <x v="0"/>
    <n v="354.03333333333336"/>
    <n v="0.98342592592592604"/>
  </r>
  <r>
    <x v="5"/>
    <s v="GR-01"/>
    <x v="10"/>
    <s v="PREVENTIVO"/>
    <x v="0"/>
    <n v="106"/>
    <x v="3"/>
    <n v="908"/>
    <d v="2018-09-06T00:00:00"/>
    <s v="CONFORME"/>
    <d v="2018-09-07T00:00:00"/>
    <d v="1899-12-30T15:21:00"/>
    <d v="1899-12-30T16:40:00"/>
    <n v="1.3166666666666667"/>
    <x v="2"/>
    <x v="6"/>
    <x v="0"/>
    <n v="307.0333333333333"/>
    <n v="0.85287037037037028"/>
  </r>
  <r>
    <x v="5"/>
    <s v="GR-01"/>
    <x v="1"/>
    <s v="PREVENTIVO"/>
    <x v="1"/>
    <n v="106"/>
    <x v="1"/>
    <n v="1698"/>
    <d v="2018-07-06T00:00:00"/>
    <s v="CONFORME"/>
    <d v="2018-07-09T00:00:00"/>
    <d v="1899-12-30T12:17:00"/>
    <d v="1899-12-30T13:34:00"/>
    <n v="1.2833333333333332"/>
    <x v="5"/>
    <x v="11"/>
    <x v="0"/>
    <n v="327.33333333333331"/>
    <n v="0.90925925925925921"/>
  </r>
  <r>
    <x v="16"/>
    <s v="MC-09"/>
    <x v="4"/>
    <s v="PREVENTIVO"/>
    <x v="3"/>
    <n v="201"/>
    <x v="2"/>
    <n v="1168"/>
    <d v="2018-02-15T00:00:00"/>
    <s v="CONFORME"/>
    <d v="2018-02-18T00:00:00"/>
    <d v="1899-12-30T13:17:00"/>
    <d v="1899-12-30T15:36:00"/>
    <n v="2.3166666666666664"/>
    <x v="5"/>
    <x v="10"/>
    <x v="0"/>
    <n v="351.21666666666664"/>
    <n v="0.97560185185185178"/>
  </r>
  <r>
    <x v="17"/>
    <s v="MQP001"/>
    <x v="5"/>
    <s v="PREVENTIVO"/>
    <x v="0"/>
    <n v="107"/>
    <x v="0"/>
    <n v="1420"/>
    <d v="2018-12-17T00:00:00"/>
    <s v="PENDIENTE"/>
    <s v=""/>
    <s v=""/>
    <s v=""/>
    <s v=""/>
    <x v="1"/>
    <x v="4"/>
    <x v="0"/>
    <n v="353.38333333333333"/>
    <n v="0.98162037037037031"/>
  </r>
  <r>
    <x v="9"/>
    <s v="CSA-01"/>
    <x v="6"/>
    <s v="PREVENTIVO"/>
    <x v="0"/>
    <n v="106"/>
    <x v="3"/>
    <n v="908"/>
    <d v="2018-01-13T00:00:00"/>
    <s v="CONFORME"/>
    <d v="2018-01-16T00:00:00"/>
    <d v="1899-12-30T13:21:00"/>
    <d v="1899-12-30T16:35:00"/>
    <n v="3.2333333333333334"/>
    <x v="5"/>
    <x v="8"/>
    <x v="0"/>
    <n v="351.3"/>
    <n v="0.97583333333333333"/>
  </r>
  <r>
    <x v="9"/>
    <s v="CSA-01"/>
    <x v="3"/>
    <s v="PREVENTIVO"/>
    <x v="1"/>
    <n v="106"/>
    <x v="1"/>
    <n v="1698"/>
    <d v="2018-01-13T00:00:00"/>
    <s v="CONFORME"/>
    <d v="2018-01-14T00:00:00"/>
    <d v="1899-12-30T11:18:00"/>
    <d v="1899-12-30T13:31:00"/>
    <n v="2.2166666666666668"/>
    <x v="2"/>
    <x v="8"/>
    <x v="0"/>
    <n v="351.3"/>
    <n v="0.97583333333333333"/>
  </r>
  <r>
    <x v="3"/>
    <s v="MC-10"/>
    <x v="4"/>
    <s v="PREVENTIVO"/>
    <x v="3"/>
    <n v="201"/>
    <x v="2"/>
    <n v="1168"/>
    <d v="2018-10-15T00:00:00"/>
    <s v="CONFORME"/>
    <d v="2018-10-18T00:00:00"/>
    <d v="1899-12-30T09:11:00"/>
    <d v="1899-12-30T10:40:00"/>
    <n v="1.4833333333333334"/>
    <x v="5"/>
    <x v="7"/>
    <x v="0"/>
    <n v="354.33333333333331"/>
    <n v="0.98425925925925917"/>
  </r>
  <r>
    <x v="0"/>
    <s v="MQP002"/>
    <x v="5"/>
    <s v="PREVENTIVO"/>
    <x v="0"/>
    <n v="107"/>
    <x v="0"/>
    <n v="1420"/>
    <d v="2019-05-27T00:00:00"/>
    <s v="PENDIENTE"/>
    <s v=""/>
    <s v=""/>
    <s v=""/>
    <s v=""/>
    <x v="1"/>
    <x v="0"/>
    <x v="1"/>
    <n v="356.38333333333333"/>
    <n v="0.98995370370370372"/>
  </r>
  <r>
    <x v="5"/>
    <s v="GR-02"/>
    <x v="5"/>
    <s v="PREVENTIVO"/>
    <x v="0"/>
    <n v="106"/>
    <x v="3"/>
    <n v="908"/>
    <d v="2019-01-06T00:00:00"/>
    <s v="CONFORME"/>
    <d v="2019-01-07T00:00:00"/>
    <d v="1899-12-30T09:34:00"/>
    <d v="1899-12-30T12:50:00"/>
    <n v="3.2666666666666666"/>
    <x v="2"/>
    <x v="8"/>
    <x v="1"/>
    <n v="323.23333333333335"/>
    <n v="0.89787037037037043"/>
  </r>
  <r>
    <x v="5"/>
    <s v="GR-02"/>
    <x v="10"/>
    <s v="PREVENTIVO"/>
    <x v="1"/>
    <n v="106"/>
    <x v="1"/>
    <n v="1698"/>
    <d v="2018-01-04T00:00:00"/>
    <s v="CONFORME"/>
    <d v="2018-01-05T00:00:00"/>
    <d v="1899-12-30T11:38:00"/>
    <d v="1899-12-30T14:02:00"/>
    <n v="2.4"/>
    <x v="2"/>
    <x v="8"/>
    <x v="0"/>
    <n v="290.45"/>
    <n v="0.80680555555555555"/>
  </r>
  <r>
    <x v="10"/>
    <s v="COMPRESOR 6"/>
    <x v="11"/>
    <s v="PREVENTIVO"/>
    <x v="2"/>
    <n v="107"/>
    <x v="1"/>
    <n v="1698"/>
    <d v="2018-06-04T00:00:00"/>
    <s v="CONFORME"/>
    <d v="2018-06-04T00:00:00"/>
    <d v="1899-12-30T13:17:00"/>
    <d v="1899-12-30T15:32:00"/>
    <n v="2.25"/>
    <x v="3"/>
    <x v="1"/>
    <x v="0"/>
    <n v="353.28333333333336"/>
    <n v="0.98134259259259271"/>
  </r>
  <r>
    <x v="6"/>
    <s v="MC-02"/>
    <x v="12"/>
    <s v="PREVENTIVO"/>
    <x v="3"/>
    <n v="201"/>
    <x v="2"/>
    <n v="1168"/>
    <d v="2018-09-08T00:00:00"/>
    <s v="CONFORME"/>
    <d v="2018-09-10T00:00:00"/>
    <d v="1899-12-30T11:37:00"/>
    <d v="1899-12-30T15:59:00"/>
    <n v="4.3666666666666663"/>
    <x v="0"/>
    <x v="6"/>
    <x v="0"/>
    <n v="355.63333333333333"/>
    <n v="0.9878703703703704"/>
  </r>
  <r>
    <x v="17"/>
    <s v="MQP003"/>
    <x v="3"/>
    <s v="PREVENTIVO"/>
    <x v="0"/>
    <n v="107"/>
    <x v="0"/>
    <n v="1420"/>
    <d v="2018-07-29T00:00:00"/>
    <s v="CONFORME"/>
    <d v="2018-07-31T00:00:00"/>
    <d v="1899-12-30T11:39:00"/>
    <d v="1899-12-30T15:56:00"/>
    <n v="4.2833333333333332"/>
    <x v="0"/>
    <x v="11"/>
    <x v="0"/>
    <n v="349.91666666666669"/>
    <n v="0.97199074074074077"/>
  </r>
  <r>
    <x v="5"/>
    <s v="GR-01"/>
    <x v="2"/>
    <s v="PREVENTIVO"/>
    <x v="0"/>
    <n v="106"/>
    <x v="3"/>
    <n v="908"/>
    <d v="2019-02-23T00:00:00"/>
    <s v="CONFORME"/>
    <d v="2019-02-24T00:00:00"/>
    <d v="1899-12-30T15:29:00"/>
    <d v="1899-12-30T17:51:00"/>
    <n v="2.3666666666666667"/>
    <x v="2"/>
    <x v="10"/>
    <x v="1"/>
    <n v="321.01666666666665"/>
    <n v="0.89171296296296287"/>
  </r>
  <r>
    <x v="5"/>
    <s v="GR-01"/>
    <x v="9"/>
    <s v="PREVENTIVO"/>
    <x v="1"/>
    <n v="106"/>
    <x v="1"/>
    <n v="1698"/>
    <d v="2019-03-26T00:00:00"/>
    <s v="PENDIENTE"/>
    <s v=""/>
    <s v=""/>
    <s v=""/>
    <s v=""/>
    <x v="1"/>
    <x v="5"/>
    <x v="1"/>
    <n v="319.7166666666667"/>
    <n v="0.88810185185185198"/>
  </r>
  <r>
    <x v="11"/>
    <s v="COMPRESOR 5"/>
    <x v="3"/>
    <s v="PREVENTIVO"/>
    <x v="2"/>
    <n v="107"/>
    <x v="1"/>
    <n v="1698"/>
    <d v="2018-10-23T00:00:00"/>
    <s v="PENDIENTE"/>
    <s v=""/>
    <s v=""/>
    <s v=""/>
    <s v=""/>
    <x v="1"/>
    <x v="7"/>
    <x v="0"/>
    <n v="356.51666666666665"/>
    <n v="0.99032407407407408"/>
  </r>
  <r>
    <x v="8"/>
    <s v="MC-04"/>
    <x v="12"/>
    <s v="PREVENTIVO"/>
    <x v="3"/>
    <n v="201"/>
    <x v="2"/>
    <n v="1168"/>
    <d v="2018-02-12T00:00:00"/>
    <s v="CONFORME"/>
    <d v="2018-02-13T00:00:00"/>
    <d v="1899-12-30T14:15:00"/>
    <d v="1899-12-30T17:30:00"/>
    <n v="3.25"/>
    <x v="2"/>
    <x v="10"/>
    <x v="0"/>
    <n v="345.76666666666665"/>
    <n v="0.96046296296296296"/>
  </r>
  <r>
    <x v="7"/>
    <s v="MQP004"/>
    <x v="3"/>
    <s v="PREVENTIVO"/>
    <x v="0"/>
    <n v="107"/>
    <x v="0"/>
    <n v="1420"/>
    <d v="2019-01-19T00:00:00"/>
    <s v="CONFORME"/>
    <d v="2019-01-22T00:00:00"/>
    <d v="1899-12-30T09:27:00"/>
    <d v="1899-12-30T11:45:00"/>
    <n v="2.2999999999999998"/>
    <x v="5"/>
    <x v="8"/>
    <x v="1"/>
    <n v="348.15"/>
    <n v="0.96708333333333329"/>
  </r>
  <r>
    <x v="1"/>
    <s v="PORT.G-01"/>
    <x v="7"/>
    <s v="PREVENTIVO"/>
    <x v="0"/>
    <n v="107"/>
    <x v="0"/>
    <n v="1420"/>
    <d v="2018-03-21T00:00:00"/>
    <s v="PENDIENTE"/>
    <s v=""/>
    <s v=""/>
    <s v=""/>
    <s v=""/>
    <x v="1"/>
    <x v="5"/>
    <x v="0"/>
    <n v="355.75"/>
    <n v="0.98819444444444449"/>
  </r>
  <r>
    <x v="1"/>
    <s v="PORT.G-01"/>
    <x v="11"/>
    <s v="PREVENTIVO"/>
    <x v="1"/>
    <n v="107"/>
    <x v="1"/>
    <n v="1698"/>
    <d v="2019-05-23T00:00:00"/>
    <s v="PENDIENTE"/>
    <s v=""/>
    <s v=""/>
    <s v=""/>
    <s v=""/>
    <x v="1"/>
    <x v="0"/>
    <x v="1"/>
    <n v="355.16666666666669"/>
    <n v="0.98657407407407416"/>
  </r>
  <r>
    <x v="13"/>
    <s v="COMPRESOR 4"/>
    <x v="6"/>
    <s v="PREVENTIVO"/>
    <x v="2"/>
    <n v="106"/>
    <x v="1"/>
    <n v="1698"/>
    <d v="2018-08-31T00:00:00"/>
    <s v="CONFORME"/>
    <d v="2018-08-31T00:00:00"/>
    <d v="1899-12-30T09:27:00"/>
    <d v="1899-12-30T13:44:00"/>
    <n v="4.2833333333333332"/>
    <x v="3"/>
    <x v="3"/>
    <x v="0"/>
    <n v="347.81666666666666"/>
    <n v="0.96615740740740741"/>
  </r>
  <r>
    <x v="8"/>
    <s v="MC-05"/>
    <x v="10"/>
    <s v="PREVENTIVO"/>
    <x v="3"/>
    <n v="201"/>
    <x v="2"/>
    <n v="1168"/>
    <d v="2018-03-23T00:00:00"/>
    <s v="CONFORME"/>
    <d v="2018-03-24T00:00:00"/>
    <d v="1899-12-30T15:28:00"/>
    <d v="1899-12-30T19:50:00"/>
    <n v="4.3666666666666663"/>
    <x v="2"/>
    <x v="5"/>
    <x v="0"/>
    <n v="350"/>
    <n v="0.97222222222222221"/>
  </r>
  <r>
    <x v="17"/>
    <s v="MQP005"/>
    <x v="10"/>
    <s v="PREVENTIVO"/>
    <x v="0"/>
    <n v="107"/>
    <x v="0"/>
    <n v="1420"/>
    <d v="2018-06-07T00:00:00"/>
    <s v="CONFORME"/>
    <d v="2018-06-07T00:00:00"/>
    <d v="1899-12-30T09:16:00"/>
    <d v="1899-12-30T10:42:00"/>
    <n v="1.4333333333333333"/>
    <x v="3"/>
    <x v="1"/>
    <x v="0"/>
    <n v="355"/>
    <n v="0.98611111111111116"/>
  </r>
  <r>
    <x v="4"/>
    <s v="PORT.G-02"/>
    <x v="6"/>
    <s v="PREVENTIVO"/>
    <x v="0"/>
    <n v="107"/>
    <x v="0"/>
    <n v="1420"/>
    <d v="2018-04-24T00:00:00"/>
    <s v="CONFORME"/>
    <d v="2018-04-24T00:00:00"/>
    <d v="1899-12-30T11:16:00"/>
    <d v="1899-12-30T13:38:00"/>
    <n v="2.3666666666666667"/>
    <x v="3"/>
    <x v="2"/>
    <x v="0"/>
    <n v="349.81666666666666"/>
    <n v="0.97171296296296295"/>
  </r>
  <r>
    <x v="4"/>
    <s v="PORT.G-02"/>
    <x v="3"/>
    <s v="PREVENTIVO"/>
    <x v="1"/>
    <n v="107"/>
    <x v="1"/>
    <n v="1698"/>
    <d v="2018-05-28T00:00:00"/>
    <s v="CONFORME"/>
    <d v="2018-05-31T00:00:00"/>
    <d v="1899-12-30T15:25:00"/>
    <d v="1899-12-30T19:47:00"/>
    <n v="4.3666666666666663"/>
    <x v="5"/>
    <x v="0"/>
    <x v="0"/>
    <n v="354.15"/>
    <n v="0.9837499999999999"/>
  </r>
  <r>
    <x v="2"/>
    <s v="COMPRESOR 3"/>
    <x v="12"/>
    <s v="PREVENTIVO"/>
    <x v="2"/>
    <n v="106"/>
    <x v="1"/>
    <n v="1698"/>
    <d v="2018-10-29T00:00:00"/>
    <s v="CONFORME"/>
    <d v="2018-11-01T00:00:00"/>
    <d v="1899-12-30T12:31:00"/>
    <d v="1899-12-30T14:52:00"/>
    <n v="2.35"/>
    <x v="5"/>
    <x v="7"/>
    <x v="0"/>
    <n v="348.58333333333331"/>
    <n v="0.968287037037037"/>
  </r>
  <r>
    <x v="12"/>
    <s v="MC-06"/>
    <x v="3"/>
    <s v="PREVENTIVO"/>
    <x v="3"/>
    <n v="201"/>
    <x v="2"/>
    <n v="1168"/>
    <d v="2018-05-19T00:00:00"/>
    <s v="PENDIENTE"/>
    <s v=""/>
    <s v=""/>
    <s v=""/>
    <s v=""/>
    <x v="1"/>
    <x v="0"/>
    <x v="0"/>
    <n v="355.35"/>
    <n v="0.98708333333333342"/>
  </r>
  <r>
    <x v="0"/>
    <s v="MQP006"/>
    <x v="0"/>
    <s v="PREVENTIVO"/>
    <x v="0"/>
    <n v="107"/>
    <x v="0"/>
    <n v="1420"/>
    <d v="2018-04-22T00:00:00"/>
    <s v="CONFORME"/>
    <d v="2018-04-26T00:00:00"/>
    <d v="1899-12-30T09:40:00"/>
    <d v="1899-12-30T13:59:00"/>
    <n v="4.3166666666666664"/>
    <x v="4"/>
    <x v="2"/>
    <x v="0"/>
    <n v="343.65"/>
    <n v="0.95458333333333323"/>
  </r>
  <r>
    <x v="9"/>
    <s v="CSA-01"/>
    <x v="5"/>
    <s v="PREVENTIVO"/>
    <x v="0"/>
    <n v="106"/>
    <x v="3"/>
    <n v="908"/>
    <d v="2018-06-19T00:00:00"/>
    <s v="PENDIENTE"/>
    <s v=""/>
    <s v=""/>
    <s v=""/>
    <s v=""/>
    <x v="1"/>
    <x v="1"/>
    <x v="0"/>
    <n v="352.63333333333333"/>
    <n v="0.97953703703703698"/>
  </r>
  <r>
    <x v="9"/>
    <s v="CSA-01"/>
    <x v="9"/>
    <s v="PREVENTIVO"/>
    <x v="1"/>
    <n v="106"/>
    <x v="1"/>
    <n v="1698"/>
    <d v="2018-09-06T00:00:00"/>
    <s v="CONFORME"/>
    <d v="2018-09-06T00:00:00"/>
    <d v="1899-12-30T12:24:00"/>
    <d v="1899-12-30T14:52:00"/>
    <n v="2.4666666666666668"/>
    <x v="3"/>
    <x v="6"/>
    <x v="0"/>
    <n v="355.11666666666667"/>
    <n v="0.98643518518518525"/>
  </r>
  <r>
    <x v="14"/>
    <s v="MC-07"/>
    <x v="11"/>
    <s v="PREVENTIVO"/>
    <x v="3"/>
    <n v="201"/>
    <x v="2"/>
    <n v="1168"/>
    <d v="2018-01-02T00:00:00"/>
    <s v="CONFORME"/>
    <d v="2018-01-04T00:00:00"/>
    <d v="1899-12-30T11:35:00"/>
    <d v="1899-12-30T14:48:00"/>
    <n v="3.2166666666666668"/>
    <x v="0"/>
    <x v="8"/>
    <x v="0"/>
    <n v="354.48333333333335"/>
    <n v="0.98467592592592601"/>
  </r>
  <r>
    <x v="0"/>
    <s v="MQP007"/>
    <x v="0"/>
    <s v="PREVENTIVO"/>
    <x v="0"/>
    <n v="107"/>
    <x v="0"/>
    <n v="1420"/>
    <d v="2018-12-18T00:00:00"/>
    <s v="PENDIENTE"/>
    <s v=""/>
    <s v=""/>
    <s v=""/>
    <s v=""/>
    <x v="1"/>
    <x v="4"/>
    <x v="0"/>
    <n v="341.93333333333334"/>
    <n v="0.94981481481481478"/>
  </r>
  <r>
    <x v="5"/>
    <s v="GR-02"/>
    <x v="2"/>
    <s v="PREVENTIVO"/>
    <x v="0"/>
    <n v="106"/>
    <x v="3"/>
    <n v="908"/>
    <d v="2018-10-28T00:00:00"/>
    <s v="CONFORME"/>
    <d v="2018-11-01T00:00:00"/>
    <d v="1899-12-30T12:20:00"/>
    <d v="1899-12-30T15:38:00"/>
    <n v="3.3"/>
    <x v="4"/>
    <x v="7"/>
    <x v="0"/>
    <n v="303.01666666666665"/>
    <n v="0.84171296296296294"/>
  </r>
  <r>
    <x v="5"/>
    <s v="GR-02"/>
    <x v="5"/>
    <s v="PREVENTIVO"/>
    <x v="1"/>
    <n v="106"/>
    <x v="1"/>
    <n v="1698"/>
    <d v="2018-11-12T00:00:00"/>
    <s v="CONFORME"/>
    <d v="2018-11-14T00:00:00"/>
    <d v="1899-12-30T13:26:00"/>
    <d v="1899-12-30T16:39:00"/>
    <n v="3.2166666666666668"/>
    <x v="0"/>
    <x v="9"/>
    <x v="0"/>
    <n v="328.13333333333333"/>
    <n v="0.91148148148148145"/>
  </r>
  <r>
    <x v="15"/>
    <s v="MC-08"/>
    <x v="11"/>
    <s v="PREVENTIVO"/>
    <x v="3"/>
    <n v="201"/>
    <x v="2"/>
    <n v="1168"/>
    <d v="2018-12-14T00:00:00"/>
    <s v="PENDIENTE"/>
    <s v=""/>
    <s v=""/>
    <s v=""/>
    <s v=""/>
    <x v="1"/>
    <x v="4"/>
    <x v="0"/>
    <n v="354.03333333333336"/>
    <n v="0.98342592592592604"/>
  </r>
  <r>
    <x v="0"/>
    <s v="MQP008"/>
    <x v="9"/>
    <s v="PREVENTIVO"/>
    <x v="0"/>
    <n v="107"/>
    <x v="0"/>
    <n v="1420"/>
    <d v="2019-03-29T00:00:00"/>
    <s v="CONFORME"/>
    <d v="2019-03-29T00:00:00"/>
    <d v="1899-12-30T13:26:00"/>
    <d v="1899-12-30T16:36:00"/>
    <n v="3.1666666666666665"/>
    <x v="3"/>
    <x v="5"/>
    <x v="1"/>
    <n v="351.4"/>
    <n v="0.97611111111111104"/>
  </r>
  <r>
    <x v="5"/>
    <s v="GR-01"/>
    <x v="2"/>
    <s v="PREVENTIVO"/>
    <x v="0"/>
    <n v="106"/>
    <x v="3"/>
    <n v="908"/>
    <d v="2018-04-03T00:00:00"/>
    <s v="CONFORME"/>
    <d v="2018-04-03T00:00:00"/>
    <d v="1899-12-30T14:34:00"/>
    <d v="1899-12-30T18:58:00"/>
    <n v="4.4000000000000004"/>
    <x v="3"/>
    <x v="2"/>
    <x v="0"/>
    <n v="318.86666666666667"/>
    <n v="0.88574074074074072"/>
  </r>
  <r>
    <x v="5"/>
    <s v="GR-01"/>
    <x v="8"/>
    <s v="PREVENTIVO"/>
    <x v="1"/>
    <n v="106"/>
    <x v="1"/>
    <n v="1698"/>
    <d v="2018-03-14T00:00:00"/>
    <s v="CONFORME"/>
    <d v="2018-03-14T00:00:00"/>
    <d v="1899-12-30T15:17:00"/>
    <d v="1899-12-30T18:41:00"/>
    <n v="3.4"/>
    <x v="3"/>
    <x v="5"/>
    <x v="0"/>
    <n v="319.18333333333334"/>
    <n v="0.88662037037037034"/>
  </r>
  <r>
    <x v="16"/>
    <s v="MC-09"/>
    <x v="7"/>
    <s v="PREVENTIVO"/>
    <x v="3"/>
    <n v="201"/>
    <x v="2"/>
    <n v="1168"/>
    <d v="2019-05-28T00:00:00"/>
    <s v="CONFORME"/>
    <d v="2019-05-29T00:00:00"/>
    <d v="1899-12-30T11:24:00"/>
    <d v="1899-12-30T14:42:00"/>
    <n v="3.3"/>
    <x v="2"/>
    <x v="0"/>
    <x v="1"/>
    <n v="353.21666666666664"/>
    <n v="0.98115740740740731"/>
  </r>
  <r>
    <x v="0"/>
    <s v="MQP009"/>
    <x v="9"/>
    <s v="PREVENTIVO"/>
    <x v="0"/>
    <n v="107"/>
    <x v="0"/>
    <n v="1420"/>
    <d v="2018-10-21T00:00:00"/>
    <s v="PENDIENTE"/>
    <s v=""/>
    <s v=""/>
    <s v=""/>
    <s v=""/>
    <x v="1"/>
    <x v="7"/>
    <x v="0"/>
    <n v="347.83333333333331"/>
    <n v="0.96620370370370368"/>
  </r>
  <r>
    <x v="9"/>
    <s v="CSA-01"/>
    <x v="3"/>
    <s v="PREVENTIVO"/>
    <x v="0"/>
    <n v="106"/>
    <x v="3"/>
    <n v="908"/>
    <d v="2018-08-01T00:00:00"/>
    <s v="CONFORME"/>
    <d v="2018-08-05T00:00:00"/>
    <d v="1899-12-30T09:37:00"/>
    <d v="1899-12-30T14:03:00"/>
    <n v="4.4333333333333336"/>
    <x v="4"/>
    <x v="3"/>
    <x v="0"/>
    <n v="348.08333333333331"/>
    <n v="0.96689814814814812"/>
  </r>
  <r>
    <x v="9"/>
    <s v="CSA-01"/>
    <x v="5"/>
    <s v="PREVENTIVO"/>
    <x v="1"/>
    <n v="106"/>
    <x v="1"/>
    <n v="1698"/>
    <d v="2018-12-24T00:00:00"/>
    <s v="CONFORME"/>
    <d v="2018-12-26T00:00:00"/>
    <d v="1899-12-30T11:35:00"/>
    <d v="1899-12-30T15:54:00"/>
    <n v="4.3166666666666664"/>
    <x v="0"/>
    <x v="4"/>
    <x v="0"/>
    <n v="345.18333333333334"/>
    <n v="0.95884259259259264"/>
  </r>
  <r>
    <x v="11"/>
    <s v="COMPRESOR 5"/>
    <x v="6"/>
    <s v="PREVENTIVO"/>
    <x v="2"/>
    <n v="107"/>
    <x v="1"/>
    <n v="1698"/>
    <d v="2018-06-01T00:00:00"/>
    <s v="CONFORME"/>
    <d v="2018-06-01T00:00:00"/>
    <d v="1899-12-30T11:14:00"/>
    <d v="1899-12-30T15:31:00"/>
    <n v="4.2833333333333332"/>
    <x v="3"/>
    <x v="1"/>
    <x v="0"/>
    <n v="349.88333333333333"/>
    <n v="0.97189814814814812"/>
  </r>
  <r>
    <x v="3"/>
    <s v="MC-10"/>
    <x v="6"/>
    <s v="PREVENTIVO"/>
    <x v="3"/>
    <n v="201"/>
    <x v="2"/>
    <n v="1168"/>
    <d v="2018-07-01T00:00:00"/>
    <s v="CONFORME"/>
    <d v="2018-07-02T00:00:00"/>
    <d v="1899-12-30T09:35:00"/>
    <d v="1899-12-30T14:02:00"/>
    <n v="4.45"/>
    <x v="2"/>
    <x v="11"/>
    <x v="0"/>
    <n v="354.06666666666666"/>
    <n v="0.98351851851851846"/>
  </r>
  <r>
    <x v="0"/>
    <s v="MQP010"/>
    <x v="6"/>
    <s v="PREVENTIVO"/>
    <x v="0"/>
    <n v="107"/>
    <x v="0"/>
    <n v="1420"/>
    <d v="2018-05-26T00:00:00"/>
    <s v="CONFORME"/>
    <d v="2018-05-26T00:00:00"/>
    <d v="1899-12-30T15:39:00"/>
    <d v="1899-12-30T20:06:00"/>
    <n v="4.45"/>
    <x v="3"/>
    <x v="0"/>
    <x v="0"/>
    <n v="337.45"/>
    <n v="0.93736111111111109"/>
  </r>
  <r>
    <x v="13"/>
    <s v="COMPRESOR 4"/>
    <x v="9"/>
    <s v="PREVENTIVO"/>
    <x v="2"/>
    <n v="106"/>
    <x v="1"/>
    <n v="1698"/>
    <d v="2019-01-29T00:00:00"/>
    <s v="CONFORME"/>
    <d v="2019-01-31T00:00:00"/>
    <d v="1899-12-30T11:26:00"/>
    <d v="1899-12-30T15:41:00"/>
    <n v="4.25"/>
    <x v="0"/>
    <x v="8"/>
    <x v="1"/>
    <n v="355.75"/>
    <n v="0.98819444444444449"/>
  </r>
  <r>
    <x v="6"/>
    <s v="MC-02"/>
    <x v="5"/>
    <s v="PREVENTIVO"/>
    <x v="3"/>
    <n v="201"/>
    <x v="2"/>
    <n v="1168"/>
    <d v="2018-04-29T00:00:00"/>
    <s v="CONFORME"/>
    <d v="2018-05-02T00:00:00"/>
    <d v="1899-12-30T13:18:00"/>
    <d v="1899-12-30T17:32:00"/>
    <n v="4.2333333333333334"/>
    <x v="5"/>
    <x v="2"/>
    <x v="0"/>
    <n v="345.7"/>
    <n v="0.96027777777777779"/>
  </r>
  <r>
    <x v="7"/>
    <s v="MQP011"/>
    <x v="7"/>
    <s v="PREVENTIVO"/>
    <x v="0"/>
    <n v="107"/>
    <x v="0"/>
    <n v="1420"/>
    <d v="2019-01-31T00:00:00"/>
    <s v="CONFORME"/>
    <d v="2019-02-01T00:00:00"/>
    <d v="1899-12-30T09:17:00"/>
    <d v="1899-12-30T11:41:00"/>
    <n v="2.4"/>
    <x v="2"/>
    <x v="8"/>
    <x v="1"/>
    <n v="348.15"/>
    <n v="0.96708333333333329"/>
  </r>
  <r>
    <x v="2"/>
    <s v="COMPRESOR 3"/>
    <x v="9"/>
    <s v="PREVENTIVO"/>
    <x v="2"/>
    <n v="106"/>
    <x v="1"/>
    <n v="1698"/>
    <d v="2018-10-01T00:00:00"/>
    <s v="CONFORME"/>
    <d v="2018-10-02T00:00:00"/>
    <d v="1899-12-30T13:16:00"/>
    <d v="1899-12-30T16:45:00"/>
    <n v="3.4833333333333334"/>
    <x v="2"/>
    <x v="7"/>
    <x v="0"/>
    <n v="348.58333333333331"/>
    <n v="0.968287037037037"/>
  </r>
  <r>
    <x v="8"/>
    <s v="MC-04"/>
    <x v="8"/>
    <s v="PREVENTIVO"/>
    <x v="3"/>
    <n v="201"/>
    <x v="2"/>
    <n v="1168"/>
    <d v="2018-01-11T00:00:00"/>
    <s v="CONFORME"/>
    <d v="2018-01-15T00:00:00"/>
    <d v="1899-12-30T13:15:00"/>
    <d v="1899-12-30T15:32:00"/>
    <n v="2.2833333333333332"/>
    <x v="4"/>
    <x v="8"/>
    <x v="0"/>
    <n v="334.43333333333334"/>
    <n v="0.92898148148148152"/>
  </r>
  <r>
    <x v="7"/>
    <s v="MQP012"/>
    <x v="7"/>
    <s v="PREVENTIVO"/>
    <x v="0"/>
    <n v="107"/>
    <x v="0"/>
    <n v="1420"/>
    <d v="2018-04-24T00:00:00"/>
    <s v="CONFORME"/>
    <d v="2018-04-25T00:00:00"/>
    <d v="1899-12-30T12:40:00"/>
    <d v="1899-12-30T17:00:00"/>
    <n v="4.333333333333333"/>
    <x v="2"/>
    <x v="2"/>
    <x v="0"/>
    <n v="346.46666666666664"/>
    <n v="0.96240740740740738"/>
  </r>
  <r>
    <x v="5"/>
    <s v="GR-02"/>
    <x v="12"/>
    <s v="PREVENTIVO"/>
    <x v="0"/>
    <n v="106"/>
    <x v="3"/>
    <n v="908"/>
    <d v="2018-03-10T00:00:00"/>
    <s v="CONFORME"/>
    <d v="2018-03-11T00:00:00"/>
    <d v="1899-12-30T14:24:00"/>
    <d v="1899-12-30T16:53:00"/>
    <n v="2.4833333333333334"/>
    <x v="2"/>
    <x v="5"/>
    <x v="0"/>
    <n v="319.18333333333334"/>
    <n v="0.88662037037037034"/>
  </r>
  <r>
    <x v="5"/>
    <s v="GR-02"/>
    <x v="8"/>
    <s v="PREVENTIVO"/>
    <x v="1"/>
    <n v="106"/>
    <x v="1"/>
    <n v="1698"/>
    <d v="2019-01-07T00:00:00"/>
    <s v="CONFORME"/>
    <d v="2019-01-07T00:00:00"/>
    <d v="1899-12-30T11:38:00"/>
    <d v="1899-12-30T12:55:00"/>
    <n v="1.2833333333333332"/>
    <x v="3"/>
    <x v="8"/>
    <x v="1"/>
    <n v="323.23333333333335"/>
    <n v="0.89787037037037043"/>
  </r>
  <r>
    <x v="8"/>
    <s v="MC-05"/>
    <x v="5"/>
    <s v="PREVENTIVO"/>
    <x v="3"/>
    <n v="201"/>
    <x v="2"/>
    <n v="1168"/>
    <d v="2018-01-08T00:00:00"/>
    <s v="CONFORME"/>
    <d v="2018-01-10T00:00:00"/>
    <d v="1899-12-30T10:23:00"/>
    <d v="1899-12-30T12:42:00"/>
    <n v="2.3166666666666664"/>
    <x v="0"/>
    <x v="8"/>
    <x v="0"/>
    <n v="334.43333333333334"/>
    <n v="0.92898148148148152"/>
  </r>
  <r>
    <x v="7"/>
    <s v="MQP013"/>
    <x v="6"/>
    <s v="PREVENTIVO"/>
    <x v="0"/>
    <n v="107"/>
    <x v="0"/>
    <n v="1420"/>
    <d v="2018-07-08T00:00:00"/>
    <s v="CONFORME"/>
    <d v="2018-07-10T00:00:00"/>
    <d v="1899-12-30T10:24:00"/>
    <d v="1899-12-30T14:43:00"/>
    <n v="4.3166666666666664"/>
    <x v="0"/>
    <x v="11"/>
    <x v="0"/>
    <n v="345.78333333333336"/>
    <n v="0.96050925925925934"/>
  </r>
  <r>
    <x v="5"/>
    <s v="GR-01"/>
    <x v="7"/>
    <s v="PREVENTIVO"/>
    <x v="0"/>
    <n v="106"/>
    <x v="3"/>
    <n v="908"/>
    <d v="2018-10-30T00:00:00"/>
    <s v="CONFORME"/>
    <d v="2018-10-31T00:00:00"/>
    <d v="1899-12-30T14:14:00"/>
    <d v="1899-12-30T15:26:00"/>
    <n v="1.2"/>
    <x v="2"/>
    <x v="7"/>
    <x v="0"/>
    <n v="303.01666666666665"/>
    <n v="0.84171296296296294"/>
  </r>
  <r>
    <x v="5"/>
    <s v="GR-01"/>
    <x v="8"/>
    <s v="PREVENTIVO"/>
    <x v="1"/>
    <n v="106"/>
    <x v="1"/>
    <n v="1698"/>
    <d v="2019-02-27T00:00:00"/>
    <s v="CONFORME"/>
    <d v="2019-02-27T00:00:00"/>
    <d v="1899-12-30T13:29:00"/>
    <d v="1899-12-30T16:55:00"/>
    <n v="3.4333333333333336"/>
    <x v="3"/>
    <x v="10"/>
    <x v="1"/>
    <n v="321.01666666666665"/>
    <n v="0.89171296296296287"/>
  </r>
  <r>
    <x v="12"/>
    <s v="MC-06"/>
    <x v="11"/>
    <s v="PREVENTIVO"/>
    <x v="3"/>
    <n v="201"/>
    <x v="2"/>
    <n v="1168"/>
    <d v="2018-03-30T00:00:00"/>
    <s v="CONFORME"/>
    <d v="2018-03-30T00:00:00"/>
    <d v="1899-12-30T15:20:00"/>
    <d v="1899-12-30T19:33:00"/>
    <n v="4.2166666666666668"/>
    <x v="3"/>
    <x v="5"/>
    <x v="0"/>
    <n v="355.78333333333336"/>
    <n v="0.98828703703703713"/>
  </r>
  <r>
    <x v="7"/>
    <s v="MQP014"/>
    <x v="2"/>
    <s v="PREVENTIVO"/>
    <x v="0"/>
    <n v="107"/>
    <x v="0"/>
    <n v="1420"/>
    <d v="2019-05-08T00:00:00"/>
    <s v="CONFORME"/>
    <d v="2019-05-08T00:00:00"/>
    <d v="1899-12-30T14:37:00"/>
    <d v="1899-12-30T18:54:00"/>
    <n v="4.2833333333333332"/>
    <x v="3"/>
    <x v="0"/>
    <x v="1"/>
    <n v="344.4"/>
    <n v="0.95666666666666655"/>
  </r>
  <r>
    <x v="9"/>
    <s v="CSA-01"/>
    <x v="10"/>
    <s v="PREVENTIVO"/>
    <x v="0"/>
    <n v="106"/>
    <x v="3"/>
    <n v="908"/>
    <d v="2018-12-06T00:00:00"/>
    <s v="CONFORME"/>
    <d v="2018-12-07T00:00:00"/>
    <d v="1899-12-30T12:36:00"/>
    <d v="1899-12-30T14:03:00"/>
    <n v="1.45"/>
    <x v="2"/>
    <x v="4"/>
    <x v="0"/>
    <n v="345.18333333333334"/>
    <n v="0.95884259259259264"/>
  </r>
  <r>
    <x v="9"/>
    <s v="CSA-01"/>
    <x v="5"/>
    <s v="PREVENTIVO"/>
    <x v="1"/>
    <n v="106"/>
    <x v="1"/>
    <n v="1698"/>
    <d v="2018-11-16T00:00:00"/>
    <s v="CONFORME"/>
    <d v="2018-11-17T00:00:00"/>
    <d v="1899-12-30T11:31:00"/>
    <d v="1899-12-30T14:57:00"/>
    <n v="3.4333333333333336"/>
    <x v="2"/>
    <x v="9"/>
    <x v="0"/>
    <n v="356.56666666666666"/>
    <n v="0.99046296296296299"/>
  </r>
  <r>
    <x v="10"/>
    <s v="COMPRESOR 6"/>
    <x v="8"/>
    <s v="PREVENTIVO"/>
    <x v="2"/>
    <n v="107"/>
    <x v="1"/>
    <n v="1698"/>
    <d v="2018-04-24T00:00:00"/>
    <s v="CONFORME"/>
    <d v="2018-04-28T00:00:00"/>
    <d v="1899-12-30T13:29:00"/>
    <d v="1899-12-30T17:44:00"/>
    <n v="4.25"/>
    <x v="4"/>
    <x v="2"/>
    <x v="0"/>
    <n v="345.55"/>
    <n v="0.95986111111111116"/>
  </r>
  <r>
    <x v="14"/>
    <s v="MC-07"/>
    <x v="5"/>
    <s v="PREVENTIVO"/>
    <x v="3"/>
    <n v="201"/>
    <x v="2"/>
    <n v="1168"/>
    <d v="2018-06-04T00:00:00"/>
    <s v="CONFORME"/>
    <d v="2018-06-05T00:00:00"/>
    <d v="1899-12-30T13:15:00"/>
    <d v="1899-12-30T14:43:00"/>
    <n v="1.4666666666666668"/>
    <x v="2"/>
    <x v="1"/>
    <x v="0"/>
    <n v="354.11666666666667"/>
    <n v="0.98365740740740748"/>
  </r>
  <r>
    <x v="0"/>
    <s v="MQP015"/>
    <x v="9"/>
    <s v="PREVENTIVO"/>
    <x v="0"/>
    <n v="107"/>
    <x v="0"/>
    <n v="1420"/>
    <d v="2018-01-15T00:00:00"/>
    <s v="CONFORME"/>
    <d v="2018-01-16T00:00:00"/>
    <d v="1899-12-30T13:29:00"/>
    <d v="1899-12-30T17:53:00"/>
    <n v="4.4000000000000004"/>
    <x v="2"/>
    <x v="8"/>
    <x v="0"/>
    <n v="338.83333333333331"/>
    <n v="0.94120370370370365"/>
  </r>
  <r>
    <x v="11"/>
    <s v="COMPRESOR 5"/>
    <x v="4"/>
    <s v="PREVENTIVO"/>
    <x v="2"/>
    <n v="107"/>
    <x v="1"/>
    <n v="1698"/>
    <d v="2019-05-30T00:00:00"/>
    <s v="PENDIENTE"/>
    <s v=""/>
    <s v=""/>
    <s v=""/>
    <s v=""/>
    <x v="1"/>
    <x v="0"/>
    <x v="1"/>
    <n v="353.56666666666666"/>
    <n v="0.98212962962962957"/>
  </r>
  <r>
    <x v="15"/>
    <s v="MC-08"/>
    <x v="7"/>
    <s v="PREVENTIVO"/>
    <x v="3"/>
    <n v="201"/>
    <x v="2"/>
    <n v="1168"/>
    <d v="2019-01-02T00:00:00"/>
    <s v="CONFORME"/>
    <d v="2019-01-04T00:00:00"/>
    <d v="1899-12-30T10:18:00"/>
    <d v="1899-12-30T14:34:00"/>
    <n v="4.2666666666666666"/>
    <x v="0"/>
    <x v="8"/>
    <x v="1"/>
    <n v="351.45"/>
    <n v="0.97624999999999995"/>
  </r>
  <r>
    <x v="17"/>
    <s v="MQP001"/>
    <x v="1"/>
    <s v="PREVENTIVO"/>
    <x v="0"/>
    <n v="107"/>
    <x v="0"/>
    <n v="1420"/>
    <d v="2019-05-04T00:00:00"/>
    <s v="PENDIENTE"/>
    <s v=""/>
    <s v=""/>
    <s v=""/>
    <s v=""/>
    <x v="1"/>
    <x v="0"/>
    <x v="1"/>
    <n v="357.6"/>
    <n v="0.9933333333333334"/>
  </r>
  <r>
    <x v="1"/>
    <s v="PORT.G-01"/>
    <x v="3"/>
    <s v="PREVENTIVO"/>
    <x v="0"/>
    <n v="107"/>
    <x v="0"/>
    <n v="1420"/>
    <d v="2018-01-18T00:00:00"/>
    <s v="PENDIENTE"/>
    <s v=""/>
    <s v=""/>
    <s v=""/>
    <s v=""/>
    <x v="1"/>
    <x v="8"/>
    <x v="0"/>
    <n v="355.51666666666665"/>
    <n v="0.9875462962962962"/>
  </r>
  <r>
    <x v="1"/>
    <s v="PORT.G-01"/>
    <x v="11"/>
    <s v="PREVENTIVO"/>
    <x v="1"/>
    <n v="107"/>
    <x v="1"/>
    <n v="1698"/>
    <d v="2018-03-10T00:00:00"/>
    <s v="CONFORME"/>
    <d v="2018-03-13T00:00:00"/>
    <d v="1899-12-30T14:24:00"/>
    <d v="1899-12-30T18:39:00"/>
    <n v="4.25"/>
    <x v="5"/>
    <x v="5"/>
    <x v="0"/>
    <n v="355.75"/>
    <n v="0.98819444444444449"/>
  </r>
  <r>
    <x v="13"/>
    <s v="COMPRESOR 4"/>
    <x v="12"/>
    <s v="PREVENTIVO"/>
    <x v="2"/>
    <n v="106"/>
    <x v="1"/>
    <n v="1698"/>
    <d v="2018-01-12T00:00:00"/>
    <s v="PENDIENTE"/>
    <s v=""/>
    <s v=""/>
    <s v=""/>
    <s v=""/>
    <x v="1"/>
    <x v="8"/>
    <x v="0"/>
    <n v="355.63333333333333"/>
    <n v="0.9878703703703704"/>
  </r>
  <r>
    <x v="16"/>
    <s v="MC-09"/>
    <x v="3"/>
    <s v="PREVENTIVO"/>
    <x v="3"/>
    <n v="201"/>
    <x v="2"/>
    <n v="1168"/>
    <d v="2018-09-13T00:00:00"/>
    <s v="PENDIENTE"/>
    <s v=""/>
    <s v=""/>
    <s v=""/>
    <s v=""/>
    <x v="1"/>
    <x v="6"/>
    <x v="0"/>
    <n v="360"/>
    <n v="1"/>
  </r>
  <r>
    <x v="0"/>
    <s v="MQP002"/>
    <x v="4"/>
    <s v="PREVENTIVO"/>
    <x v="0"/>
    <n v="107"/>
    <x v="0"/>
    <n v="1420"/>
    <d v="2018-10-28T00:00:00"/>
    <s v="PENDIENTE"/>
    <s v=""/>
    <s v=""/>
    <s v=""/>
    <s v=""/>
    <x v="1"/>
    <x v="7"/>
    <x v="0"/>
    <n v="347.83333333333331"/>
    <n v="0.96620370370370368"/>
  </r>
  <r>
    <x v="4"/>
    <s v="PORT.G-02"/>
    <x v="3"/>
    <s v="PREVENTIVO"/>
    <x v="0"/>
    <n v="107"/>
    <x v="0"/>
    <n v="1420"/>
    <d v="2018-03-13T00:00:00"/>
    <s v="CONFORME"/>
    <d v="2018-03-16T00:00:00"/>
    <d v="1899-12-30T14:23:00"/>
    <d v="1899-12-30T15:52:00"/>
    <n v="1.4833333333333334"/>
    <x v="5"/>
    <x v="5"/>
    <x v="0"/>
    <n v="358.51666666666665"/>
    <n v="0.99587962962962961"/>
  </r>
  <r>
    <x v="4"/>
    <s v="PORT.G-02"/>
    <x v="2"/>
    <s v="PREVENTIVO"/>
    <x v="1"/>
    <n v="107"/>
    <x v="1"/>
    <n v="1698"/>
    <d v="2018-04-13T00:00:00"/>
    <s v="CONFORME"/>
    <d v="2018-04-16T00:00:00"/>
    <d v="1899-12-30T10:24:00"/>
    <d v="1899-12-30T14:54:00"/>
    <n v="4.5"/>
    <x v="5"/>
    <x v="2"/>
    <x v="0"/>
    <n v="349.81666666666666"/>
    <n v="0.97171296296296295"/>
  </r>
  <r>
    <x v="2"/>
    <s v="COMPRESOR 3"/>
    <x v="9"/>
    <s v="PREVENTIVO"/>
    <x v="2"/>
    <n v="106"/>
    <x v="1"/>
    <n v="1698"/>
    <d v="2018-06-12T00:00:00"/>
    <s v="PENDIENTE"/>
    <s v=""/>
    <s v=""/>
    <s v=""/>
    <s v=""/>
    <x v="1"/>
    <x v="1"/>
    <x v="0"/>
    <n v="352.35"/>
    <n v="0.97875000000000001"/>
  </r>
  <r>
    <x v="3"/>
    <s v="MC-10"/>
    <x v="1"/>
    <s v="PREVENTIVO"/>
    <x v="3"/>
    <n v="201"/>
    <x v="2"/>
    <n v="1168"/>
    <d v="2018-06-18T00:00:00"/>
    <s v="CONFORME"/>
    <d v="2018-06-18T00:00:00"/>
    <d v="1899-12-30T15:14:00"/>
    <d v="1899-12-30T17:44:00"/>
    <n v="2.5"/>
    <x v="3"/>
    <x v="1"/>
    <x v="0"/>
    <n v="357.5"/>
    <n v="0.99305555555555558"/>
  </r>
  <r>
    <x v="17"/>
    <s v="MQP003"/>
    <x v="8"/>
    <s v="PREVENTIVO"/>
    <x v="0"/>
    <n v="107"/>
    <x v="0"/>
    <n v="1420"/>
    <d v="2018-05-17T00:00:00"/>
    <s v="PENDIENTE"/>
    <s v=""/>
    <s v=""/>
    <s v=""/>
    <s v=""/>
    <x v="1"/>
    <x v="0"/>
    <x v="0"/>
    <n v="355.76666666666665"/>
    <n v="0.98824074074074075"/>
  </r>
  <r>
    <x v="5"/>
    <s v="GR-02"/>
    <x v="12"/>
    <s v="PREVENTIVO"/>
    <x v="0"/>
    <n v="106"/>
    <x v="3"/>
    <n v="908"/>
    <d v="2018-02-01T00:00:00"/>
    <s v="CONFORME"/>
    <d v="2018-02-01T00:00:00"/>
    <d v="1899-12-30T11:20:00"/>
    <d v="1899-12-30T12:45:00"/>
    <n v="1.4166666666666667"/>
    <x v="3"/>
    <x v="10"/>
    <x v="0"/>
    <n v="329.51666666666665"/>
    <n v="0.91532407407407401"/>
  </r>
  <r>
    <x v="5"/>
    <s v="GR-02"/>
    <x v="12"/>
    <s v="PREVENTIVO"/>
    <x v="1"/>
    <n v="106"/>
    <x v="4"/>
    <n v="1911"/>
    <d v="2018-10-13T00:00:00"/>
    <s v="PENDIENTE"/>
    <s v=""/>
    <s v=""/>
    <s v=""/>
    <s v=""/>
    <x v="1"/>
    <x v="7"/>
    <x v="0"/>
    <n v="303.01666666666665"/>
    <n v="0.84171296296296294"/>
  </r>
  <r>
    <x v="6"/>
    <s v="MC-02"/>
    <x v="11"/>
    <s v="PREVENTIVO"/>
    <x v="3"/>
    <n v="201"/>
    <x v="2"/>
    <n v="1168"/>
    <d v="2018-01-31T00:00:00"/>
    <s v="CONFORME"/>
    <d v="2018-02-02T00:00:00"/>
    <d v="1899-12-30T11:24:00"/>
    <d v="1899-12-30T14:39:00"/>
    <n v="3.25"/>
    <x v="0"/>
    <x v="8"/>
    <x v="0"/>
    <n v="353.28333333333336"/>
    <n v="0.98134259259259271"/>
  </r>
  <r>
    <x v="7"/>
    <s v="MQP004"/>
    <x v="2"/>
    <s v="PREVENTIVO"/>
    <x v="0"/>
    <n v="107"/>
    <x v="0"/>
    <n v="1420"/>
    <d v="2019-03-08T00:00:00"/>
    <s v="CONFORME"/>
    <d v="2019-03-12T00:00:00"/>
    <d v="1899-12-30T11:13:00"/>
    <d v="1899-12-30T14:43:00"/>
    <n v="3.5"/>
    <x v="4"/>
    <x v="5"/>
    <x v="1"/>
    <n v="353.11666666666667"/>
    <n v="0.9808796296296296"/>
  </r>
  <r>
    <x v="5"/>
    <s v="GR-01"/>
    <x v="7"/>
    <s v="PREVENTIVO"/>
    <x v="0"/>
    <n v="106"/>
    <x v="3"/>
    <n v="908"/>
    <d v="2018-04-26T00:00:00"/>
    <s v="CONFORME"/>
    <d v="2018-04-28T00:00:00"/>
    <d v="1899-12-30T10:23:00"/>
    <d v="1899-12-30T14:38:00"/>
    <n v="4.25"/>
    <x v="0"/>
    <x v="2"/>
    <x v="0"/>
    <n v="318.86666666666667"/>
    <n v="0.88574074074074072"/>
  </r>
  <r>
    <x v="5"/>
    <s v="GR-01"/>
    <x v="7"/>
    <s v="PREVENTIVO"/>
    <x v="1"/>
    <n v="106"/>
    <x v="4"/>
    <n v="1911"/>
    <d v="2018-01-13T00:00:00"/>
    <s v="CONFORME"/>
    <d v="2018-01-16T00:00:00"/>
    <d v="1899-12-30T11:28:00"/>
    <d v="1899-12-30T13:57:00"/>
    <n v="2.4833333333333334"/>
    <x v="5"/>
    <x v="8"/>
    <x v="0"/>
    <n v="290.45"/>
    <n v="0.80680555555555555"/>
  </r>
  <r>
    <x v="8"/>
    <s v="MC-04"/>
    <x v="10"/>
    <s v="PREVENTIVO"/>
    <x v="3"/>
    <n v="201"/>
    <x v="2"/>
    <n v="1168"/>
    <d v="2018-07-03T00:00:00"/>
    <s v="CONFORME"/>
    <d v="2018-07-03T00:00:00"/>
    <d v="1899-12-30T13:35:00"/>
    <d v="1899-12-30T16:58:00"/>
    <n v="3.3833333333333333"/>
    <x v="3"/>
    <x v="11"/>
    <x v="0"/>
    <n v="355.35"/>
    <n v="0.98708333333333342"/>
  </r>
  <r>
    <x v="17"/>
    <s v="MQP005"/>
    <x v="10"/>
    <s v="PREVENTIVO"/>
    <x v="0"/>
    <n v="107"/>
    <x v="0"/>
    <n v="1420"/>
    <d v="2019-01-09T00:00:00"/>
    <s v="CONFORME"/>
    <d v="2019-01-11T00:00:00"/>
    <d v="1899-12-30T11:37:00"/>
    <d v="1899-12-30T14:06:00"/>
    <n v="2.4833333333333334"/>
    <x v="0"/>
    <x v="8"/>
    <x v="1"/>
    <n v="353.71666666666664"/>
    <n v="0.9825462962962962"/>
  </r>
  <r>
    <x v="9"/>
    <s v="CSA-01"/>
    <x v="7"/>
    <s v="PREVENTIVO"/>
    <x v="0"/>
    <n v="106"/>
    <x v="3"/>
    <n v="908"/>
    <d v="2018-03-10T00:00:00"/>
    <s v="CONFORME"/>
    <d v="2018-03-10T00:00:00"/>
    <d v="1899-12-30T15:33:00"/>
    <d v="1899-12-30T17:48:00"/>
    <n v="2.25"/>
    <x v="3"/>
    <x v="5"/>
    <x v="0"/>
    <n v="357.75"/>
    <n v="0.99375000000000002"/>
  </r>
  <r>
    <x v="9"/>
    <s v="CSA-01"/>
    <x v="10"/>
    <s v="PREVENTIVO"/>
    <x v="1"/>
    <n v="106"/>
    <x v="4"/>
    <n v="1911"/>
    <d v="2018-05-07T00:00:00"/>
    <s v="PENDIENTE"/>
    <s v=""/>
    <s v=""/>
    <s v=""/>
    <s v=""/>
    <x v="1"/>
    <x v="0"/>
    <x v="0"/>
    <n v="356.71666666666664"/>
    <n v="0.99087962962962961"/>
  </r>
  <r>
    <x v="10"/>
    <s v="COMPRESOR 6"/>
    <x v="5"/>
    <s v="PREVENTIVO"/>
    <x v="2"/>
    <n v="107"/>
    <x v="1"/>
    <n v="1698"/>
    <d v="2018-04-15T00:00:00"/>
    <s v="CONFORME"/>
    <d v="2018-04-18T00:00:00"/>
    <d v="1899-12-30T09:18:00"/>
    <d v="1899-12-30T13:40:00"/>
    <n v="4.3666666666666663"/>
    <x v="5"/>
    <x v="2"/>
    <x v="0"/>
    <n v="345.55"/>
    <n v="0.95986111111111116"/>
  </r>
  <r>
    <x v="8"/>
    <s v="MC-05"/>
    <x v="4"/>
    <s v="PREVENTIVO"/>
    <x v="3"/>
    <n v="201"/>
    <x v="2"/>
    <n v="1168"/>
    <d v="2019-05-22T00:00:00"/>
    <s v="CONFORME"/>
    <d v="2019-05-23T00:00:00"/>
    <d v="1899-12-30T15:25:00"/>
    <d v="1899-12-30T19:53:00"/>
    <n v="4.4666666666666668"/>
    <x v="2"/>
    <x v="0"/>
    <x v="1"/>
    <n v="343.45"/>
    <n v="0.9540277777777777"/>
  </r>
  <r>
    <x v="0"/>
    <s v="MQP006"/>
    <x v="0"/>
    <s v="PREVENTIVO"/>
    <x v="0"/>
    <n v="107"/>
    <x v="0"/>
    <n v="1420"/>
    <d v="2018-05-30T00:00:00"/>
    <s v="CONFORME"/>
    <d v="2018-06-02T00:00:00"/>
    <d v="1899-12-30T13:13:00"/>
    <d v="1899-12-30T15:35:00"/>
    <n v="2.3666666666666667"/>
    <x v="5"/>
    <x v="0"/>
    <x v="0"/>
    <n v="337.45"/>
    <n v="0.93736111111111109"/>
  </r>
  <r>
    <x v="5"/>
    <s v="GR-02"/>
    <x v="5"/>
    <s v="PREVENTIVO"/>
    <x v="0"/>
    <n v="106"/>
    <x v="3"/>
    <n v="908"/>
    <d v="2019-03-12T00:00:00"/>
    <s v="CONFORME"/>
    <d v="2019-03-14T00:00:00"/>
    <d v="1899-12-30T10:13:00"/>
    <d v="1899-12-30T12:28:00"/>
    <n v="2.25"/>
    <x v="0"/>
    <x v="5"/>
    <x v="1"/>
    <n v="319.7166666666667"/>
    <n v="0.88810185185185198"/>
  </r>
  <r>
    <x v="5"/>
    <s v="GR-02"/>
    <x v="12"/>
    <s v="PREVENTIVO"/>
    <x v="1"/>
    <n v="106"/>
    <x v="4"/>
    <n v="1911"/>
    <d v="2018-04-29T00:00:00"/>
    <s v="CONFORME"/>
    <d v="2018-04-29T00:00:00"/>
    <d v="1899-12-30T10:31:00"/>
    <d v="1899-12-30T13:52:00"/>
    <n v="3.35"/>
    <x v="3"/>
    <x v="2"/>
    <x v="0"/>
    <n v="318.86666666666667"/>
    <n v="0.88574074074074072"/>
  </r>
  <r>
    <x v="11"/>
    <s v="COMPRESOR 5"/>
    <x v="2"/>
    <s v="PREVENTIVO"/>
    <x v="2"/>
    <n v="107"/>
    <x v="1"/>
    <n v="1698"/>
    <d v="2018-10-07T00:00:00"/>
    <s v="CONFORME"/>
    <d v="2018-10-09T00:00:00"/>
    <d v="1899-12-30T10:10:00"/>
    <d v="1899-12-30T13:39:00"/>
    <n v="3.4833333333333334"/>
    <x v="0"/>
    <x v="7"/>
    <x v="0"/>
    <n v="356.51666666666665"/>
    <n v="0.99032407407407408"/>
  </r>
  <r>
    <x v="12"/>
    <s v="MC-06"/>
    <x v="2"/>
    <s v="PREVENTIVO"/>
    <x v="3"/>
    <n v="201"/>
    <x v="2"/>
    <n v="1168"/>
    <d v="2018-04-17T00:00:00"/>
    <s v="PENDIENTE"/>
    <s v=""/>
    <s v=""/>
    <s v=""/>
    <s v=""/>
    <x v="1"/>
    <x v="2"/>
    <x v="0"/>
    <n v="355.73333333333335"/>
    <n v="0.98814814814814822"/>
  </r>
  <r>
    <x v="0"/>
    <s v="MQP007"/>
    <x v="2"/>
    <s v="PREVENTIVO"/>
    <x v="0"/>
    <n v="107"/>
    <x v="0"/>
    <n v="1420"/>
    <d v="2018-12-27T00:00:00"/>
    <s v="CONFORME"/>
    <d v="2018-12-28T00:00:00"/>
    <d v="1899-12-30T14:35:00"/>
    <d v="1899-12-30T17:58:00"/>
    <n v="3.3833333333333333"/>
    <x v="2"/>
    <x v="4"/>
    <x v="0"/>
    <n v="341.93333333333334"/>
    <n v="0.94981481481481478"/>
  </r>
  <r>
    <x v="13"/>
    <s v="COMPRESOR 4"/>
    <x v="11"/>
    <s v="PREVENTIVO"/>
    <x v="2"/>
    <n v="106"/>
    <x v="1"/>
    <n v="1698"/>
    <d v="2018-12-24T00:00:00"/>
    <s v="PENDIENTE"/>
    <s v=""/>
    <s v=""/>
    <s v=""/>
    <s v=""/>
    <x v="1"/>
    <x v="4"/>
    <x v="0"/>
    <n v="355.78333333333336"/>
    <n v="0.98828703703703713"/>
  </r>
  <r>
    <x v="14"/>
    <s v="MC-07"/>
    <x v="2"/>
    <s v="PREVENTIVO"/>
    <x v="3"/>
    <n v="201"/>
    <x v="2"/>
    <n v="1168"/>
    <d v="2019-03-16T00:00:00"/>
    <s v="CONFORME"/>
    <d v="2019-03-17T00:00:00"/>
    <d v="1899-12-30T10:34:00"/>
    <d v="1899-12-30T12:50:00"/>
    <n v="2.2666666666666666"/>
    <x v="2"/>
    <x v="5"/>
    <x v="1"/>
    <n v="355.46666666666664"/>
    <n v="0.98740740740740729"/>
  </r>
  <r>
    <x v="0"/>
    <s v="MQP008"/>
    <x v="3"/>
    <s v="PREVENTIVO"/>
    <x v="0"/>
    <n v="107"/>
    <x v="0"/>
    <n v="1420"/>
    <d v="2018-02-07T00:00:00"/>
    <s v="PENDIENTE"/>
    <s v=""/>
    <s v=""/>
    <s v=""/>
    <s v=""/>
    <x v="1"/>
    <x v="10"/>
    <x v="0"/>
    <n v="348.58333333333331"/>
    <n v="0.968287037037037"/>
  </r>
  <r>
    <x v="5"/>
    <s v="GR-01"/>
    <x v="8"/>
    <s v="PREVENTIVO"/>
    <x v="0"/>
    <n v="106"/>
    <x v="3"/>
    <n v="908"/>
    <d v="2018-01-01T00:00:00"/>
    <s v="CONFORME"/>
    <d v="2018-01-01T00:00:00"/>
    <d v="1899-12-30T11:35:00"/>
    <d v="1899-12-30T14:58:00"/>
    <n v="3.3833333333333333"/>
    <x v="3"/>
    <x v="8"/>
    <x v="0"/>
    <n v="290.45"/>
    <n v="0.80680555555555555"/>
  </r>
  <r>
    <x v="5"/>
    <s v="GR-01"/>
    <x v="4"/>
    <s v="PREVENTIVO"/>
    <x v="1"/>
    <n v="106"/>
    <x v="4"/>
    <n v="1911"/>
    <d v="2018-04-25T00:00:00"/>
    <s v="CONFORME"/>
    <d v="2018-04-25T00:00:00"/>
    <d v="1899-12-30T14:15:00"/>
    <d v="1899-12-30T17:31:00"/>
    <n v="3.2666666666666666"/>
    <x v="3"/>
    <x v="2"/>
    <x v="0"/>
    <n v="318.86666666666667"/>
    <n v="0.88574074074074072"/>
  </r>
  <r>
    <x v="2"/>
    <s v="COMPRESOR 3"/>
    <x v="6"/>
    <s v="PREVENTIVO"/>
    <x v="2"/>
    <n v="106"/>
    <x v="1"/>
    <n v="1698"/>
    <d v="2018-06-20T00:00:00"/>
    <s v="PENDIENTE"/>
    <s v=""/>
    <s v=""/>
    <s v=""/>
    <s v=""/>
    <x v="1"/>
    <x v="1"/>
    <x v="0"/>
    <n v="352.35"/>
    <n v="0.97875000000000001"/>
  </r>
  <r>
    <x v="15"/>
    <s v="MC-08"/>
    <x v="1"/>
    <s v="PREVENTIVO"/>
    <x v="3"/>
    <n v="201"/>
    <x v="2"/>
    <n v="1168"/>
    <d v="2018-01-29T00:00:00"/>
    <s v="PENDIENTE"/>
    <s v=""/>
    <s v=""/>
    <s v=""/>
    <s v=""/>
    <x v="1"/>
    <x v="8"/>
    <x v="0"/>
    <n v="360"/>
    <n v="1"/>
  </r>
  <r>
    <x v="0"/>
    <s v="MQP009"/>
    <x v="9"/>
    <s v="PREVENTIVO"/>
    <x v="0"/>
    <n v="107"/>
    <x v="0"/>
    <n v="1420"/>
    <d v="2018-09-18T00:00:00"/>
    <s v="PENDIENTE"/>
    <s v=""/>
    <s v=""/>
    <s v=""/>
    <s v=""/>
    <x v="1"/>
    <x v="6"/>
    <x v="0"/>
    <n v="345.4"/>
    <n v="0.95944444444444443"/>
  </r>
  <r>
    <x v="0"/>
    <s v="MQP010"/>
    <x v="5"/>
    <s v="PREVENTIVO"/>
    <x v="0"/>
    <n v="107"/>
    <x v="0"/>
    <n v="1420"/>
    <d v="2018-12-17T00:00:00"/>
    <s v="CONFORME"/>
    <d v="2018-12-19T00:00:00"/>
    <d v="1899-12-30T13:40:00"/>
    <d v="1899-12-30T17:54:00"/>
    <n v="4.2333333333333334"/>
    <x v="0"/>
    <x v="4"/>
    <x v="0"/>
    <n v="341.93333333333334"/>
    <n v="0.94981481481481478"/>
  </r>
  <r>
    <x v="5"/>
    <s v="GR-02"/>
    <x v="8"/>
    <s v="PREVENTIVO"/>
    <x v="0"/>
    <n v="106"/>
    <x v="3"/>
    <n v="908"/>
    <d v="2019-04-20T00:00:00"/>
    <s v="CONFORME"/>
    <d v="2019-04-22T00:00:00"/>
    <d v="1899-12-30T09:34:00"/>
    <d v="1899-12-30T12:59:00"/>
    <n v="3.4166666666666665"/>
    <x v="0"/>
    <x v="2"/>
    <x v="1"/>
    <n v="309.5333333333333"/>
    <n v="0.8598148148148147"/>
  </r>
  <r>
    <x v="5"/>
    <s v="GR-02"/>
    <x v="1"/>
    <s v="PREVENTIVO"/>
    <x v="1"/>
    <n v="106"/>
    <x v="1"/>
    <n v="1698"/>
    <d v="2018-03-01T00:00:00"/>
    <s v="CONFORME"/>
    <d v="2018-03-05T00:00:00"/>
    <d v="1899-12-30T12:27:00"/>
    <d v="1899-12-30T14:54:00"/>
    <n v="2.4500000000000002"/>
    <x v="4"/>
    <x v="5"/>
    <x v="0"/>
    <n v="319.18333333333334"/>
    <n v="0.88662037037037034"/>
  </r>
  <r>
    <x v="16"/>
    <s v="MC-09"/>
    <x v="2"/>
    <s v="PREVENTIVO"/>
    <x v="3"/>
    <n v="201"/>
    <x v="2"/>
    <n v="1168"/>
    <d v="2018-06-16T00:00:00"/>
    <s v="CONFORME"/>
    <d v="2018-06-16T00:00:00"/>
    <d v="1899-12-30T13:30:00"/>
    <d v="1899-12-30T17:51:00"/>
    <n v="4.3499999999999996"/>
    <x v="3"/>
    <x v="1"/>
    <x v="0"/>
    <n v="352.16666666666669"/>
    <n v="0.97824074074074074"/>
  </r>
  <r>
    <x v="7"/>
    <s v="MQP011"/>
    <x v="1"/>
    <s v="PREVENTIVO"/>
    <x v="0"/>
    <n v="107"/>
    <x v="0"/>
    <n v="1420"/>
    <d v="2019-02-26T00:00:00"/>
    <s v="CONFORME"/>
    <d v="2019-02-28T00:00:00"/>
    <d v="1899-12-30T11:39:00"/>
    <d v="1899-12-30T13:04:00"/>
    <n v="1.4166666666666667"/>
    <x v="0"/>
    <x v="10"/>
    <x v="1"/>
    <n v="343.15"/>
    <n v="0.95319444444444434"/>
  </r>
  <r>
    <x v="9"/>
    <s v="CSA-01"/>
    <x v="4"/>
    <s v="PREVENTIVO"/>
    <x v="0"/>
    <n v="106"/>
    <x v="3"/>
    <n v="908"/>
    <d v="2018-06-28T00:00:00"/>
    <s v="PENDIENTE"/>
    <s v=""/>
    <s v=""/>
    <s v=""/>
    <s v=""/>
    <x v="1"/>
    <x v="1"/>
    <x v="0"/>
    <n v="352.63333333333333"/>
    <n v="0.97953703703703698"/>
  </r>
  <r>
    <x v="9"/>
    <s v="CSA-01"/>
    <x v="3"/>
    <s v="PREVENTIVO"/>
    <x v="1"/>
    <n v="106"/>
    <x v="1"/>
    <n v="1698"/>
    <d v="2018-08-07T00:00:00"/>
    <s v="CONFORME"/>
    <d v="2018-08-08T00:00:00"/>
    <d v="1899-12-30T12:19:00"/>
    <d v="1899-12-30T16:31:00"/>
    <n v="4.2"/>
    <x v="2"/>
    <x v="3"/>
    <x v="0"/>
    <n v="348.08333333333331"/>
    <n v="0.96689814814814812"/>
  </r>
  <r>
    <x v="10"/>
    <s v="COMPRESOR 6"/>
    <x v="12"/>
    <s v="PREVENTIVO"/>
    <x v="2"/>
    <n v="107"/>
    <x v="1"/>
    <n v="1698"/>
    <d v="2019-05-30T00:00:00"/>
    <s v="CONFORME"/>
    <d v="2019-06-02T00:00:00"/>
    <d v="1899-12-30T14:33:00"/>
    <d v="1899-12-30T19:02:00"/>
    <n v="4.4833333333333334"/>
    <x v="5"/>
    <x v="0"/>
    <x v="1"/>
    <n v="348"/>
    <n v="0.96666666666666667"/>
  </r>
  <r>
    <x v="3"/>
    <s v="MC-10"/>
    <x v="1"/>
    <s v="PREVENTIVO"/>
    <x v="3"/>
    <n v="201"/>
    <x v="2"/>
    <n v="1168"/>
    <d v="2018-05-19T00:00:00"/>
    <s v="CONFORME"/>
    <d v="2018-05-19T00:00:00"/>
    <d v="1899-12-30T13:31:00"/>
    <d v="1899-12-30T17:59:00"/>
    <n v="4.4666666666666668"/>
    <x v="3"/>
    <x v="0"/>
    <x v="0"/>
    <n v="355.53333333333336"/>
    <n v="0.98759259259259269"/>
  </r>
  <r>
    <x v="7"/>
    <s v="MQP012"/>
    <x v="4"/>
    <s v="PREVENTIVO"/>
    <x v="0"/>
    <n v="107"/>
    <x v="0"/>
    <n v="1420"/>
    <d v="2019-02-10T00:00:00"/>
    <s v="CONFORME"/>
    <d v="2019-02-14T00:00:00"/>
    <d v="1899-12-30T15:30:00"/>
    <d v="1899-12-30T19:55:00"/>
    <n v="4.416666666666667"/>
    <x v="4"/>
    <x v="10"/>
    <x v="1"/>
    <n v="343.15"/>
    <n v="0.95319444444444434"/>
  </r>
  <r>
    <x v="5"/>
    <s v="GR-01"/>
    <x v="10"/>
    <s v="PREVENTIVO"/>
    <x v="0"/>
    <n v="106"/>
    <x v="3"/>
    <n v="908"/>
    <d v="2018-03-19T00:00:00"/>
    <s v="CONFORME"/>
    <d v="2018-03-21T00:00:00"/>
    <d v="1899-12-30T10:15:00"/>
    <d v="1899-12-30T14:39:00"/>
    <n v="4.4000000000000004"/>
    <x v="0"/>
    <x v="5"/>
    <x v="0"/>
    <n v="319.18333333333334"/>
    <n v="0.88662037037037034"/>
  </r>
  <r>
    <x v="5"/>
    <s v="GR-01"/>
    <x v="3"/>
    <s v="PREVENTIVO"/>
    <x v="1"/>
    <n v="106"/>
    <x v="1"/>
    <n v="1698"/>
    <d v="2018-11-02T00:00:00"/>
    <s v="CONFORME"/>
    <d v="2018-11-05T00:00:00"/>
    <d v="1899-12-30T12:26:00"/>
    <d v="1899-12-30T13:46:00"/>
    <n v="1.3333333333333333"/>
    <x v="5"/>
    <x v="9"/>
    <x v="0"/>
    <n v="328.13333333333333"/>
    <n v="0.91148148148148145"/>
  </r>
  <r>
    <x v="1"/>
    <s v="PORT.G-01"/>
    <x v="0"/>
    <s v="PREVENTIVO"/>
    <x v="0"/>
    <n v="107"/>
    <x v="2"/>
    <n v="1168"/>
    <d v="2018-01-08T00:00:00"/>
    <s v="CONFORME"/>
    <d v="2018-01-10T00:00:00"/>
    <d v="1899-12-30T15:39:00"/>
    <d v="1899-12-30T16:49:00"/>
    <n v="1.1666666666666667"/>
    <x v="0"/>
    <x v="8"/>
    <x v="0"/>
    <n v="355.51666666666665"/>
    <n v="0.9875462962962962"/>
  </r>
  <r>
    <x v="1"/>
    <s v="PORT.G-01"/>
    <x v="8"/>
    <s v="PREVENTIVO"/>
    <x v="1"/>
    <n v="107"/>
    <x v="1"/>
    <n v="1698"/>
    <d v="2019-02-05T00:00:00"/>
    <s v="CONFORME"/>
    <d v="2019-02-07T00:00:00"/>
    <d v="1899-12-30T15:22:00"/>
    <d v="1899-12-30T16:49:00"/>
    <n v="1.45"/>
    <x v="0"/>
    <x v="10"/>
    <x v="1"/>
    <n v="353.98333333333335"/>
    <n v="0.98328703703703713"/>
  </r>
  <r>
    <x v="11"/>
    <s v="COMPRESOR 5"/>
    <x v="7"/>
    <s v="PREVENTIVO"/>
    <x v="2"/>
    <n v="107"/>
    <x v="1"/>
    <n v="1698"/>
    <d v="2018-05-05T00:00:00"/>
    <s v="PENDIENTE"/>
    <s v=""/>
    <s v=""/>
    <s v=""/>
    <s v=""/>
    <x v="1"/>
    <x v="0"/>
    <x v="0"/>
    <n v="360"/>
    <n v="1"/>
  </r>
  <r>
    <x v="6"/>
    <s v="MC-02"/>
    <x v="6"/>
    <s v="PREVENTIVO"/>
    <x v="3"/>
    <n v="201"/>
    <x v="2"/>
    <n v="1168"/>
    <d v="2018-04-21T00:00:00"/>
    <s v="CONFORME"/>
    <d v="2018-04-21T00:00:00"/>
    <d v="1899-12-30T14:38:00"/>
    <d v="1899-12-30T17:55:00"/>
    <n v="3.2833333333333332"/>
    <x v="3"/>
    <x v="2"/>
    <x v="0"/>
    <n v="345.7"/>
    <n v="0.96027777777777779"/>
  </r>
  <r>
    <x v="7"/>
    <s v="MQP013"/>
    <x v="4"/>
    <s v="PREVENTIVO"/>
    <x v="0"/>
    <n v="107"/>
    <x v="0"/>
    <n v="1420"/>
    <d v="2019-04-15T00:00:00"/>
    <s v="CONFORME"/>
    <d v="2019-04-18T00:00:00"/>
    <d v="1899-12-30T15:21:00"/>
    <d v="1899-12-30T19:36:00"/>
    <n v="4.25"/>
    <x v="5"/>
    <x v="2"/>
    <x v="1"/>
    <n v="348.8"/>
    <n v="0.96888888888888891"/>
  </r>
  <r>
    <x v="4"/>
    <s v="PORT.G-02"/>
    <x v="0"/>
    <s v="PREVENTIVO"/>
    <x v="0"/>
    <n v="107"/>
    <x v="2"/>
    <n v="1168"/>
    <d v="2018-07-04T00:00:00"/>
    <s v="CONFORME"/>
    <d v="2018-07-04T00:00:00"/>
    <d v="1899-12-30T12:29:00"/>
    <d v="1899-12-30T15:43:00"/>
    <n v="3.2333333333333334"/>
    <x v="3"/>
    <x v="11"/>
    <x v="0"/>
    <n v="352.28333333333336"/>
    <n v="0.97856481481481494"/>
  </r>
  <r>
    <x v="4"/>
    <s v="PORT.G-02"/>
    <x v="0"/>
    <s v="PREVENTIVO"/>
    <x v="1"/>
    <n v="107"/>
    <x v="1"/>
    <n v="1698"/>
    <d v="2019-02-10T00:00:00"/>
    <s v="CONFORME"/>
    <d v="2019-02-12T00:00:00"/>
    <d v="1899-12-30T12:40:00"/>
    <d v="1899-12-30T13:50:00"/>
    <n v="1.1666666666666667"/>
    <x v="0"/>
    <x v="10"/>
    <x v="1"/>
    <n v="358.83333333333331"/>
    <n v="0.99675925925925923"/>
  </r>
  <r>
    <x v="13"/>
    <s v="COMPRESOR 4"/>
    <x v="1"/>
    <s v="PREVENTIVO"/>
    <x v="2"/>
    <n v="106"/>
    <x v="1"/>
    <n v="1698"/>
    <d v="2018-10-30T00:00:00"/>
    <s v="CONFORME"/>
    <d v="2018-11-01T00:00:00"/>
    <d v="1899-12-30T11:11:00"/>
    <d v="1899-12-30T14:34:00"/>
    <n v="3.3833333333333333"/>
    <x v="0"/>
    <x v="7"/>
    <x v="0"/>
    <n v="355.25"/>
    <n v="0.9868055555555556"/>
  </r>
  <r>
    <x v="8"/>
    <s v="MC-04"/>
    <x v="8"/>
    <s v="PREVENTIVO"/>
    <x v="3"/>
    <n v="201"/>
    <x v="2"/>
    <n v="1168"/>
    <d v="2018-08-04T00:00:00"/>
    <s v="CONFORME"/>
    <d v="2018-08-06T00:00:00"/>
    <d v="1899-12-30T14:28:00"/>
    <d v="1899-12-30T17:46:00"/>
    <n v="3.3"/>
    <x v="0"/>
    <x v="3"/>
    <x v="0"/>
    <n v="343.36666666666667"/>
    <n v="0.95379629629629636"/>
  </r>
  <r>
    <x v="7"/>
    <s v="MQP014"/>
    <x v="12"/>
    <s v="PREVENTIVO"/>
    <x v="0"/>
    <n v="107"/>
    <x v="0"/>
    <n v="1420"/>
    <d v="2019-04-06T00:00:00"/>
    <s v="CONFORME"/>
    <d v="2019-04-06T00:00:00"/>
    <d v="1899-12-30T10:25:00"/>
    <d v="1899-12-30T12:46:00"/>
    <n v="2.35"/>
    <x v="3"/>
    <x v="2"/>
    <x v="1"/>
    <n v="348.8"/>
    <n v="0.96888888888888891"/>
  </r>
  <r>
    <x v="2"/>
    <s v="COMPRESOR 3"/>
    <x v="5"/>
    <s v="PREVENTIVO"/>
    <x v="2"/>
    <n v="106"/>
    <x v="1"/>
    <n v="1698"/>
    <d v="2018-09-05T00:00:00"/>
    <s v="CONFORME"/>
    <d v="2018-09-09T00:00:00"/>
    <d v="1899-12-30T14:33:00"/>
    <d v="1899-12-30T16:53:00"/>
    <n v="2.3333333333333335"/>
    <x v="4"/>
    <x v="6"/>
    <x v="0"/>
    <n v="350.95"/>
    <n v="0.97486111111111107"/>
  </r>
  <r>
    <x v="8"/>
    <s v="MC-05"/>
    <x v="5"/>
    <s v="PREVENTIVO"/>
    <x v="3"/>
    <n v="201"/>
    <x v="2"/>
    <n v="1168"/>
    <d v="2018-02-25T00:00:00"/>
    <s v="PENDIENTE"/>
    <s v=""/>
    <s v=""/>
    <s v=""/>
    <s v=""/>
    <x v="1"/>
    <x v="10"/>
    <x v="0"/>
    <n v="345.76666666666665"/>
    <n v="0.96046296296296296"/>
  </r>
  <r>
    <x v="0"/>
    <s v="MQP015"/>
    <x v="3"/>
    <s v="PREVENTIVO"/>
    <x v="0"/>
    <n v="107"/>
    <x v="0"/>
    <n v="1420"/>
    <d v="2018-01-05T00:00:00"/>
    <s v="CONFORME"/>
    <d v="2018-01-05T00:00:00"/>
    <d v="1899-12-30T11:22:00"/>
    <d v="1899-12-30T12:35:00"/>
    <n v="1.2166666666666668"/>
    <x v="3"/>
    <x v="8"/>
    <x v="0"/>
    <n v="338.83333333333331"/>
    <n v="0.94120370370370365"/>
  </r>
  <r>
    <x v="9"/>
    <s v="CSA-01"/>
    <x v="8"/>
    <s v="PREVENTIVO"/>
    <x v="0"/>
    <n v="106"/>
    <x v="0"/>
    <n v="1420"/>
    <d v="2019-01-26T00:00:00"/>
    <s v="PENDIENTE"/>
    <s v=""/>
    <s v=""/>
    <s v=""/>
    <s v=""/>
    <x v="1"/>
    <x v="8"/>
    <x v="1"/>
    <n v="354.08333333333331"/>
    <n v="0.98356481481481473"/>
  </r>
  <r>
    <x v="9"/>
    <s v="CSA-01"/>
    <x v="5"/>
    <s v="PREVENTIVO"/>
    <x v="1"/>
    <n v="106"/>
    <x v="4"/>
    <n v="1911"/>
    <d v="2019-01-15T00:00:00"/>
    <s v="CONFORME"/>
    <d v="2019-01-16T00:00:00"/>
    <d v="1899-12-30T11:12:00"/>
    <d v="1899-12-30T13:33:00"/>
    <n v="2.35"/>
    <x v="2"/>
    <x v="8"/>
    <x v="1"/>
    <n v="354.08333333333331"/>
    <n v="0.98356481481481473"/>
  </r>
  <r>
    <x v="12"/>
    <s v="MC-06"/>
    <x v="3"/>
    <s v="PREVENTIVO"/>
    <x v="3"/>
    <n v="201"/>
    <x v="2"/>
    <n v="1168"/>
    <d v="2019-04-01T00:00:00"/>
    <s v="PENDIENTE"/>
    <s v=""/>
    <s v=""/>
    <s v=""/>
    <s v=""/>
    <x v="1"/>
    <x v="2"/>
    <x v="1"/>
    <n v="360"/>
    <n v="1"/>
  </r>
  <r>
    <x v="17"/>
    <s v="MQP001"/>
    <x v="1"/>
    <s v="PREVENTIVO"/>
    <x v="0"/>
    <n v="107"/>
    <x v="0"/>
    <n v="1420"/>
    <d v="2018-03-25T00:00:00"/>
    <s v="CONFORME"/>
    <d v="2018-03-28T00:00:00"/>
    <d v="1899-12-30T10:24:00"/>
    <d v="1899-12-30T14:34:00"/>
    <n v="4.166666666666667"/>
    <x v="5"/>
    <x v="5"/>
    <x v="0"/>
    <n v="348.91666666666669"/>
    <n v="0.969212962962963"/>
  </r>
  <r>
    <x v="5"/>
    <s v="GR-01"/>
    <x v="4"/>
    <s v="PREVENTIVO"/>
    <x v="0"/>
    <n v="106"/>
    <x v="0"/>
    <n v="1420"/>
    <d v="2019-01-11T00:00:00"/>
    <s v="CONFORME"/>
    <d v="2019-01-14T00:00:00"/>
    <d v="1899-12-30T09:21:00"/>
    <d v="1899-12-30T11:38:00"/>
    <n v="2.2833333333333332"/>
    <x v="5"/>
    <x v="8"/>
    <x v="1"/>
    <n v="323.23333333333335"/>
    <n v="0.89787037037037043"/>
  </r>
  <r>
    <x v="5"/>
    <s v="GR-01"/>
    <x v="7"/>
    <s v="PREVENTIVO"/>
    <x v="1"/>
    <n v="106"/>
    <x v="4"/>
    <n v="1911"/>
    <d v="2018-10-30T00:00:00"/>
    <s v="CONFORME"/>
    <d v="2018-10-30T00:00:00"/>
    <d v="1899-12-30T13:19:00"/>
    <d v="1899-12-30T17:48:00"/>
    <n v="4.4833333333333334"/>
    <x v="3"/>
    <x v="7"/>
    <x v="0"/>
    <n v="303.01666666666665"/>
    <n v="0.84171296296296294"/>
  </r>
  <r>
    <x v="14"/>
    <s v="MC-07"/>
    <x v="8"/>
    <s v="PREVENTIVO"/>
    <x v="3"/>
    <n v="201"/>
    <x v="2"/>
    <n v="1168"/>
    <d v="2018-11-23T00:00:00"/>
    <s v="CONFORME"/>
    <d v="2018-11-27T00:00:00"/>
    <d v="1899-12-30T15:26:00"/>
    <d v="1899-12-30T18:45:00"/>
    <n v="3.3166666666666664"/>
    <x v="4"/>
    <x v="9"/>
    <x v="0"/>
    <n v="354.43333333333334"/>
    <n v="0.9845370370370371"/>
  </r>
  <r>
    <x v="0"/>
    <s v="MQP002"/>
    <x v="11"/>
    <s v="PREVENTIVO"/>
    <x v="0"/>
    <n v="107"/>
    <x v="0"/>
    <n v="1420"/>
    <d v="2019-04-11T00:00:00"/>
    <s v="CONFORME"/>
    <d v="2019-04-12T00:00:00"/>
    <d v="1899-12-30T15:40:00"/>
    <d v="1899-12-30T16:56:00"/>
    <n v="1.2666666666666666"/>
    <x v="2"/>
    <x v="2"/>
    <x v="1"/>
    <n v="336.65"/>
    <n v="0.93513888888888885"/>
  </r>
  <r>
    <x v="5"/>
    <s v="GR-02"/>
    <x v="1"/>
    <s v="PREVENTIVO"/>
    <x v="0"/>
    <n v="106"/>
    <x v="3"/>
    <n v="908"/>
    <d v="2018-09-28T00:00:00"/>
    <s v="PENDIENTE"/>
    <s v=""/>
    <s v=""/>
    <s v=""/>
    <s v=""/>
    <x v="1"/>
    <x v="6"/>
    <x v="0"/>
    <n v="307.0333333333333"/>
    <n v="0.85287037037037028"/>
  </r>
  <r>
    <x v="5"/>
    <s v="GR-02"/>
    <x v="6"/>
    <s v="PREVENTIVO"/>
    <x v="1"/>
    <n v="106"/>
    <x v="1"/>
    <n v="1698"/>
    <d v="2018-12-20T00:00:00"/>
    <s v="CONFORME"/>
    <d v="2018-12-22T00:00:00"/>
    <d v="1899-12-30T10:35:00"/>
    <d v="1899-12-30T13:56:00"/>
    <n v="3.35"/>
    <x v="0"/>
    <x v="4"/>
    <x v="0"/>
    <n v="325.60000000000002"/>
    <n v="0.9044444444444445"/>
  </r>
  <r>
    <x v="15"/>
    <s v="MC-08"/>
    <x v="5"/>
    <s v="PREVENTIVO"/>
    <x v="3"/>
    <n v="201"/>
    <x v="2"/>
    <n v="1168"/>
    <d v="2019-05-07T00:00:00"/>
    <s v="CONFORME"/>
    <d v="2019-05-07T00:00:00"/>
    <d v="1899-12-30T14:30:00"/>
    <d v="1899-12-30T18:42:00"/>
    <n v="4.2"/>
    <x v="3"/>
    <x v="0"/>
    <x v="1"/>
    <n v="351.01666666666665"/>
    <n v="0.97504629629629624"/>
  </r>
  <r>
    <x v="17"/>
    <s v="MQP003"/>
    <x v="11"/>
    <s v="PREVENTIVO"/>
    <x v="0"/>
    <n v="107"/>
    <x v="0"/>
    <n v="1420"/>
    <d v="2018-01-05T00:00:00"/>
    <s v="CONFORME"/>
    <d v="2018-01-06T00:00:00"/>
    <d v="1899-12-30T10:15:00"/>
    <d v="1899-12-30T13:36:00"/>
    <n v="3.35"/>
    <x v="2"/>
    <x v="8"/>
    <x v="0"/>
    <n v="352.21666666666664"/>
    <n v="0.97837962962962954"/>
  </r>
  <r>
    <x v="9"/>
    <s v="CSA-01"/>
    <x v="5"/>
    <s v="PREVENTIVO"/>
    <x v="0"/>
    <n v="106"/>
    <x v="0"/>
    <n v="1420"/>
    <d v="2018-06-24T00:00:00"/>
    <s v="CONFORME"/>
    <d v="2018-06-27T00:00:00"/>
    <d v="1899-12-30T12:35:00"/>
    <d v="1899-12-30T16:47:00"/>
    <n v="4.2"/>
    <x v="5"/>
    <x v="1"/>
    <x v="0"/>
    <n v="352.63333333333333"/>
    <n v="0.97953703703703698"/>
  </r>
  <r>
    <x v="9"/>
    <s v="CSA-01"/>
    <x v="10"/>
    <s v="PREVENTIVO"/>
    <x v="1"/>
    <n v="106"/>
    <x v="4"/>
    <n v="1911"/>
    <d v="2019-02-26T00:00:00"/>
    <s v="CONFORME"/>
    <d v="2019-02-26T00:00:00"/>
    <d v="1899-12-30T14:36:00"/>
    <d v="1899-12-30T16:56:00"/>
    <n v="2.3333333333333335"/>
    <x v="3"/>
    <x v="10"/>
    <x v="1"/>
    <n v="353.21666666666664"/>
    <n v="0.98115740740740731"/>
  </r>
  <r>
    <x v="11"/>
    <s v="COMPRESOR 5"/>
    <x v="4"/>
    <s v="PREVENTIVO"/>
    <x v="2"/>
    <n v="107"/>
    <x v="1"/>
    <n v="1698"/>
    <d v="2018-02-25T00:00:00"/>
    <s v="CONFORME"/>
    <d v="2018-02-26T00:00:00"/>
    <d v="1899-12-30T15:11:00"/>
    <d v="1899-12-30T16:32:00"/>
    <n v="1.35"/>
    <x v="2"/>
    <x v="10"/>
    <x v="0"/>
    <n v="345.58333333333331"/>
    <n v="0.9599537037037037"/>
  </r>
  <r>
    <x v="16"/>
    <s v="MC-09"/>
    <x v="3"/>
    <s v="PREVENTIVO"/>
    <x v="3"/>
    <n v="201"/>
    <x v="2"/>
    <n v="1168"/>
    <d v="2018-02-13T00:00:00"/>
    <s v="PENDIENTE"/>
    <s v=""/>
    <s v=""/>
    <s v=""/>
    <s v=""/>
    <x v="1"/>
    <x v="10"/>
    <x v="0"/>
    <n v="351.21666666666664"/>
    <n v="0.97560185185185178"/>
  </r>
  <r>
    <x v="7"/>
    <s v="MQP004"/>
    <x v="0"/>
    <s v="PREVENTIVO"/>
    <x v="0"/>
    <n v="107"/>
    <x v="0"/>
    <n v="1420"/>
    <d v="2018-05-03T00:00:00"/>
    <s v="CONFORME"/>
    <d v="2018-05-04T00:00:00"/>
    <d v="1899-12-30T11:24:00"/>
    <d v="1899-12-30T13:42:00"/>
    <n v="2.2999999999999998"/>
    <x v="2"/>
    <x v="0"/>
    <x v="0"/>
    <n v="355.23333333333335"/>
    <n v="0.98675925925925934"/>
  </r>
  <r>
    <x v="13"/>
    <s v="COMPRESOR 4"/>
    <x v="1"/>
    <s v="PREVENTIVO"/>
    <x v="2"/>
    <n v="106"/>
    <x v="1"/>
    <n v="1698"/>
    <d v="2018-12-04T00:00:00"/>
    <s v="PENDIENTE"/>
    <s v=""/>
    <s v=""/>
    <s v=""/>
    <s v=""/>
    <x v="1"/>
    <x v="4"/>
    <x v="0"/>
    <n v="355.78333333333336"/>
    <n v="0.98828703703703713"/>
  </r>
  <r>
    <x v="3"/>
    <s v="MC-10"/>
    <x v="9"/>
    <s v="PREVENTIVO"/>
    <x v="3"/>
    <n v="201"/>
    <x v="2"/>
    <n v="1168"/>
    <d v="2018-03-31T00:00:00"/>
    <s v="CONFORME"/>
    <d v="2018-04-03T00:00:00"/>
    <d v="1899-12-30T14:16:00"/>
    <d v="1899-12-30T17:32:00"/>
    <n v="3.2666666666666666"/>
    <x v="5"/>
    <x v="5"/>
    <x v="0"/>
    <n v="354.43333333333334"/>
    <n v="0.9845370370370371"/>
  </r>
  <r>
    <x v="17"/>
    <s v="MQP005"/>
    <x v="3"/>
    <s v="PREVENTIVO"/>
    <x v="0"/>
    <n v="107"/>
    <x v="0"/>
    <n v="1420"/>
    <d v="2018-06-23T00:00:00"/>
    <s v="CONFORME"/>
    <d v="2018-06-25T00:00:00"/>
    <d v="1899-12-30T11:18:00"/>
    <d v="1899-12-30T13:35:00"/>
    <n v="2.2833333333333332"/>
    <x v="0"/>
    <x v="1"/>
    <x v="0"/>
    <n v="355"/>
    <n v="0.98611111111111116"/>
  </r>
  <r>
    <x v="2"/>
    <s v="COMPRESOR 3"/>
    <x v="4"/>
    <s v="PREVENTIVO"/>
    <x v="2"/>
    <n v="106"/>
    <x v="1"/>
    <n v="1698"/>
    <d v="2018-09-13T00:00:00"/>
    <s v="CONFORME"/>
    <d v="2018-09-13T00:00:00"/>
    <d v="1899-12-30T15:38:00"/>
    <d v="1899-12-30T18:56:00"/>
    <n v="3.3"/>
    <x v="3"/>
    <x v="6"/>
    <x v="0"/>
    <n v="350.95"/>
    <n v="0.97486111111111107"/>
  </r>
  <r>
    <x v="18"/>
    <s v="HM-01"/>
    <x v="8"/>
    <s v="PREVENTIVO"/>
    <x v="0"/>
    <n v="107"/>
    <x v="3"/>
    <n v="908"/>
    <d v="2019-04-09T00:00:00"/>
    <s v="CONFORME"/>
    <d v="2019-04-12T00:00:00"/>
    <d v="1899-12-30T11:16:00"/>
    <d v="1899-12-30T13:41:00"/>
    <n v="2.4166666666666665"/>
    <x v="5"/>
    <x v="2"/>
    <x v="1"/>
    <n v="356.08333333333331"/>
    <n v="0.98912037037037037"/>
  </r>
  <r>
    <x v="18"/>
    <s v="HM-01"/>
    <x v="0"/>
    <s v="PREVENTIVO"/>
    <x v="1"/>
    <n v="107"/>
    <x v="1"/>
    <n v="1698"/>
    <d v="2018-06-11T00:00:00"/>
    <s v="CONFORME"/>
    <d v="2018-06-11T00:00:00"/>
    <d v="1899-12-30T15:31:00"/>
    <d v="1899-12-30T17:44:00"/>
    <n v="2.2166666666666668"/>
    <x v="3"/>
    <x v="1"/>
    <x v="0"/>
    <n v="354.3"/>
    <n v="0.98416666666666675"/>
  </r>
  <r>
    <x v="0"/>
    <s v="MQP006"/>
    <x v="0"/>
    <s v="PREVENTIVO"/>
    <x v="0"/>
    <n v="107"/>
    <x v="0"/>
    <n v="1420"/>
    <d v="2018-07-27T00:00:00"/>
    <s v="CONFORME"/>
    <d v="2018-07-31T00:00:00"/>
    <d v="1899-12-30T13:31:00"/>
    <d v="1899-12-30T17:41:00"/>
    <n v="4.166666666666667"/>
    <x v="4"/>
    <x v="11"/>
    <x v="0"/>
    <n v="355.83333333333331"/>
    <n v="0.98842592592592582"/>
  </r>
  <r>
    <x v="5"/>
    <s v="GR-02"/>
    <x v="6"/>
    <s v="PREVENTIVO"/>
    <x v="0"/>
    <n v="106"/>
    <x v="3"/>
    <n v="908"/>
    <d v="2019-04-30T00:00:00"/>
    <s v="CONFORME"/>
    <d v="2019-05-03T00:00:00"/>
    <d v="1899-12-30T15:40:00"/>
    <d v="1899-12-30T16:57:00"/>
    <n v="1.2833333333333332"/>
    <x v="5"/>
    <x v="2"/>
    <x v="1"/>
    <n v="309.5333333333333"/>
    <n v="0.8598148148148147"/>
  </r>
  <r>
    <x v="5"/>
    <s v="GR-02"/>
    <x v="3"/>
    <s v="PREVENTIVO"/>
    <x v="1"/>
    <n v="106"/>
    <x v="4"/>
    <n v="1911"/>
    <d v="2018-09-18T00:00:00"/>
    <s v="CONFORME"/>
    <d v="2018-09-21T00:00:00"/>
    <d v="1899-12-30T14:37:00"/>
    <d v="1899-12-30T19:04:00"/>
    <n v="4.45"/>
    <x v="5"/>
    <x v="6"/>
    <x v="0"/>
    <n v="307.0333333333333"/>
    <n v="0.85287037037037028"/>
  </r>
  <r>
    <x v="6"/>
    <s v="MC-02"/>
    <x v="10"/>
    <s v="PREVENTIVO"/>
    <x v="3"/>
    <n v="201"/>
    <x v="2"/>
    <n v="1168"/>
    <d v="2018-08-23T00:00:00"/>
    <s v="PENDIENTE"/>
    <s v=""/>
    <s v=""/>
    <s v=""/>
    <s v=""/>
    <x v="1"/>
    <x v="3"/>
    <x v="0"/>
    <n v="353.33333333333331"/>
    <n v="0.9814814814814814"/>
  </r>
  <r>
    <x v="0"/>
    <s v="MQP007"/>
    <x v="5"/>
    <s v="PREVENTIVO"/>
    <x v="0"/>
    <n v="107"/>
    <x v="0"/>
    <n v="1420"/>
    <d v="2019-05-06T00:00:00"/>
    <s v="CONFORME"/>
    <d v="2019-05-10T00:00:00"/>
    <d v="1899-12-30T11:19:00"/>
    <d v="1899-12-30T12:38:00"/>
    <n v="1.3166666666666667"/>
    <x v="4"/>
    <x v="0"/>
    <x v="1"/>
    <n v="356.38333333333333"/>
    <n v="0.98995370370370372"/>
  </r>
  <r>
    <x v="5"/>
    <s v="GR-01"/>
    <x v="1"/>
    <s v="PREVENTIVO"/>
    <x v="0"/>
    <n v="106"/>
    <x v="3"/>
    <n v="908"/>
    <d v="2018-07-27T00:00:00"/>
    <s v="CONFORME"/>
    <d v="2018-07-29T00:00:00"/>
    <d v="1899-12-30T11:14:00"/>
    <d v="1899-12-30T14:35:00"/>
    <n v="3.35"/>
    <x v="0"/>
    <x v="11"/>
    <x v="0"/>
    <n v="327.33333333333331"/>
    <n v="0.90925925925925921"/>
  </r>
  <r>
    <x v="5"/>
    <s v="GR-01"/>
    <x v="9"/>
    <s v="PREVENTIVO"/>
    <x v="1"/>
    <n v="106"/>
    <x v="4"/>
    <n v="1911"/>
    <d v="2018-05-30T00:00:00"/>
    <s v="PENDIENTE"/>
    <s v=""/>
    <s v=""/>
    <s v=""/>
    <s v=""/>
    <x v="1"/>
    <x v="0"/>
    <x v="0"/>
    <n v="333.55"/>
    <n v="0.92652777777777784"/>
  </r>
  <r>
    <x v="8"/>
    <s v="MC-04"/>
    <x v="1"/>
    <s v="PREVENTIVO"/>
    <x v="3"/>
    <n v="201"/>
    <x v="2"/>
    <n v="1168"/>
    <d v="2019-03-23T00:00:00"/>
    <s v="CONFORME"/>
    <d v="2019-03-24T00:00:00"/>
    <d v="1899-12-30T10:22:00"/>
    <d v="1899-12-30T14:45:00"/>
    <n v="4.3833333333333337"/>
    <x v="2"/>
    <x v="5"/>
    <x v="1"/>
    <n v="338.76666666666665"/>
    <n v="0.94101851851851848"/>
  </r>
  <r>
    <x v="0"/>
    <s v="MQP008"/>
    <x v="3"/>
    <s v="PREVENTIVO"/>
    <x v="0"/>
    <n v="107"/>
    <x v="0"/>
    <n v="1420"/>
    <d v="2018-01-03T00:00:00"/>
    <s v="CONFORME"/>
    <d v="2018-01-06T00:00:00"/>
    <d v="1899-12-30T09:27:00"/>
    <d v="1899-12-30T11:40:00"/>
    <n v="2.2166666666666668"/>
    <x v="5"/>
    <x v="8"/>
    <x v="0"/>
    <n v="338.83333333333331"/>
    <n v="0.94120370370370365"/>
  </r>
  <r>
    <x v="9"/>
    <s v="CSA-01"/>
    <x v="8"/>
    <s v="PREVENTIVO"/>
    <x v="0"/>
    <n v="106"/>
    <x v="3"/>
    <n v="908"/>
    <d v="2018-04-04T00:00:00"/>
    <s v="PENDIENTE"/>
    <s v=""/>
    <s v=""/>
    <s v=""/>
    <s v=""/>
    <x v="1"/>
    <x v="2"/>
    <x v="0"/>
    <n v="357.73333333333335"/>
    <n v="0.99370370370370376"/>
  </r>
  <r>
    <x v="9"/>
    <s v="CSA-01"/>
    <x v="5"/>
    <s v="PREVENTIVO"/>
    <x v="1"/>
    <n v="106"/>
    <x v="1"/>
    <n v="1698"/>
    <d v="2018-05-03T00:00:00"/>
    <s v="CONFORME"/>
    <d v="2018-05-03T00:00:00"/>
    <d v="1899-12-30T10:28:00"/>
    <d v="1899-12-30T13:45:00"/>
    <n v="3.2833333333333332"/>
    <x v="3"/>
    <x v="0"/>
    <x v="0"/>
    <n v="356.71666666666664"/>
    <n v="0.99087962962962961"/>
  </r>
  <r>
    <x v="10"/>
    <s v="COMPRESOR 6"/>
    <x v="7"/>
    <s v="PREVENTIVO"/>
    <x v="2"/>
    <n v="107"/>
    <x v="1"/>
    <n v="1698"/>
    <d v="2019-01-11T00:00:00"/>
    <s v="CONFORME"/>
    <d v="2019-01-15T00:00:00"/>
    <d v="1899-12-30T15:31:00"/>
    <d v="1899-12-30T19:42:00"/>
    <n v="4.1833333333333336"/>
    <x v="4"/>
    <x v="8"/>
    <x v="1"/>
    <n v="350.25"/>
    <n v="0.97291666666666665"/>
  </r>
  <r>
    <x v="8"/>
    <s v="MC-05"/>
    <x v="12"/>
    <s v="PREVENTIVO"/>
    <x v="3"/>
    <n v="201"/>
    <x v="2"/>
    <n v="1168"/>
    <d v="2019-05-09T00:00:00"/>
    <s v="CONFORME"/>
    <d v="2019-05-11T00:00:00"/>
    <d v="1899-12-30T13:26:00"/>
    <d v="1899-12-30T17:53:00"/>
    <n v="4.45"/>
    <x v="0"/>
    <x v="0"/>
    <x v="1"/>
    <n v="343.45"/>
    <n v="0.9540277777777777"/>
  </r>
  <r>
    <x v="0"/>
    <s v="MQP009"/>
    <x v="12"/>
    <s v="PREVENTIVO"/>
    <x v="0"/>
    <n v="107"/>
    <x v="0"/>
    <n v="1420"/>
    <d v="2019-05-03T00:00:00"/>
    <s v="CONFORME"/>
    <d v="2019-05-07T00:00:00"/>
    <d v="1899-12-30T14:10:00"/>
    <d v="1899-12-30T16:28:00"/>
    <n v="2.2999999999999998"/>
    <x v="4"/>
    <x v="0"/>
    <x v="1"/>
    <n v="356.38333333333333"/>
    <n v="0.98995370370370372"/>
  </r>
  <r>
    <x v="1"/>
    <s v="PORT.G-01"/>
    <x v="7"/>
    <s v="PREVENTIVO"/>
    <x v="0"/>
    <n v="107"/>
    <x v="3"/>
    <n v="908"/>
    <d v="2018-02-19T00:00:00"/>
    <s v="CONFORME"/>
    <d v="2018-02-23T00:00:00"/>
    <d v="1899-12-30T15:40:00"/>
    <d v="1899-12-30T18:56:00"/>
    <n v="3.2666666666666666"/>
    <x v="4"/>
    <x v="10"/>
    <x v="0"/>
    <n v="347.76666666666665"/>
    <n v="0.9660185185185185"/>
  </r>
  <r>
    <x v="1"/>
    <s v="PORT.G-01"/>
    <x v="10"/>
    <s v="PREVENTIVO"/>
    <x v="1"/>
    <n v="107"/>
    <x v="4"/>
    <n v="1911"/>
    <d v="2019-04-05T00:00:00"/>
    <s v="PENDIENTE"/>
    <s v=""/>
    <s v=""/>
    <s v=""/>
    <s v=""/>
    <x v="1"/>
    <x v="2"/>
    <x v="1"/>
    <n v="339.71666666666664"/>
    <n v="0.94365740740740733"/>
  </r>
  <r>
    <x v="11"/>
    <s v="COMPRESOR 5"/>
    <x v="7"/>
    <s v="PREVENTIVO"/>
    <x v="2"/>
    <n v="107"/>
    <x v="3"/>
    <n v="908"/>
    <d v="2018-02-20T00:00:00"/>
    <s v="CONFORME"/>
    <d v="2018-02-20T00:00:00"/>
    <d v="1899-12-30T14:18:00"/>
    <d v="1899-12-30T18:39:00"/>
    <n v="4.3499999999999996"/>
    <x v="3"/>
    <x v="10"/>
    <x v="0"/>
    <n v="345.58333333333331"/>
    <n v="0.9599537037037037"/>
  </r>
  <r>
    <x v="12"/>
    <s v="MC-06"/>
    <x v="8"/>
    <s v="PREVENTIVO"/>
    <x v="3"/>
    <n v="201"/>
    <x v="2"/>
    <n v="1168"/>
    <d v="2018-12-07T00:00:00"/>
    <s v="CONFORME"/>
    <d v="2018-12-10T00:00:00"/>
    <d v="1899-12-30T09:25:00"/>
    <d v="1899-12-30T10:55:00"/>
    <n v="1.5"/>
    <x v="5"/>
    <x v="4"/>
    <x v="0"/>
    <n v="353.66666666666669"/>
    <n v="0.98240740740740751"/>
  </r>
  <r>
    <x v="0"/>
    <s v="MQP010"/>
    <x v="12"/>
    <s v="PREVENTIVO"/>
    <x v="0"/>
    <n v="107"/>
    <x v="0"/>
    <n v="1420"/>
    <d v="2018-04-18T00:00:00"/>
    <s v="CONFORME"/>
    <d v="2018-04-20T00:00:00"/>
    <d v="1899-12-30T12:13:00"/>
    <d v="1899-12-30T16:40:00"/>
    <n v="4.45"/>
    <x v="0"/>
    <x v="2"/>
    <x v="0"/>
    <n v="343.65"/>
    <n v="0.95458333333333323"/>
  </r>
  <r>
    <x v="4"/>
    <s v="PORT.G-02"/>
    <x v="11"/>
    <s v="PREVENTIVO"/>
    <x v="0"/>
    <n v="107"/>
    <x v="3"/>
    <n v="908"/>
    <d v="2019-01-20T00:00:00"/>
    <s v="CONFORME"/>
    <d v="2019-01-23T00:00:00"/>
    <d v="1899-12-30T15:25:00"/>
    <d v="1899-12-30T18:39:00"/>
    <n v="3.2333333333333334"/>
    <x v="5"/>
    <x v="8"/>
    <x v="1"/>
    <n v="354.48333333333335"/>
    <n v="0.98467592592592601"/>
  </r>
  <r>
    <x v="4"/>
    <s v="PORT.G-02"/>
    <x v="12"/>
    <s v="PREVENTIVO"/>
    <x v="1"/>
    <n v="107"/>
    <x v="4"/>
    <n v="1911"/>
    <d v="2018-06-04T00:00:00"/>
    <s v="CONFORME"/>
    <d v="2018-06-04T00:00:00"/>
    <d v="1899-12-30T14:23:00"/>
    <d v="1899-12-30T16:50:00"/>
    <n v="2.4500000000000002"/>
    <x v="3"/>
    <x v="1"/>
    <x v="0"/>
    <n v="357.55"/>
    <n v="0.99319444444444449"/>
  </r>
  <r>
    <x v="13"/>
    <s v="COMPRESOR 4"/>
    <x v="2"/>
    <s v="PREVENTIVO"/>
    <x v="2"/>
    <n v="106"/>
    <x v="4"/>
    <n v="1911"/>
    <d v="2019-03-09T00:00:00"/>
    <s v="CONFORME"/>
    <d v="2019-03-12T00:00:00"/>
    <d v="1899-12-30T15:39:00"/>
    <d v="1899-12-30T19:00:00"/>
    <n v="3.35"/>
    <x v="5"/>
    <x v="5"/>
    <x v="1"/>
    <n v="354.28333333333336"/>
    <n v="0.98412037037037048"/>
  </r>
  <r>
    <x v="14"/>
    <s v="MC-07"/>
    <x v="11"/>
    <s v="PREVENTIVO"/>
    <x v="3"/>
    <n v="201"/>
    <x v="2"/>
    <n v="1168"/>
    <d v="2018-07-27T00:00:00"/>
    <s v="CONFORME"/>
    <d v="2018-07-30T00:00:00"/>
    <d v="1899-12-30T11:13:00"/>
    <d v="1899-12-30T12:39:00"/>
    <n v="1.4333333333333333"/>
    <x v="5"/>
    <x v="11"/>
    <x v="0"/>
    <n v="352.6"/>
    <n v="0.97944444444444456"/>
  </r>
  <r>
    <x v="7"/>
    <s v="MQP011"/>
    <x v="3"/>
    <s v="PREVENTIVO"/>
    <x v="0"/>
    <n v="107"/>
    <x v="0"/>
    <n v="1420"/>
    <d v="2018-04-13T00:00:00"/>
    <s v="CONFORME"/>
    <d v="2018-04-14T00:00:00"/>
    <d v="1899-12-30T14:25:00"/>
    <d v="1899-12-30T16:53:00"/>
    <n v="2.4666666666666668"/>
    <x v="2"/>
    <x v="2"/>
    <x v="0"/>
    <n v="346.46666666666664"/>
    <n v="0.96240740740740738"/>
  </r>
  <r>
    <x v="2"/>
    <s v="COMPRESOR 3"/>
    <x v="9"/>
    <s v="PREVENTIVO"/>
    <x v="2"/>
    <n v="106"/>
    <x v="3"/>
    <n v="908"/>
    <d v="2018-01-16T00:00:00"/>
    <s v="CONFORME"/>
    <d v="2018-01-20T00:00:00"/>
    <d v="1899-12-30T10:15:00"/>
    <d v="1899-12-30T12:31:00"/>
    <n v="2.2666666666666666"/>
    <x v="4"/>
    <x v="8"/>
    <x v="0"/>
    <n v="349.15"/>
    <n v="0.96986111111111106"/>
  </r>
  <r>
    <x v="15"/>
    <s v="MC-08"/>
    <x v="6"/>
    <s v="PREVENTIVO"/>
    <x v="3"/>
    <n v="201"/>
    <x v="2"/>
    <n v="1168"/>
    <d v="2018-12-12T00:00:00"/>
    <s v="CONFORME"/>
    <d v="2018-12-12T00:00:00"/>
    <d v="1899-12-30T10:29:00"/>
    <d v="1899-12-30T13:51:00"/>
    <n v="3.3666666666666667"/>
    <x v="3"/>
    <x v="4"/>
    <x v="0"/>
    <n v="354.03333333333336"/>
    <n v="0.98342592592592604"/>
  </r>
  <r>
    <x v="7"/>
    <s v="MQP012"/>
    <x v="11"/>
    <s v="PREVENTIVO"/>
    <x v="0"/>
    <n v="107"/>
    <x v="0"/>
    <n v="1420"/>
    <d v="2019-03-09T00:00:00"/>
    <s v="PENDIENTE"/>
    <s v=""/>
    <s v=""/>
    <s v=""/>
    <s v=""/>
    <x v="1"/>
    <x v="5"/>
    <x v="1"/>
    <n v="353.11666666666667"/>
    <n v="0.9808796296296296"/>
  </r>
  <r>
    <x v="5"/>
    <s v="GR-02"/>
    <x v="10"/>
    <s v="PREVENTIVO"/>
    <x v="0"/>
    <n v="106"/>
    <x v="3"/>
    <n v="908"/>
    <d v="2019-02-03T00:00:00"/>
    <s v="CONFORME"/>
    <d v="2019-02-07T00:00:00"/>
    <d v="1899-12-30T12:36:00"/>
    <d v="1899-12-30T17:02:00"/>
    <n v="4.4333333333333336"/>
    <x v="4"/>
    <x v="10"/>
    <x v="1"/>
    <n v="321.01666666666665"/>
    <n v="0.89171296296296287"/>
  </r>
  <r>
    <x v="5"/>
    <s v="GR-02"/>
    <x v="7"/>
    <s v="PREVENTIVO"/>
    <x v="1"/>
    <n v="106"/>
    <x v="4"/>
    <n v="1911"/>
    <d v="2019-05-02T00:00:00"/>
    <s v="CONFORME"/>
    <d v="2019-05-02T00:00:00"/>
    <d v="1899-12-30T09:24:00"/>
    <d v="1899-12-30T10:49:00"/>
    <n v="1.4166666666666667"/>
    <x v="3"/>
    <x v="0"/>
    <x v="1"/>
    <n v="312.33333333333331"/>
    <n v="0.86759259259259258"/>
  </r>
  <r>
    <x v="16"/>
    <s v="MC-09"/>
    <x v="6"/>
    <s v="PREVENTIVO"/>
    <x v="3"/>
    <n v="201"/>
    <x v="2"/>
    <n v="1168"/>
    <d v="2018-12-13T00:00:00"/>
    <s v="PENDIENTE"/>
    <s v=""/>
    <s v=""/>
    <s v=""/>
    <s v=""/>
    <x v="1"/>
    <x v="4"/>
    <x v="0"/>
    <n v="356.8"/>
    <n v="0.99111111111111116"/>
  </r>
  <r>
    <x v="7"/>
    <s v="MQP013"/>
    <x v="12"/>
    <s v="PREVENTIVO"/>
    <x v="0"/>
    <n v="107"/>
    <x v="0"/>
    <n v="1420"/>
    <d v="2019-05-06T00:00:00"/>
    <s v="CONFORME"/>
    <d v="2019-05-06T00:00:00"/>
    <d v="1899-12-30T10:29:00"/>
    <d v="1899-12-30T13:59:00"/>
    <n v="3.5"/>
    <x v="3"/>
    <x v="0"/>
    <x v="1"/>
    <n v="344.4"/>
    <n v="0.95666666666666655"/>
  </r>
  <r>
    <x v="5"/>
    <s v="GR-01"/>
    <x v="12"/>
    <s v="PREVENTIVO"/>
    <x v="0"/>
    <n v="106"/>
    <x v="3"/>
    <n v="908"/>
    <d v="2018-01-22T00:00:00"/>
    <s v="CONFORME"/>
    <d v="2018-01-23T00:00:00"/>
    <d v="1899-12-30T10:13:00"/>
    <d v="1899-12-30T12:36:00"/>
    <n v="2.3833333333333333"/>
    <x v="2"/>
    <x v="8"/>
    <x v="0"/>
    <n v="290.45"/>
    <n v="0.80680555555555555"/>
  </r>
  <r>
    <x v="5"/>
    <s v="GR-01"/>
    <x v="0"/>
    <s v="PREVENTIVO"/>
    <x v="1"/>
    <n v="106"/>
    <x v="4"/>
    <n v="1911"/>
    <d v="2018-01-01T00:00:00"/>
    <s v="CONFORME"/>
    <d v="2018-01-02T00:00:00"/>
    <d v="1899-12-30T12:25:00"/>
    <d v="1899-12-30T13:41:00"/>
    <n v="1.2666666666666666"/>
    <x v="2"/>
    <x v="8"/>
    <x v="0"/>
    <n v="290.45"/>
    <n v="0.80680555555555555"/>
  </r>
  <r>
    <x v="10"/>
    <s v="COMPRESOR 6"/>
    <x v="1"/>
    <s v="PREVENTIVO"/>
    <x v="2"/>
    <n v="107"/>
    <x v="1"/>
    <n v="1698"/>
    <d v="2019-03-25T00:00:00"/>
    <s v="CONFORME"/>
    <d v="2019-03-27T00:00:00"/>
    <d v="1899-12-30T11:19:00"/>
    <d v="1899-12-30T12:36:00"/>
    <n v="1.2833333333333332"/>
    <x v="0"/>
    <x v="5"/>
    <x v="1"/>
    <n v="358.71666666666664"/>
    <n v="0.99643518518518515"/>
  </r>
  <r>
    <x v="3"/>
    <s v="MC-10"/>
    <x v="12"/>
    <s v="PREVENTIVO"/>
    <x v="3"/>
    <n v="201"/>
    <x v="2"/>
    <n v="1168"/>
    <d v="2018-09-19T00:00:00"/>
    <s v="PENDIENTE"/>
    <s v=""/>
    <s v=""/>
    <s v=""/>
    <s v=""/>
    <x v="1"/>
    <x v="6"/>
    <x v="0"/>
    <n v="357.33333333333331"/>
    <n v="0.99259259259259258"/>
  </r>
  <r>
    <x v="7"/>
    <s v="MQP014"/>
    <x v="8"/>
    <s v="PREVENTIVO"/>
    <x v="0"/>
    <n v="107"/>
    <x v="0"/>
    <n v="1420"/>
    <d v="2018-09-09T00:00:00"/>
    <s v="CONFORME"/>
    <d v="2018-09-13T00:00:00"/>
    <d v="1899-12-30T11:13:00"/>
    <d v="1899-12-30T12:34:00"/>
    <n v="1.35"/>
    <x v="4"/>
    <x v="6"/>
    <x v="0"/>
    <n v="355.05"/>
    <n v="0.98625000000000007"/>
  </r>
  <r>
    <x v="9"/>
    <s v="CSA-01"/>
    <x v="1"/>
    <s v="PREVENTIVO"/>
    <x v="0"/>
    <n v="106"/>
    <x v="3"/>
    <n v="908"/>
    <d v="2018-01-07T00:00:00"/>
    <s v="CONFORME"/>
    <d v="2018-01-11T00:00:00"/>
    <d v="1899-12-30T14:37:00"/>
    <d v="1899-12-30T17:52:00"/>
    <n v="3.25"/>
    <x v="4"/>
    <x v="8"/>
    <x v="0"/>
    <n v="351.3"/>
    <n v="0.97583333333333333"/>
  </r>
  <r>
    <x v="9"/>
    <s v="CSA-01"/>
    <x v="3"/>
    <s v="PREVENTIVO"/>
    <x v="1"/>
    <n v="106"/>
    <x v="4"/>
    <n v="1911"/>
    <d v="2018-01-12T00:00:00"/>
    <s v="PENDIENTE"/>
    <s v=""/>
    <s v=""/>
    <s v=""/>
    <s v=""/>
    <x v="1"/>
    <x v="8"/>
    <x v="0"/>
    <n v="351.3"/>
    <n v="0.97583333333333333"/>
  </r>
  <r>
    <x v="0"/>
    <s v="MQP015"/>
    <x v="2"/>
    <s v="PREVENTIVO"/>
    <x v="0"/>
    <n v="107"/>
    <x v="0"/>
    <n v="1420"/>
    <d v="2018-08-31T00:00:00"/>
    <s v="CONFORME"/>
    <d v="2018-09-03T00:00:00"/>
    <d v="1899-12-30T10:32:00"/>
    <d v="1899-12-30T13:43:00"/>
    <n v="3.1833333333333331"/>
    <x v="5"/>
    <x v="3"/>
    <x v="0"/>
    <n v="347.61666666666667"/>
    <n v="0.96560185185185188"/>
  </r>
  <r>
    <x v="5"/>
    <s v="GR-02"/>
    <x v="3"/>
    <s v="PREVENTIVO"/>
    <x v="0"/>
    <n v="106"/>
    <x v="3"/>
    <n v="908"/>
    <d v="2018-01-20T00:00:00"/>
    <s v="CONFORME"/>
    <d v="2018-01-23T00:00:00"/>
    <d v="1899-12-30T10:30:00"/>
    <d v="1899-12-30T12:51:00"/>
    <n v="2.35"/>
    <x v="5"/>
    <x v="8"/>
    <x v="0"/>
    <n v="290.45"/>
    <n v="0.80680555555555555"/>
  </r>
  <r>
    <x v="5"/>
    <s v="GR-02"/>
    <x v="12"/>
    <s v="PREVENTIVO"/>
    <x v="1"/>
    <n v="106"/>
    <x v="4"/>
    <n v="1911"/>
    <d v="2018-10-19T00:00:00"/>
    <s v="CONFORME"/>
    <d v="2018-10-21T00:00:00"/>
    <d v="1899-12-30T09:13:00"/>
    <d v="1899-12-30T10:43:00"/>
    <n v="1.5"/>
    <x v="0"/>
    <x v="7"/>
    <x v="0"/>
    <n v="303.01666666666665"/>
    <n v="0.84171296296296294"/>
  </r>
  <r>
    <x v="10"/>
    <s v="COMPRESOR 6"/>
    <x v="0"/>
    <s v="PREVENTIVO"/>
    <x v="2"/>
    <n v="107"/>
    <x v="1"/>
    <n v="1698"/>
    <d v="2018-07-31T00:00:00"/>
    <s v="PENDIENTE"/>
    <s v=""/>
    <s v=""/>
    <s v=""/>
    <s v=""/>
    <x v="1"/>
    <x v="11"/>
    <x v="0"/>
    <n v="355.28333333333336"/>
    <n v="0.98689814814814825"/>
  </r>
  <r>
    <x v="5"/>
    <s v="GR-01"/>
    <x v="12"/>
    <s v="PREVENTIVO"/>
    <x v="0"/>
    <n v="106"/>
    <x v="3"/>
    <n v="908"/>
    <d v="2019-01-31T00:00:00"/>
    <s v="CONFORME"/>
    <d v="2019-02-02T00:00:00"/>
    <d v="1899-12-30T13:21:00"/>
    <d v="1899-12-30T15:35:00"/>
    <n v="2.2333333333333334"/>
    <x v="0"/>
    <x v="8"/>
    <x v="1"/>
    <n v="323.23333333333335"/>
    <n v="0.89787037037037043"/>
  </r>
  <r>
    <x v="5"/>
    <s v="GR-01"/>
    <x v="7"/>
    <s v="PREVENTIVO"/>
    <x v="1"/>
    <n v="106"/>
    <x v="4"/>
    <n v="1911"/>
    <d v="2018-07-10T00:00:00"/>
    <s v="CONFORME"/>
    <d v="2018-07-13T00:00:00"/>
    <d v="1899-12-30T09:11:00"/>
    <d v="1899-12-30T12:24:00"/>
    <n v="3.2166666666666668"/>
    <x v="5"/>
    <x v="11"/>
    <x v="0"/>
    <n v="327.33333333333331"/>
    <n v="0.90925925925925921"/>
  </r>
  <r>
    <x v="11"/>
    <s v="COMPRESOR 5"/>
    <x v="7"/>
    <s v="PREVENTIVO"/>
    <x v="2"/>
    <n v="107"/>
    <x v="1"/>
    <n v="1698"/>
    <d v="2019-05-29T00:00:00"/>
    <s v="CONFORME"/>
    <d v="2019-05-30T00:00:00"/>
    <d v="1899-12-30T09:29:00"/>
    <d v="1899-12-30T10:56:00"/>
    <n v="1.45"/>
    <x v="2"/>
    <x v="0"/>
    <x v="1"/>
    <n v="353.56666666666666"/>
    <n v="0.98212962962962957"/>
  </r>
  <r>
    <x v="9"/>
    <s v="CSA-01"/>
    <x v="10"/>
    <s v="PREVENTIVO"/>
    <x v="0"/>
    <n v="106"/>
    <x v="1"/>
    <n v="1698"/>
    <d v="2018-10-16T00:00:00"/>
    <s v="PENDIENTE"/>
    <s v=""/>
    <s v=""/>
    <s v=""/>
    <s v=""/>
    <x v="1"/>
    <x v="7"/>
    <x v="0"/>
    <n v="360"/>
    <n v="1"/>
  </r>
  <r>
    <x v="9"/>
    <s v="CSA-01"/>
    <x v="11"/>
    <s v="PREVENTIVO"/>
    <x v="1"/>
    <n v="106"/>
    <x v="4"/>
    <n v="1911"/>
    <d v="2018-06-13T00:00:00"/>
    <s v="PENDIENTE"/>
    <s v=""/>
    <s v=""/>
    <s v=""/>
    <s v=""/>
    <x v="1"/>
    <x v="1"/>
    <x v="0"/>
    <n v="352.63333333333333"/>
    <n v="0.97953703703703698"/>
  </r>
  <r>
    <x v="2"/>
    <s v="COMPRESOR 3"/>
    <x v="12"/>
    <s v="PREVENTIVO"/>
    <x v="2"/>
    <n v="106"/>
    <x v="1"/>
    <n v="1698"/>
    <d v="2019-04-21T00:00:00"/>
    <s v="CONFORME"/>
    <d v="2019-04-24T00:00:00"/>
    <d v="1899-12-30T15:11:00"/>
    <d v="1899-12-30T16:33:00"/>
    <n v="1.3666666666666667"/>
    <x v="5"/>
    <x v="2"/>
    <x v="1"/>
    <n v="354.41666666666669"/>
    <n v="0.98449074074074083"/>
  </r>
  <r>
    <x v="13"/>
    <s v="COMPRESOR 4"/>
    <x v="7"/>
    <s v="PREVENTIVO"/>
    <x v="2"/>
    <n v="106"/>
    <x v="1"/>
    <n v="1698"/>
    <d v="2018-04-15T00:00:00"/>
    <s v="CONFORME"/>
    <d v="2018-04-17T00:00:00"/>
    <d v="1899-12-30T15:23:00"/>
    <d v="1899-12-30T18:40:00"/>
    <n v="3.2833333333333332"/>
    <x v="0"/>
    <x v="2"/>
    <x v="0"/>
    <n v="350.83333333333331"/>
    <n v="0.97453703703703698"/>
  </r>
  <r>
    <x v="5"/>
    <s v="GR-02"/>
    <x v="8"/>
    <s v="PREVENTIVO"/>
    <x v="0"/>
    <n v="106"/>
    <x v="3"/>
    <n v="908"/>
    <d v="2019-04-23T00:00:00"/>
    <s v="CONFORME"/>
    <d v="2019-04-23T00:00:00"/>
    <d v="1899-12-30T12:27:00"/>
    <d v="1899-12-30T15:51:00"/>
    <n v="3.4"/>
    <x v="3"/>
    <x v="2"/>
    <x v="1"/>
    <n v="309.5333333333333"/>
    <n v="0.8598148148148147"/>
  </r>
  <r>
    <x v="5"/>
    <s v="GR-02"/>
    <x v="2"/>
    <s v="PREVENTIVO"/>
    <x v="1"/>
    <n v="106"/>
    <x v="4"/>
    <n v="1911"/>
    <d v="2018-05-11T00:00:00"/>
    <s v="PENDIENTE"/>
    <s v=""/>
    <s v=""/>
    <s v=""/>
    <s v=""/>
    <x v="1"/>
    <x v="0"/>
    <x v="0"/>
    <n v="333.55"/>
    <n v="0.92652777777777784"/>
  </r>
  <r>
    <x v="5"/>
    <s v="GR-02"/>
    <x v="4"/>
    <s v="PREVENTIVO"/>
    <x v="0"/>
    <n v="106"/>
    <x v="0"/>
    <n v="1420"/>
    <d v="2019-05-08T00:00:00"/>
    <s v="CONFORME"/>
    <d v="2019-05-11T00:00:00"/>
    <d v="1899-12-30T12:22:00"/>
    <d v="1899-12-30T14:46:00"/>
    <n v="2.4"/>
    <x v="5"/>
    <x v="0"/>
    <x v="1"/>
    <n v="312.33333333333331"/>
    <n v="0.86759259259259258"/>
  </r>
  <r>
    <x v="5"/>
    <s v="GR-02"/>
    <x v="7"/>
    <s v="PREVENTIVO"/>
    <x v="1"/>
    <n v="106"/>
    <x v="4"/>
    <n v="1911"/>
    <d v="2019-04-26T00:00:00"/>
    <s v="CONFORME"/>
    <d v="2019-04-30T00:00:00"/>
    <d v="1899-12-30T12:23:00"/>
    <d v="1899-12-30T16:35:00"/>
    <n v="4.2"/>
    <x v="4"/>
    <x v="2"/>
    <x v="1"/>
    <n v="309.5333333333333"/>
    <n v="0.8598148148148147"/>
  </r>
  <r>
    <x v="2"/>
    <s v="COMPRESOR 3"/>
    <x v="4"/>
    <s v="PREVENTIVO"/>
    <x v="2"/>
    <n v="106"/>
    <x v="1"/>
    <n v="1698"/>
    <d v="2018-11-10T00:00:00"/>
    <s v="CONFORME"/>
    <d v="2018-11-12T00:00:00"/>
    <d v="1899-12-30T11:15:00"/>
    <d v="1899-12-30T15:44:00"/>
    <n v="4.4833333333333334"/>
    <x v="0"/>
    <x v="9"/>
    <x v="0"/>
    <n v="348.4"/>
    <n v="0.96777777777777774"/>
  </r>
  <r>
    <x v="17"/>
    <s v="MQP001"/>
    <x v="7"/>
    <s v="PREVENTIVO"/>
    <x v="0"/>
    <n v="107"/>
    <x v="0"/>
    <n v="1420"/>
    <d v="2019-01-05T00:00:00"/>
    <s v="PENDIENTE"/>
    <s v=""/>
    <s v=""/>
    <s v=""/>
    <s v=""/>
    <x v="1"/>
    <x v="8"/>
    <x v="1"/>
    <n v="353.71666666666664"/>
    <n v="0.9825462962962962"/>
  </r>
  <r>
    <x v="19"/>
    <s v="CG-01"/>
    <x v="2"/>
    <s v="PREVENTIVO"/>
    <x v="1"/>
    <n v="107"/>
    <x v="1"/>
    <n v="1698"/>
    <d v="2018-12-12T00:00:00"/>
    <s v="PENDIENTE"/>
    <s v=""/>
    <s v=""/>
    <s v=""/>
    <s v=""/>
    <x v="1"/>
    <x v="4"/>
    <x v="0"/>
    <n v="354.15"/>
    <n v="0.9837499999999999"/>
  </r>
  <r>
    <x v="5"/>
    <s v="GR-01"/>
    <x v="0"/>
    <s v="PREVENTIVO"/>
    <x v="0"/>
    <n v="106"/>
    <x v="0"/>
    <n v="1420"/>
    <d v="2019-05-23T00:00:00"/>
    <s v="PENDIENTE"/>
    <s v=""/>
    <s v=""/>
    <s v=""/>
    <s v=""/>
    <x v="1"/>
    <x v="0"/>
    <x v="1"/>
    <n v="312.33333333333331"/>
    <n v="0.86759259259259258"/>
  </r>
  <r>
    <x v="5"/>
    <s v="GR-01"/>
    <x v="10"/>
    <s v="PREVENTIVO"/>
    <x v="1"/>
    <n v="106"/>
    <x v="4"/>
    <n v="1911"/>
    <d v="2019-01-02T00:00:00"/>
    <s v="CONFORME"/>
    <d v="2019-01-03T00:00:00"/>
    <d v="1899-12-30T14:40:00"/>
    <d v="1899-12-30T16:55:00"/>
    <n v="2.25"/>
    <x v="2"/>
    <x v="8"/>
    <x v="1"/>
    <n v="323.23333333333335"/>
    <n v="0.89787037037037043"/>
  </r>
  <r>
    <x v="13"/>
    <s v="COMPRESOR 4"/>
    <x v="5"/>
    <s v="PREVENTIVO"/>
    <x v="2"/>
    <n v="106"/>
    <x v="1"/>
    <n v="1698"/>
    <d v="2018-04-07T00:00:00"/>
    <s v="CONFORME"/>
    <d v="2018-04-10T00:00:00"/>
    <d v="1899-12-30T11:29:00"/>
    <d v="1899-12-30T15:54:00"/>
    <n v="4.416666666666667"/>
    <x v="5"/>
    <x v="2"/>
    <x v="0"/>
    <n v="350.83333333333331"/>
    <n v="0.97453703703703698"/>
  </r>
  <r>
    <x v="0"/>
    <s v="MQP002"/>
    <x v="8"/>
    <s v="PREVENTIVO"/>
    <x v="0"/>
    <n v="107"/>
    <x v="0"/>
    <n v="1420"/>
    <d v="2018-02-04T00:00:00"/>
    <s v="PENDIENTE"/>
    <s v=""/>
    <s v=""/>
    <s v=""/>
    <s v=""/>
    <x v="1"/>
    <x v="10"/>
    <x v="0"/>
    <n v="348.58333333333331"/>
    <n v="0.968287037037037"/>
  </r>
  <r>
    <x v="20"/>
    <s v="CG-02"/>
    <x v="5"/>
    <m/>
    <x v="2"/>
    <n v="107"/>
    <x v="1"/>
    <n v="1698"/>
    <d v="2019-03-15T00:00:00"/>
    <s v="PENDIENTE"/>
    <s v=""/>
    <s v=""/>
    <s v=""/>
    <s v=""/>
    <x v="1"/>
    <x v="5"/>
    <x v="1"/>
    <n v="347.4"/>
    <n v="0.96499999999999997"/>
  </r>
  <r>
    <x v="1"/>
    <s v="PORT.G-01"/>
    <x v="9"/>
    <s v="PREVENTIVO"/>
    <x v="0"/>
    <n v="107"/>
    <x v="0"/>
    <n v="1420"/>
    <d v="2018-04-09T00:00:00"/>
    <s v="CONFORME"/>
    <d v="2018-04-13T00:00:00"/>
    <d v="1899-12-30T11:26:00"/>
    <d v="1899-12-30T15:38:00"/>
    <n v="4.2"/>
    <x v="4"/>
    <x v="2"/>
    <x v="0"/>
    <n v="342.66666666666669"/>
    <n v="0.95185185185185195"/>
  </r>
  <r>
    <x v="1"/>
    <s v="PORT.G-01"/>
    <x v="10"/>
    <s v="PREVENTIVO"/>
    <x v="1"/>
    <n v="107"/>
    <x v="4"/>
    <n v="1911"/>
    <d v="2018-11-15T00:00:00"/>
    <s v="CONFORME"/>
    <d v="2018-11-16T00:00:00"/>
    <d v="1899-12-30T13:28:00"/>
    <d v="1899-12-30T15:54:00"/>
    <n v="2.4333333333333336"/>
    <x v="2"/>
    <x v="9"/>
    <x v="0"/>
    <n v="348.1"/>
    <n v="0.9669444444444445"/>
  </r>
  <r>
    <x v="9"/>
    <s v="CSA-01"/>
    <x v="10"/>
    <s v="PREVENTIVO"/>
    <x v="0"/>
    <n v="106"/>
    <x v="0"/>
    <n v="1420"/>
    <d v="2018-09-12T00:00:00"/>
    <s v="CONFORME"/>
    <d v="2018-09-15T00:00:00"/>
    <d v="1899-12-30T15:10:00"/>
    <d v="1899-12-30T17:35:00"/>
    <n v="2.4166666666666665"/>
    <x v="5"/>
    <x v="6"/>
    <x v="0"/>
    <n v="355.11666666666667"/>
    <n v="0.98643518518518525"/>
  </r>
  <r>
    <x v="9"/>
    <s v="CSA-01"/>
    <x v="11"/>
    <s v="PREVENTIVO"/>
    <x v="1"/>
    <n v="106"/>
    <x v="4"/>
    <n v="1911"/>
    <d v="2018-02-23T00:00:00"/>
    <s v="CONFORME"/>
    <d v="2018-02-24T00:00:00"/>
    <d v="1899-12-30T13:13:00"/>
    <d v="1899-12-30T16:37:00"/>
    <n v="3.4"/>
    <x v="2"/>
    <x v="10"/>
    <x v="0"/>
    <n v="356.6"/>
    <n v="0.99055555555555563"/>
  </r>
  <r>
    <x v="11"/>
    <s v="COMPRESOR 5"/>
    <x v="7"/>
    <s v="PREVENTIVO"/>
    <x v="2"/>
    <n v="107"/>
    <x v="1"/>
    <n v="1698"/>
    <d v="2018-07-26T00:00:00"/>
    <s v="CONFORME"/>
    <d v="2018-07-27T00:00:00"/>
    <d v="1899-12-30T11:26:00"/>
    <d v="1899-12-30T12:49:00"/>
    <n v="1.3833333333333333"/>
    <x v="2"/>
    <x v="11"/>
    <x v="0"/>
    <n v="358.61666666666667"/>
    <n v="0.99615740740740744"/>
  </r>
  <r>
    <x v="17"/>
    <s v="MQP003"/>
    <x v="6"/>
    <s v="PREVENTIVO"/>
    <x v="0"/>
    <n v="107"/>
    <x v="0"/>
    <n v="1420"/>
    <d v="2018-12-25T00:00:00"/>
    <s v="CONFORME"/>
    <d v="2018-12-29T00:00:00"/>
    <d v="1899-12-30T12:35:00"/>
    <d v="1899-12-30T14:51:00"/>
    <n v="2.2666666666666666"/>
    <x v="4"/>
    <x v="4"/>
    <x v="0"/>
    <n v="353.38333333333333"/>
    <n v="0.98162037037037031"/>
  </r>
  <r>
    <x v="20"/>
    <s v="CG-03"/>
    <x v="11"/>
    <m/>
    <x v="2"/>
    <n v="107"/>
    <x v="1"/>
    <n v="1698"/>
    <d v="2018-08-22T00:00:00"/>
    <s v="CONFORME"/>
    <d v="2018-08-25T00:00:00"/>
    <d v="1899-12-30T15:11:00"/>
    <d v="1899-12-30T16:39:00"/>
    <n v="1.4666666666666668"/>
    <x v="5"/>
    <x v="3"/>
    <x v="0"/>
    <n v="349.95"/>
    <n v="0.9720833333333333"/>
  </r>
  <r>
    <x v="5"/>
    <s v="GR-02"/>
    <x v="9"/>
    <s v="PREVENTIVO"/>
    <x v="0"/>
    <n v="106"/>
    <x v="0"/>
    <n v="1420"/>
    <d v="2018-04-21T00:00:00"/>
    <s v="PENDIENTE"/>
    <s v=""/>
    <s v=""/>
    <s v=""/>
    <s v=""/>
    <x v="1"/>
    <x v="2"/>
    <x v="0"/>
    <n v="318.86666666666667"/>
    <n v="0.88574074074074072"/>
  </r>
  <r>
    <x v="5"/>
    <s v="GR-02"/>
    <x v="9"/>
    <s v="PREVENTIVO"/>
    <x v="1"/>
    <n v="106"/>
    <x v="4"/>
    <n v="1911"/>
    <d v="2019-03-23T00:00:00"/>
    <s v="CONFORME"/>
    <d v="2019-03-26T00:00:00"/>
    <d v="1899-12-30T14:32:00"/>
    <d v="1899-12-30T18:59:00"/>
    <n v="4.45"/>
    <x v="5"/>
    <x v="5"/>
    <x v="1"/>
    <n v="319.7166666666667"/>
    <n v="0.88810185185185198"/>
  </r>
  <r>
    <x v="10"/>
    <s v="COMPRESOR 6"/>
    <x v="11"/>
    <s v="PREVENTIVO"/>
    <x v="2"/>
    <n v="107"/>
    <x v="1"/>
    <n v="1698"/>
    <d v="2018-12-19T00:00:00"/>
    <s v="CONFORME"/>
    <d v="2018-12-22T00:00:00"/>
    <d v="1899-12-30T11:33:00"/>
    <d v="1899-12-30T12:51:00"/>
    <n v="1.3"/>
    <x v="5"/>
    <x v="4"/>
    <x v="0"/>
    <n v="357.35"/>
    <n v="0.99263888888888896"/>
  </r>
  <r>
    <x v="6"/>
    <s v="MC-02"/>
    <x v="8"/>
    <s v="PREVENTIVO"/>
    <x v="3"/>
    <n v="201"/>
    <x v="2"/>
    <n v="1168"/>
    <d v="2018-12-24T00:00:00"/>
    <s v="CONFORME"/>
    <d v="2018-12-25T00:00:00"/>
    <d v="1899-12-30T10:11:00"/>
    <d v="1899-12-30T13:25:00"/>
    <n v="3.2333333333333334"/>
    <x v="2"/>
    <x v="4"/>
    <x v="0"/>
    <n v="356.76666666666665"/>
    <n v="0.99101851851851852"/>
  </r>
  <r>
    <x v="7"/>
    <s v="MQP004"/>
    <x v="9"/>
    <s v="PREVENTIVO"/>
    <x v="0"/>
    <n v="107"/>
    <x v="0"/>
    <n v="1420"/>
    <d v="2019-04-30T00:00:00"/>
    <s v="PENDIENTE"/>
    <s v=""/>
    <s v=""/>
    <s v=""/>
    <s v=""/>
    <x v="1"/>
    <x v="2"/>
    <x v="1"/>
    <n v="348.8"/>
    <n v="0.96888888888888891"/>
  </r>
  <r>
    <x v="19"/>
    <s v="CG-04N"/>
    <x v="9"/>
    <m/>
    <x v="1"/>
    <n v="107"/>
    <x v="1"/>
    <n v="1698"/>
    <d v="2019-01-04T00:00:00"/>
    <s v="PENDIENTE"/>
    <s v=""/>
    <s v=""/>
    <s v=""/>
    <s v=""/>
    <x v="1"/>
    <x v="8"/>
    <x v="1"/>
    <n v="360"/>
    <n v="1"/>
  </r>
  <r>
    <x v="5"/>
    <s v="GR-01"/>
    <x v="10"/>
    <s v="PREVENTIVO"/>
    <x v="0"/>
    <n v="106"/>
    <x v="0"/>
    <n v="1420"/>
    <d v="2019-01-26T00:00:00"/>
    <s v="CONFORME"/>
    <d v="2019-01-26T00:00:00"/>
    <d v="1899-12-30T11:20:00"/>
    <d v="1899-12-30T12:34:00"/>
    <n v="1.2333333333333334"/>
    <x v="3"/>
    <x v="8"/>
    <x v="1"/>
    <n v="323.23333333333335"/>
    <n v="0.89787037037037043"/>
  </r>
  <r>
    <x v="5"/>
    <s v="GR-01"/>
    <x v="0"/>
    <s v="PREVENTIVO"/>
    <x v="1"/>
    <n v="106"/>
    <x v="4"/>
    <n v="1911"/>
    <d v="2019-01-14T00:00:00"/>
    <s v="CONFORME"/>
    <d v="2019-01-17T00:00:00"/>
    <d v="1899-12-30T10:20:00"/>
    <d v="1899-12-30T14:42:00"/>
    <n v="4.3666666666666663"/>
    <x v="5"/>
    <x v="8"/>
    <x v="1"/>
    <n v="323.23333333333335"/>
    <n v="0.89787037037037043"/>
  </r>
  <r>
    <x v="8"/>
    <s v="MC-04"/>
    <x v="0"/>
    <s v="PREVENTIVO"/>
    <x v="3"/>
    <n v="201"/>
    <x v="2"/>
    <n v="1168"/>
    <d v="2018-05-10T00:00:00"/>
    <s v="CONFORME"/>
    <d v="2018-05-10T00:00:00"/>
    <d v="1899-12-30T09:35:00"/>
    <d v="1899-12-30T13:03:00"/>
    <n v="3.4666666666666668"/>
    <x v="3"/>
    <x v="0"/>
    <x v="0"/>
    <n v="347.83333333333331"/>
    <n v="0.96620370370370368"/>
  </r>
  <r>
    <x v="17"/>
    <s v="MQP005"/>
    <x v="7"/>
    <s v="PREVENTIVO"/>
    <x v="0"/>
    <n v="107"/>
    <x v="0"/>
    <n v="1420"/>
    <d v="2018-03-05T00:00:00"/>
    <s v="CONFORME"/>
    <d v="2018-03-07T00:00:00"/>
    <d v="1899-12-30T12:30:00"/>
    <d v="1899-12-30T15:57:00"/>
    <n v="3.45"/>
    <x v="0"/>
    <x v="5"/>
    <x v="0"/>
    <n v="348.91666666666669"/>
    <n v="0.969212962962963"/>
  </r>
  <r>
    <x v="20"/>
    <s v="CG-04"/>
    <x v="11"/>
    <m/>
    <x v="1"/>
    <n v="107"/>
    <x v="1"/>
    <n v="1698"/>
    <d v="2019-02-14T00:00:00"/>
    <s v="CONFORME"/>
    <d v="2019-02-15T00:00:00"/>
    <d v="1899-12-30T14:31:00"/>
    <d v="1899-12-30T15:43:00"/>
    <n v="1.2"/>
    <x v="2"/>
    <x v="10"/>
    <x v="1"/>
    <n v="347.53333333333336"/>
    <n v="0.96537037037037043"/>
  </r>
  <r>
    <x v="21"/>
    <s v="LINC-01"/>
    <x v="6"/>
    <m/>
    <x v="1"/>
    <n v="201"/>
    <x v="4"/>
    <n v="1911"/>
    <d v="2019-01-27T00:00:00"/>
    <s v="CONFORME"/>
    <d v="2019-01-28T00:00:00"/>
    <d v="1899-12-30T14:16:00"/>
    <d v="1899-12-30T15:37:00"/>
    <n v="1.35"/>
    <x v="2"/>
    <x v="8"/>
    <x v="1"/>
    <n v="356.45"/>
    <n v="0.9901388888888889"/>
  </r>
  <r>
    <x v="9"/>
    <s v="CSA-01"/>
    <x v="9"/>
    <s v="PREVENTIVO"/>
    <x v="0"/>
    <n v="106"/>
    <x v="0"/>
    <n v="1420"/>
    <d v="2018-12-01T00:00:00"/>
    <s v="CONFORME"/>
    <d v="2018-12-01T00:00:00"/>
    <d v="1899-12-30T10:22:00"/>
    <d v="1899-12-30T13:39:00"/>
    <n v="3.2833333333333332"/>
    <x v="3"/>
    <x v="4"/>
    <x v="0"/>
    <n v="345.18333333333334"/>
    <n v="0.95884259259259264"/>
  </r>
  <r>
    <x v="9"/>
    <s v="CSA-01"/>
    <x v="0"/>
    <s v="PREVENTIVO"/>
    <x v="1"/>
    <n v="106"/>
    <x v="4"/>
    <n v="1911"/>
    <d v="2019-05-30T00:00:00"/>
    <s v="CONFORME"/>
    <d v="2019-05-31T00:00:00"/>
    <d v="1899-12-30T09:16:00"/>
    <d v="1899-12-30T11:33:00"/>
    <n v="2.2833333333333332"/>
    <x v="2"/>
    <x v="0"/>
    <x v="1"/>
    <n v="353.38333333333333"/>
    <n v="0.98162037037037031"/>
  </r>
  <r>
    <x v="8"/>
    <s v="MC-05"/>
    <x v="2"/>
    <s v="PREVENTIVO"/>
    <x v="3"/>
    <n v="201"/>
    <x v="2"/>
    <n v="1168"/>
    <d v="2018-08-01T00:00:00"/>
    <s v="PENDIENTE"/>
    <s v=""/>
    <s v=""/>
    <s v=""/>
    <s v=""/>
    <x v="1"/>
    <x v="3"/>
    <x v="0"/>
    <n v="343.36666666666667"/>
    <n v="0.95379629629629636"/>
  </r>
  <r>
    <x v="0"/>
    <s v="MQP006"/>
    <x v="4"/>
    <s v="PREVENTIVO"/>
    <x v="0"/>
    <n v="107"/>
    <x v="0"/>
    <n v="1420"/>
    <d v="2018-02-26T00:00:00"/>
    <s v="CONFORME"/>
    <d v="2018-02-27T00:00:00"/>
    <d v="1899-12-30T11:12:00"/>
    <d v="1899-12-30T12:35:00"/>
    <n v="1.3833333333333333"/>
    <x v="2"/>
    <x v="10"/>
    <x v="0"/>
    <n v="348.58333333333331"/>
    <n v="0.968287037037037"/>
  </r>
  <r>
    <x v="5"/>
    <s v="GR-01"/>
    <x v="8"/>
    <s v="PREVENTIVO"/>
    <x v="0"/>
    <n v="106"/>
    <x v="0"/>
    <n v="1420"/>
    <d v="2019-05-28T00:00:00"/>
    <s v="CONFORME"/>
    <d v="2019-05-29T00:00:00"/>
    <d v="1899-12-30T10:39:00"/>
    <d v="1899-12-30T13:49:00"/>
    <n v="3.1666666666666665"/>
    <x v="2"/>
    <x v="0"/>
    <x v="1"/>
    <n v="312.33333333333331"/>
    <n v="0.86759259259259258"/>
  </r>
  <r>
    <x v="5"/>
    <s v="GR-01"/>
    <x v="6"/>
    <s v="PREVENTIVO"/>
    <x v="1"/>
    <n v="106"/>
    <x v="4"/>
    <n v="1911"/>
    <d v="2018-04-26T00:00:00"/>
    <s v="PENDIENTE"/>
    <s v=""/>
    <s v=""/>
    <s v=""/>
    <s v=""/>
    <x v="1"/>
    <x v="2"/>
    <x v="0"/>
    <n v="318.86666666666667"/>
    <n v="0.88574074074074072"/>
  </r>
  <r>
    <x v="5"/>
    <s v="GR-02"/>
    <x v="9"/>
    <s v="PREVENTIVO"/>
    <x v="0"/>
    <n v="106"/>
    <x v="0"/>
    <n v="1420"/>
    <d v="2019-05-03T00:00:00"/>
    <s v="CONFORME"/>
    <d v="2019-05-03T00:00:00"/>
    <d v="1899-12-30T10:36:00"/>
    <d v="1899-12-30T14:49:00"/>
    <n v="4.2166666666666668"/>
    <x v="3"/>
    <x v="0"/>
    <x v="1"/>
    <n v="312.33333333333331"/>
    <n v="0.86759259259259258"/>
  </r>
  <r>
    <x v="5"/>
    <s v="GR-02"/>
    <x v="4"/>
    <s v="PREVENTIVO"/>
    <x v="1"/>
    <n v="106"/>
    <x v="4"/>
    <n v="1911"/>
    <d v="2018-03-14T00:00:00"/>
    <s v="PENDIENTE"/>
    <s v=""/>
    <s v=""/>
    <s v=""/>
    <s v=""/>
    <x v="1"/>
    <x v="5"/>
    <x v="0"/>
    <n v="319.18333333333334"/>
    <n v="0.88662037037037034"/>
  </r>
  <r>
    <x v="2"/>
    <s v="COMPRESOR 3"/>
    <x v="7"/>
    <s v="PREVENTIVO"/>
    <x v="2"/>
    <n v="106"/>
    <x v="1"/>
    <n v="1698"/>
    <d v="2018-11-13T00:00:00"/>
    <s v="CONFORME"/>
    <d v="2018-11-17T00:00:00"/>
    <d v="1899-12-30T12:27:00"/>
    <d v="1899-12-30T14:51:00"/>
    <n v="2.4"/>
    <x v="4"/>
    <x v="9"/>
    <x v="0"/>
    <n v="348.4"/>
    <n v="0.96777777777777774"/>
  </r>
  <r>
    <x v="12"/>
    <s v="MC-06"/>
    <x v="3"/>
    <s v="PREVENTIVO"/>
    <x v="3"/>
    <n v="201"/>
    <x v="2"/>
    <n v="1168"/>
    <d v="2018-02-21T00:00:00"/>
    <s v="PENDIENTE"/>
    <s v=""/>
    <s v=""/>
    <s v=""/>
    <s v=""/>
    <x v="1"/>
    <x v="10"/>
    <x v="0"/>
    <n v="356.53333333333336"/>
    <n v="0.99037037037037046"/>
  </r>
  <r>
    <x v="0"/>
    <s v="MQP007"/>
    <x v="11"/>
    <s v="PREVENTIVO"/>
    <x v="0"/>
    <n v="107"/>
    <x v="0"/>
    <n v="1420"/>
    <d v="2018-06-26T00:00:00"/>
    <s v="CONFORME"/>
    <d v="2018-06-26T00:00:00"/>
    <d v="1899-12-30T14:19:00"/>
    <d v="1899-12-30T15:36:00"/>
    <n v="1.2833333333333332"/>
    <x v="3"/>
    <x v="1"/>
    <x v="0"/>
    <n v="350.5"/>
    <n v="0.97361111111111109"/>
  </r>
  <r>
    <x v="20"/>
    <s v="CG-05"/>
    <x v="8"/>
    <m/>
    <x v="1"/>
    <n v="107"/>
    <x v="1"/>
    <n v="1698"/>
    <d v="2018-09-27T00:00:00"/>
    <s v="CONFORME"/>
    <d v="2018-09-30T00:00:00"/>
    <d v="1899-12-30T11:36:00"/>
    <d v="1899-12-30T14:52:00"/>
    <n v="3.2666666666666666"/>
    <x v="5"/>
    <x v="6"/>
    <x v="0"/>
    <n v="343.2166666666667"/>
    <n v="0.95337962962962974"/>
  </r>
  <r>
    <x v="22"/>
    <s v="TAB-01"/>
    <x v="10"/>
    <m/>
    <x v="1"/>
    <n v="201"/>
    <x v="4"/>
    <n v="1911"/>
    <d v="2018-02-02T00:00:00"/>
    <s v="CONFORME"/>
    <d v="2018-02-04T00:00:00"/>
    <d v="1899-12-30T10:27:00"/>
    <d v="1899-12-30T13:43:00"/>
    <n v="3.2666666666666666"/>
    <x v="0"/>
    <x v="10"/>
    <x v="0"/>
    <n v="353.2"/>
    <n v="0.98111111111111104"/>
  </r>
  <r>
    <x v="23"/>
    <s v="TAB-02"/>
    <x v="4"/>
    <m/>
    <x v="1"/>
    <n v="201"/>
    <x v="4"/>
    <n v="1911"/>
    <d v="2018-03-07T00:00:00"/>
    <s v="CONFORME"/>
    <d v="2018-03-10T00:00:00"/>
    <d v="1899-12-30T10:40:00"/>
    <d v="1899-12-30T12:53:00"/>
    <n v="2.2166666666666668"/>
    <x v="5"/>
    <x v="5"/>
    <x v="0"/>
    <n v="357.78333333333336"/>
    <n v="0.99384259259259267"/>
  </r>
  <r>
    <x v="24"/>
    <s v="TAB-03"/>
    <x v="3"/>
    <m/>
    <x v="1"/>
    <n v="201"/>
    <x v="4"/>
    <n v="1911"/>
    <d v="2019-02-23T00:00:00"/>
    <s v="PENDIENTE"/>
    <s v=""/>
    <s v=""/>
    <s v=""/>
    <s v=""/>
    <x v="1"/>
    <x v="10"/>
    <x v="1"/>
    <n v="360"/>
    <n v="1"/>
  </r>
  <r>
    <x v="25"/>
    <s v="TAB-04"/>
    <x v="8"/>
    <m/>
    <x v="1"/>
    <n v="201"/>
    <x v="4"/>
    <n v="1911"/>
    <d v="2018-06-13T00:00:00"/>
    <s v="CONFORME"/>
    <d v="2018-06-14T00:00:00"/>
    <d v="1899-12-30T09:27:00"/>
    <d v="1899-12-30T10:37:00"/>
    <n v="1.1666666666666667"/>
    <x v="2"/>
    <x v="1"/>
    <x v="0"/>
    <n v="356.4"/>
    <n v="0.99"/>
  </r>
  <r>
    <x v="26"/>
    <s v="TAB-05"/>
    <x v="9"/>
    <m/>
    <x v="1"/>
    <n v="201"/>
    <x v="4"/>
    <n v="1911"/>
    <d v="2018-08-29T00:00:00"/>
    <s v="CONFORME"/>
    <d v="2018-08-30T00:00:00"/>
    <d v="1899-12-30T09:34:00"/>
    <d v="1899-12-30T10:59:00"/>
    <n v="1.4166666666666667"/>
    <x v="2"/>
    <x v="3"/>
    <x v="0"/>
    <n v="351.95"/>
    <n v="0.97763888888888884"/>
  </r>
  <r>
    <x v="27"/>
    <s v="TAB-06"/>
    <x v="3"/>
    <m/>
    <x v="1"/>
    <n v="201"/>
    <x v="4"/>
    <n v="1911"/>
    <d v="2018-02-24T00:00:00"/>
    <s v="PENDIENTE"/>
    <s v=""/>
    <s v=""/>
    <s v=""/>
    <s v=""/>
    <x v="1"/>
    <x v="10"/>
    <x v="0"/>
    <n v="360"/>
    <n v="1"/>
  </r>
  <r>
    <x v="5"/>
    <s v="GR-01"/>
    <x v="3"/>
    <s v="PREVENTIVO"/>
    <x v="0"/>
    <n v="106"/>
    <x v="0"/>
    <n v="1420"/>
    <d v="2018-03-17T00:00:00"/>
    <s v="CONFORME"/>
    <d v="2018-03-20T00:00:00"/>
    <d v="1899-12-30T09:21:00"/>
    <d v="1899-12-30T10:37:00"/>
    <n v="1.2666666666666666"/>
    <x v="5"/>
    <x v="5"/>
    <x v="0"/>
    <n v="319.18333333333334"/>
    <n v="0.88662037037037034"/>
  </r>
  <r>
    <x v="5"/>
    <s v="GR-01"/>
    <x v="3"/>
    <s v="PREVENTIVO"/>
    <x v="1"/>
    <n v="106"/>
    <x v="4"/>
    <n v="1911"/>
    <d v="2018-01-04T00:00:00"/>
    <s v="PENDIENTE"/>
    <s v=""/>
    <s v=""/>
    <s v=""/>
    <s v=""/>
    <x v="1"/>
    <x v="8"/>
    <x v="0"/>
    <n v="290.45"/>
    <n v="0.80680555555555555"/>
  </r>
  <r>
    <x v="13"/>
    <s v="COMPRESOR 4"/>
    <x v="0"/>
    <s v="PREVENTIVO"/>
    <x v="2"/>
    <n v="106"/>
    <x v="1"/>
    <n v="1698"/>
    <d v="2018-12-18T00:00:00"/>
    <s v="CONFORME"/>
    <d v="2018-12-18T00:00:00"/>
    <d v="1899-12-30T13:19:00"/>
    <d v="1899-12-30T17:32:00"/>
    <n v="4.2166666666666668"/>
    <x v="3"/>
    <x v="4"/>
    <x v="0"/>
    <n v="355.78333333333336"/>
    <n v="0.98828703703703713"/>
  </r>
  <r>
    <x v="14"/>
    <s v="MC-07"/>
    <x v="11"/>
    <s v="PREVENTIVO"/>
    <x v="3"/>
    <n v="201"/>
    <x v="2"/>
    <n v="1168"/>
    <d v="2019-02-15T00:00:00"/>
    <s v="CONFORME"/>
    <d v="2019-02-17T00:00:00"/>
    <d v="1899-12-30T10:21:00"/>
    <d v="1899-12-30T11:31:00"/>
    <n v="1.1666666666666667"/>
    <x v="0"/>
    <x v="10"/>
    <x v="1"/>
    <n v="354.38333333333333"/>
    <n v="0.98439814814814808"/>
  </r>
  <r>
    <x v="0"/>
    <s v="MQP008"/>
    <x v="1"/>
    <s v="PREVENTIVO"/>
    <x v="0"/>
    <n v="107"/>
    <x v="0"/>
    <n v="1420"/>
    <d v="2019-01-12T00:00:00"/>
    <s v="CONFORME"/>
    <d v="2019-01-15T00:00:00"/>
    <d v="1899-12-30T09:25:00"/>
    <d v="1899-12-30T12:40:00"/>
    <n v="3.25"/>
    <x v="5"/>
    <x v="8"/>
    <x v="1"/>
    <n v="345.65"/>
    <n v="0.96013888888888888"/>
  </r>
  <r>
    <x v="20"/>
    <s v="CG-07"/>
    <x v="7"/>
    <m/>
    <x v="1"/>
    <n v="107"/>
    <x v="1"/>
    <n v="1698"/>
    <d v="2019-04-04T00:00:00"/>
    <s v="CONFORME"/>
    <d v="2019-04-04T00:00:00"/>
    <d v="1899-12-30T14:26:00"/>
    <d v="1899-12-30T17:56:00"/>
    <n v="3.5"/>
    <x v="3"/>
    <x v="2"/>
    <x v="1"/>
    <n v="333.7166666666667"/>
    <n v="0.92699074074074084"/>
  </r>
  <r>
    <x v="28"/>
    <s v="TAB-07"/>
    <x v="10"/>
    <m/>
    <x v="1"/>
    <n v="201"/>
    <x v="4"/>
    <n v="1911"/>
    <d v="2018-01-18T00:00:00"/>
    <s v="CONFORME"/>
    <d v="2018-01-19T00:00:00"/>
    <d v="1899-12-30T14:37:00"/>
    <d v="1899-12-30T15:48:00"/>
    <n v="1.1833333333333333"/>
    <x v="2"/>
    <x v="8"/>
    <x v="0"/>
    <n v="355.56666666666666"/>
    <n v="0.98768518518518522"/>
  </r>
  <r>
    <x v="29"/>
    <s v="TAB-08"/>
    <x v="6"/>
    <m/>
    <x v="1"/>
    <n v="201"/>
    <x v="4"/>
    <n v="1911"/>
    <d v="2019-03-22T00:00:00"/>
    <s v="CONFORME"/>
    <d v="2019-03-24T00:00:00"/>
    <d v="1899-12-30T15:25:00"/>
    <d v="1899-12-30T17:42:00"/>
    <n v="2.2833333333333332"/>
    <x v="0"/>
    <x v="5"/>
    <x v="1"/>
    <n v="357.71666666666664"/>
    <n v="0.99365740740740738"/>
  </r>
  <r>
    <x v="30"/>
    <s v="TAB-09"/>
    <x v="8"/>
    <m/>
    <x v="1"/>
    <n v="201"/>
    <x v="4"/>
    <n v="1911"/>
    <d v="2018-11-04T00:00:00"/>
    <s v="CONFORME"/>
    <d v="2018-11-06T00:00:00"/>
    <d v="1899-12-30T14:23:00"/>
    <d v="1899-12-30T18:42:00"/>
    <n v="4.3166666666666664"/>
    <x v="0"/>
    <x v="9"/>
    <x v="0"/>
    <n v="351.38333333333333"/>
    <n v="0.97606481481481477"/>
  </r>
  <r>
    <x v="31"/>
    <s v="TAB-10"/>
    <x v="12"/>
    <m/>
    <x v="1"/>
    <n v="201"/>
    <x v="4"/>
    <n v="1911"/>
    <d v="2018-12-27T00:00:00"/>
    <s v="PENDIENTE"/>
    <s v=""/>
    <s v=""/>
    <s v=""/>
    <s v=""/>
    <x v="1"/>
    <x v="4"/>
    <x v="0"/>
    <n v="355.73333333333335"/>
    <n v="0.98814814814814822"/>
  </r>
  <r>
    <x v="32"/>
    <s v="TAB-11"/>
    <x v="7"/>
    <m/>
    <x v="1"/>
    <n v="201"/>
    <x v="4"/>
    <n v="1911"/>
    <d v="2018-03-23T00:00:00"/>
    <s v="PENDIENTE"/>
    <s v=""/>
    <s v=""/>
    <s v=""/>
    <s v=""/>
    <x v="1"/>
    <x v="5"/>
    <x v="0"/>
    <n v="360"/>
    <n v="1"/>
  </r>
  <r>
    <x v="33"/>
    <s v="TAB-12"/>
    <x v="2"/>
    <m/>
    <x v="1"/>
    <n v="201"/>
    <x v="4"/>
    <n v="1911"/>
    <d v="2018-08-06T00:00:00"/>
    <s v="CONFORME"/>
    <d v="2018-08-08T00:00:00"/>
    <d v="1899-12-30T15:36:00"/>
    <d v="1899-12-30T19:04:00"/>
    <n v="3.4666666666666668"/>
    <x v="0"/>
    <x v="3"/>
    <x v="0"/>
    <n v="352.35"/>
    <n v="0.97875000000000001"/>
  </r>
  <r>
    <x v="34"/>
    <s v="TAB-13"/>
    <x v="5"/>
    <m/>
    <x v="1"/>
    <n v="201"/>
    <x v="4"/>
    <n v="1911"/>
    <d v="2018-05-28T00:00:00"/>
    <s v="PENDIENTE"/>
    <s v=""/>
    <s v=""/>
    <s v=""/>
    <s v=""/>
    <x v="1"/>
    <x v="0"/>
    <x v="0"/>
    <n v="358.83333333333331"/>
    <n v="0.99675925925925923"/>
  </r>
  <r>
    <x v="35"/>
    <s v="TAB-14"/>
    <x v="10"/>
    <m/>
    <x v="1"/>
    <n v="201"/>
    <x v="4"/>
    <n v="1911"/>
    <d v="2018-11-12T00:00:00"/>
    <s v="CONFORME"/>
    <d v="2018-11-12T00:00:00"/>
    <d v="1899-12-30T15:36:00"/>
    <d v="1899-12-30T19:52:00"/>
    <n v="4.2666666666666666"/>
    <x v="3"/>
    <x v="9"/>
    <x v="0"/>
    <n v="352.25"/>
    <n v="0.97847222222222219"/>
  </r>
  <r>
    <x v="4"/>
    <s v="PORT.G-02"/>
    <x v="4"/>
    <s v="PREVENTIVO"/>
    <x v="0"/>
    <n v="107"/>
    <x v="0"/>
    <n v="1420"/>
    <d v="2018-05-29T00:00:00"/>
    <s v="CONFORME"/>
    <d v="2018-05-30T00:00:00"/>
    <d v="1899-12-30T14:23:00"/>
    <d v="1899-12-30T15:52:00"/>
    <n v="1.4833333333333334"/>
    <x v="2"/>
    <x v="0"/>
    <x v="0"/>
    <n v="354.15"/>
    <n v="0.9837499999999999"/>
  </r>
  <r>
    <x v="4"/>
    <s v="PORT.G-02"/>
    <x v="0"/>
    <s v="PREVENTIVO"/>
    <x v="1"/>
    <n v="107"/>
    <x v="4"/>
    <n v="1911"/>
    <d v="2019-03-23T00:00:00"/>
    <s v="CONFORME"/>
    <d v="2019-03-24T00:00:00"/>
    <d v="1899-12-30T10:13:00"/>
    <d v="1899-12-30T13:28:00"/>
    <n v="3.25"/>
    <x v="2"/>
    <x v="5"/>
    <x v="1"/>
    <n v="354.45"/>
    <n v="0.98458333333333325"/>
  </r>
  <r>
    <x v="9"/>
    <s v="CSA-01"/>
    <x v="0"/>
    <s v="PREVENTIVO"/>
    <x v="0"/>
    <n v="106"/>
    <x v="0"/>
    <n v="1420"/>
    <d v="2018-08-01T00:00:00"/>
    <s v="CONFORME"/>
    <d v="2018-08-01T00:00:00"/>
    <d v="1899-12-30T12:11:00"/>
    <d v="1899-12-30T15:28:00"/>
    <n v="3.2833333333333332"/>
    <x v="3"/>
    <x v="3"/>
    <x v="0"/>
    <n v="348.08333333333331"/>
    <n v="0.96689814814814812"/>
  </r>
  <r>
    <x v="9"/>
    <s v="CSA-01"/>
    <x v="3"/>
    <s v="PREVENTIVO"/>
    <x v="1"/>
    <n v="106"/>
    <x v="4"/>
    <n v="1911"/>
    <d v="2018-12-16T00:00:00"/>
    <s v="CONFORME"/>
    <d v="2018-12-16T00:00:00"/>
    <d v="1899-12-30T13:10:00"/>
    <d v="1899-12-30T14:36:00"/>
    <n v="1.4333333333333333"/>
    <x v="3"/>
    <x v="4"/>
    <x v="0"/>
    <n v="345.18333333333334"/>
    <n v="0.95884259259259264"/>
  </r>
  <r>
    <x v="11"/>
    <s v="COMPRESOR 5"/>
    <x v="8"/>
    <s v="PREVENTIVO"/>
    <x v="2"/>
    <n v="107"/>
    <x v="1"/>
    <n v="1698"/>
    <d v="2018-02-26T00:00:00"/>
    <s v="CONFORME"/>
    <d v="2018-02-27T00:00:00"/>
    <d v="1899-12-30T09:35:00"/>
    <d v="1899-12-30T13:54:00"/>
    <n v="4.3166666666666664"/>
    <x v="2"/>
    <x v="10"/>
    <x v="0"/>
    <n v="345.58333333333331"/>
    <n v="0.9599537037037037"/>
  </r>
  <r>
    <x v="15"/>
    <s v="MC-08"/>
    <x v="10"/>
    <s v="PREVENTIVO"/>
    <x v="3"/>
    <n v="201"/>
    <x v="2"/>
    <n v="1168"/>
    <d v="2018-06-05T00:00:00"/>
    <s v="CONFORME"/>
    <d v="2018-06-08T00:00:00"/>
    <d v="1899-12-30T11:34:00"/>
    <d v="1899-12-30T15:01:00"/>
    <n v="3.45"/>
    <x v="5"/>
    <x v="1"/>
    <x v="0"/>
    <n v="352.06666666666666"/>
    <n v="0.97796296296296292"/>
  </r>
  <r>
    <x v="0"/>
    <s v="MQP009"/>
    <x v="1"/>
    <s v="PREVENTIVO"/>
    <x v="0"/>
    <n v="107"/>
    <x v="0"/>
    <n v="1420"/>
    <d v="2018-09-19T00:00:00"/>
    <s v="CONFORME"/>
    <d v="2018-09-23T00:00:00"/>
    <d v="1899-12-30T09:17:00"/>
    <d v="1899-12-30T11:35:00"/>
    <n v="2.2999999999999998"/>
    <x v="4"/>
    <x v="6"/>
    <x v="0"/>
    <n v="345.4"/>
    <n v="0.95944444444444443"/>
  </r>
  <r>
    <x v="20"/>
    <s v="CG-08"/>
    <x v="6"/>
    <m/>
    <x v="1"/>
    <n v="107"/>
    <x v="1"/>
    <n v="1698"/>
    <d v="2019-01-30T00:00:00"/>
    <s v="CONFORME"/>
    <d v="2019-02-01T00:00:00"/>
    <d v="1899-12-30T15:14:00"/>
    <d v="1899-12-30T17:43:00"/>
    <n v="2.4833333333333334"/>
    <x v="0"/>
    <x v="8"/>
    <x v="1"/>
    <n v="346.2"/>
    <n v="0.96166666666666667"/>
  </r>
  <r>
    <x v="36"/>
    <s v="TAB-15"/>
    <x v="12"/>
    <m/>
    <x v="1"/>
    <n v="201"/>
    <x v="4"/>
    <n v="1911"/>
    <d v="2019-02-22T00:00:00"/>
    <s v="CONFORME"/>
    <d v="2019-02-26T00:00:00"/>
    <d v="1899-12-30T11:16:00"/>
    <d v="1899-12-30T15:32:00"/>
    <n v="4.2666666666666666"/>
    <x v="4"/>
    <x v="10"/>
    <x v="1"/>
    <n v="355.73333333333335"/>
    <n v="0.98814814814814822"/>
  </r>
  <r>
    <x v="37"/>
    <s v="TAB-16"/>
    <x v="6"/>
    <m/>
    <x v="1"/>
    <n v="201"/>
    <x v="4"/>
    <n v="1911"/>
    <d v="2018-04-16T00:00:00"/>
    <s v="CONFORME"/>
    <d v="2018-04-16T00:00:00"/>
    <d v="1899-12-30T11:24:00"/>
    <d v="1899-12-30T12:52:00"/>
    <n v="1.4666666666666668"/>
    <x v="3"/>
    <x v="2"/>
    <x v="0"/>
    <n v="358.53333333333336"/>
    <n v="0.99592592592592599"/>
  </r>
  <r>
    <x v="38"/>
    <s v="TAB-17"/>
    <x v="4"/>
    <m/>
    <x v="1"/>
    <n v="201"/>
    <x v="4"/>
    <n v="1911"/>
    <d v="2018-07-03T00:00:00"/>
    <s v="PENDIENTE"/>
    <s v=""/>
    <s v=""/>
    <s v=""/>
    <s v=""/>
    <x v="1"/>
    <x v="11"/>
    <x v="0"/>
    <n v="360"/>
    <n v="1"/>
  </r>
  <r>
    <x v="39"/>
    <s v="TAB-18"/>
    <x v="6"/>
    <m/>
    <x v="1"/>
    <n v="201"/>
    <x v="4"/>
    <n v="1911"/>
    <d v="2018-02-15T00:00:00"/>
    <s v="CONFORME"/>
    <d v="2018-02-16T00:00:00"/>
    <d v="1899-12-30T12:31:00"/>
    <d v="1899-12-30T13:59:00"/>
    <n v="1.4666666666666668"/>
    <x v="2"/>
    <x v="10"/>
    <x v="0"/>
    <n v="358.53333333333336"/>
    <n v="0.99592592592592599"/>
  </r>
  <r>
    <x v="40"/>
    <s v="TAB-19"/>
    <x v="12"/>
    <m/>
    <x v="1"/>
    <n v="201"/>
    <x v="4"/>
    <n v="1911"/>
    <d v="2018-04-28T00:00:00"/>
    <s v="CONFORME"/>
    <d v="2018-04-28T00:00:00"/>
    <d v="1899-12-30T10:26:00"/>
    <d v="1899-12-30T13:36:00"/>
    <n v="3.1666666666666665"/>
    <x v="3"/>
    <x v="2"/>
    <x v="0"/>
    <n v="356.83333333333331"/>
    <n v="0.9912037037037037"/>
  </r>
  <r>
    <x v="41"/>
    <s v="TAB-20"/>
    <x v="4"/>
    <m/>
    <x v="1"/>
    <n v="201"/>
    <x v="4"/>
    <n v="1911"/>
    <d v="2018-06-19T00:00:00"/>
    <s v="CONFORME"/>
    <d v="2018-06-21T00:00:00"/>
    <d v="1899-12-30T11:11:00"/>
    <d v="1899-12-30T13:29:00"/>
    <n v="2.2999999999999998"/>
    <x v="0"/>
    <x v="1"/>
    <x v="0"/>
    <n v="357.7"/>
    <n v="0.99361111111111111"/>
  </r>
  <r>
    <x v="5"/>
    <s v="GR-02"/>
    <x v="11"/>
    <s v="PREVENTIVO"/>
    <x v="0"/>
    <n v="106"/>
    <x v="0"/>
    <n v="1420"/>
    <d v="2019-05-28T00:00:00"/>
    <s v="CONFORME"/>
    <d v="2019-06-01T00:00:00"/>
    <d v="1899-12-30T12:13:00"/>
    <d v="1899-12-30T15:32:00"/>
    <n v="3.3166666666666664"/>
    <x v="4"/>
    <x v="0"/>
    <x v="1"/>
    <n v="312.33333333333331"/>
    <n v="0.86759259259259258"/>
  </r>
  <r>
    <x v="5"/>
    <s v="GR-02"/>
    <x v="6"/>
    <s v="PREVENTIVO"/>
    <x v="1"/>
    <n v="106"/>
    <x v="4"/>
    <n v="1911"/>
    <d v="2018-04-17T00:00:00"/>
    <s v="PENDIENTE"/>
    <s v=""/>
    <s v=""/>
    <s v=""/>
    <s v=""/>
    <x v="1"/>
    <x v="2"/>
    <x v="0"/>
    <n v="318.86666666666667"/>
    <n v="0.88574074074074072"/>
  </r>
  <r>
    <x v="10"/>
    <s v="COMPRESOR 6"/>
    <x v="6"/>
    <s v="PREVENTIVO"/>
    <x v="2"/>
    <n v="107"/>
    <x v="1"/>
    <n v="1698"/>
    <d v="2019-02-21T00:00:00"/>
    <s v="CONFORME"/>
    <d v="2019-02-23T00:00:00"/>
    <d v="1899-12-30T12:32:00"/>
    <d v="1899-12-30T13:43:00"/>
    <n v="1.1833333333333333"/>
    <x v="0"/>
    <x v="10"/>
    <x v="1"/>
    <n v="354.51666666666665"/>
    <n v="0.98476851851851843"/>
  </r>
  <r>
    <x v="16"/>
    <s v="MC-09"/>
    <x v="4"/>
    <s v="PREVENTIVO"/>
    <x v="3"/>
    <n v="201"/>
    <x v="2"/>
    <n v="1168"/>
    <d v="2018-05-24T00:00:00"/>
    <s v="CONFORME"/>
    <d v="2018-05-25T00:00:00"/>
    <d v="1899-12-30T10:20:00"/>
    <d v="1899-12-30T14:31:00"/>
    <n v="4.1833333333333336"/>
    <x v="2"/>
    <x v="0"/>
    <x v="0"/>
    <n v="349.1"/>
    <n v="0.96972222222222226"/>
  </r>
  <r>
    <x v="0"/>
    <s v="MQP010"/>
    <x v="4"/>
    <s v="PREVENTIVO"/>
    <x v="0"/>
    <n v="107"/>
    <x v="0"/>
    <n v="1420"/>
    <d v="2019-03-31T00:00:00"/>
    <s v="PENDIENTE"/>
    <s v=""/>
    <s v=""/>
    <s v=""/>
    <s v=""/>
    <x v="1"/>
    <x v="5"/>
    <x v="1"/>
    <n v="351.4"/>
    <n v="0.97611111111111104"/>
  </r>
  <r>
    <x v="19"/>
    <s v="CG-01"/>
    <x v="3"/>
    <m/>
    <x v="1"/>
    <n v="107"/>
    <x v="1"/>
    <n v="1698"/>
    <d v="2018-07-15T00:00:00"/>
    <s v="CONFORME"/>
    <d v="2018-07-19T00:00:00"/>
    <d v="1899-12-30T13:24:00"/>
    <d v="1899-12-30T17:46:00"/>
    <n v="4.3666666666666663"/>
    <x v="4"/>
    <x v="11"/>
    <x v="0"/>
    <n v="351.4"/>
    <n v="0.97611111111111104"/>
  </r>
  <r>
    <x v="42"/>
    <s v="TAB-21"/>
    <x v="3"/>
    <m/>
    <x v="1"/>
    <n v="201"/>
    <x v="4"/>
    <n v="1911"/>
    <d v="2018-06-26T00:00:00"/>
    <s v="CONFORME"/>
    <d v="2018-06-26T00:00:00"/>
    <d v="1899-12-30T14:39:00"/>
    <d v="1899-12-30T16:04:00"/>
    <n v="1.4166666666666667"/>
    <x v="3"/>
    <x v="1"/>
    <x v="0"/>
    <n v="356.16666666666669"/>
    <n v="0.98935185185185193"/>
  </r>
  <r>
    <x v="43"/>
    <s v="TAB-22"/>
    <x v="5"/>
    <m/>
    <x v="1"/>
    <n v="201"/>
    <x v="4"/>
    <n v="1911"/>
    <d v="2018-03-17T00:00:00"/>
    <s v="CONFORME"/>
    <d v="2018-03-18T00:00:00"/>
    <d v="1899-12-30T14:34:00"/>
    <d v="1899-12-30T17:48:00"/>
    <n v="3.2333333333333334"/>
    <x v="2"/>
    <x v="5"/>
    <x v="0"/>
    <n v="356.76666666666665"/>
    <n v="0.99101851851851852"/>
  </r>
  <r>
    <x v="44"/>
    <s v="TAB-23"/>
    <x v="9"/>
    <m/>
    <x v="1"/>
    <n v="201"/>
    <x v="4"/>
    <n v="1911"/>
    <d v="2018-06-20T00:00:00"/>
    <s v="CONFORME"/>
    <d v="2018-06-20T00:00:00"/>
    <d v="1899-12-30T14:20:00"/>
    <d v="1899-12-30T15:40:00"/>
    <n v="1.3333333333333333"/>
    <x v="3"/>
    <x v="1"/>
    <x v="0"/>
    <n v="358.66666666666669"/>
    <n v="0.99629629629629635"/>
  </r>
  <r>
    <x v="45"/>
    <s v="TAB-24"/>
    <x v="3"/>
    <m/>
    <x v="1"/>
    <n v="201"/>
    <x v="4"/>
    <n v="1911"/>
    <d v="2019-05-23T00:00:00"/>
    <s v="CONFORME"/>
    <d v="2019-05-24T00:00:00"/>
    <d v="1899-12-30T10:12:00"/>
    <d v="1899-12-30T13:30:00"/>
    <n v="3.3"/>
    <x v="2"/>
    <x v="0"/>
    <x v="1"/>
    <n v="356.7"/>
    <n v="0.99083333333333334"/>
  </r>
  <r>
    <x v="46"/>
    <s v="TAB-25"/>
    <x v="2"/>
    <m/>
    <x v="1"/>
    <n v="201"/>
    <x v="4"/>
    <n v="1911"/>
    <d v="2018-03-20T00:00:00"/>
    <s v="CONFORME"/>
    <d v="2018-03-23T00:00:00"/>
    <d v="1899-12-30T14:22:00"/>
    <d v="1899-12-30T17:50:00"/>
    <n v="3.4666666666666668"/>
    <x v="5"/>
    <x v="5"/>
    <x v="0"/>
    <n v="356.53333333333336"/>
    <n v="0.99037037037037046"/>
  </r>
  <r>
    <x v="47"/>
    <s v="TAB-26"/>
    <x v="8"/>
    <m/>
    <x v="1"/>
    <n v="201"/>
    <x v="4"/>
    <n v="1911"/>
    <d v="2018-06-05T00:00:00"/>
    <s v="PENDIENTE"/>
    <s v=""/>
    <s v=""/>
    <s v=""/>
    <s v=""/>
    <x v="1"/>
    <x v="1"/>
    <x v="0"/>
    <n v="360"/>
    <n v="1"/>
  </r>
  <r>
    <x v="48"/>
    <s v="TAB-27"/>
    <x v="8"/>
    <m/>
    <x v="1"/>
    <n v="201"/>
    <x v="4"/>
    <n v="1911"/>
    <d v="2019-02-28T00:00:00"/>
    <s v="CONFORME"/>
    <d v="2019-03-01T00:00:00"/>
    <d v="1899-12-30T14:22:00"/>
    <d v="1899-12-30T16:51:00"/>
    <n v="2.4833333333333334"/>
    <x v="2"/>
    <x v="10"/>
    <x v="1"/>
    <n v="357.51666666666665"/>
    <n v="0.99310185185185185"/>
  </r>
  <r>
    <x v="49"/>
    <s v="TAB-28"/>
    <x v="9"/>
    <m/>
    <x v="1"/>
    <n v="201"/>
    <x v="4"/>
    <n v="1911"/>
    <d v="2018-07-03T00:00:00"/>
    <s v="CONFORME"/>
    <d v="2018-07-07T00:00:00"/>
    <d v="1899-12-30T15:35:00"/>
    <d v="1899-12-30T19:59:00"/>
    <n v="4.4000000000000004"/>
    <x v="4"/>
    <x v="11"/>
    <x v="0"/>
    <n v="351.1"/>
    <n v="0.9752777777777778"/>
  </r>
  <r>
    <x v="5"/>
    <s v="GR-01"/>
    <x v="0"/>
    <s v="PREVENTIVO"/>
    <x v="0"/>
    <n v="106"/>
    <x v="0"/>
    <n v="1420"/>
    <d v="2018-06-04T00:00:00"/>
    <s v="CONFORME"/>
    <d v="2018-06-07T00:00:00"/>
    <d v="1899-12-30T11:40:00"/>
    <d v="1899-12-30T16:10:00"/>
    <n v="4.5"/>
    <x v="5"/>
    <x v="1"/>
    <x v="0"/>
    <n v="321.58333333333331"/>
    <n v="0.89328703703703694"/>
  </r>
  <r>
    <x v="5"/>
    <s v="GR-01"/>
    <x v="10"/>
    <s v="PREVENTIVO"/>
    <x v="1"/>
    <n v="106"/>
    <x v="4"/>
    <n v="1911"/>
    <d v="2019-05-25T00:00:00"/>
    <s v="PENDIENTE"/>
    <s v=""/>
    <s v=""/>
    <s v=""/>
    <s v=""/>
    <x v="1"/>
    <x v="0"/>
    <x v="1"/>
    <n v="312.33333333333331"/>
    <n v="0.86759259259259258"/>
  </r>
  <r>
    <x v="3"/>
    <s v="MC-10"/>
    <x v="7"/>
    <s v="PREVENTIVO"/>
    <x v="3"/>
    <n v="201"/>
    <x v="2"/>
    <n v="1168"/>
    <d v="2018-01-09T00:00:00"/>
    <s v="CONFORME"/>
    <d v="2018-01-10T00:00:00"/>
    <d v="1899-12-30T13:22:00"/>
    <d v="1899-12-30T14:40:00"/>
    <n v="1.3"/>
    <x v="2"/>
    <x v="8"/>
    <x v="0"/>
    <n v="358.7"/>
    <n v="0.99638888888888888"/>
  </r>
  <r>
    <x v="7"/>
    <s v="MQP011"/>
    <x v="10"/>
    <s v="PREVENTIVO"/>
    <x v="0"/>
    <n v="107"/>
    <x v="0"/>
    <n v="1420"/>
    <d v="2018-05-10T00:00:00"/>
    <s v="CONFORME"/>
    <d v="2018-05-14T00:00:00"/>
    <d v="1899-12-30T10:14:00"/>
    <d v="1899-12-30T12:42:00"/>
    <n v="2.4666666666666668"/>
    <x v="4"/>
    <x v="0"/>
    <x v="0"/>
    <n v="355.23333333333335"/>
    <n v="0.98675925925925934"/>
  </r>
  <r>
    <x v="20"/>
    <s v="CG-02"/>
    <x v="2"/>
    <m/>
    <x v="2"/>
    <n v="107"/>
    <x v="1"/>
    <n v="1698"/>
    <d v="2019-04-15T00:00:00"/>
    <s v="CONFORME"/>
    <d v="2019-04-18T00:00:00"/>
    <d v="1899-12-30T14:16:00"/>
    <d v="1899-12-30T18:29:00"/>
    <n v="4.2166666666666668"/>
    <x v="5"/>
    <x v="2"/>
    <x v="1"/>
    <n v="333.7166666666667"/>
    <n v="0.92699074074074084"/>
  </r>
  <r>
    <x v="50"/>
    <s v="LINC-02"/>
    <x v="5"/>
    <m/>
    <x v="1"/>
    <n v="201"/>
    <x v="4"/>
    <n v="1911"/>
    <d v="2018-09-16T00:00:00"/>
    <s v="CONFORME"/>
    <d v="2018-09-16T00:00:00"/>
    <d v="1899-12-30T14:11:00"/>
    <d v="1899-12-30T16:32:00"/>
    <n v="2.35"/>
    <x v="3"/>
    <x v="6"/>
    <x v="0"/>
    <n v="354.21666666666664"/>
    <n v="0.98393518518518508"/>
  </r>
  <r>
    <x v="9"/>
    <s v="CSA-01"/>
    <x v="5"/>
    <s v="PREVENTIVO"/>
    <x v="0"/>
    <n v="106"/>
    <x v="0"/>
    <n v="1420"/>
    <d v="2019-02-05T00:00:00"/>
    <s v="CONFORME"/>
    <d v="2019-02-05T00:00:00"/>
    <d v="1899-12-30T15:33:00"/>
    <d v="1899-12-30T16:46:00"/>
    <n v="1.2166666666666668"/>
    <x v="3"/>
    <x v="10"/>
    <x v="1"/>
    <n v="353.21666666666664"/>
    <n v="0.98115740740740731"/>
  </r>
  <r>
    <x v="9"/>
    <s v="CSA-01"/>
    <x v="1"/>
    <s v="PREVENTIVO"/>
    <x v="1"/>
    <n v="106"/>
    <x v="4"/>
    <n v="1911"/>
    <d v="2019-05-07T00:00:00"/>
    <s v="CONFORME"/>
    <d v="2019-05-07T00:00:00"/>
    <d v="1899-12-30T09:12:00"/>
    <d v="1899-12-30T13:32:00"/>
    <n v="4.333333333333333"/>
    <x v="3"/>
    <x v="0"/>
    <x v="1"/>
    <n v="353.38333333333333"/>
    <n v="0.98162037037037031"/>
  </r>
  <r>
    <x v="6"/>
    <s v="MC-02"/>
    <x v="8"/>
    <s v="PREVENTIVO"/>
    <x v="3"/>
    <n v="201"/>
    <x v="2"/>
    <n v="1168"/>
    <d v="2018-05-01T00:00:00"/>
    <s v="CONFORME"/>
    <d v="2018-05-01T00:00:00"/>
    <d v="1899-12-30T11:33:00"/>
    <d v="1899-12-30T12:51:00"/>
    <n v="1.3"/>
    <x v="3"/>
    <x v="0"/>
    <x v="0"/>
    <n v="358.7"/>
    <n v="0.99638888888888888"/>
  </r>
  <r>
    <x v="7"/>
    <s v="MQP012"/>
    <x v="8"/>
    <s v="PREVENTIVO"/>
    <x v="0"/>
    <n v="107"/>
    <x v="0"/>
    <n v="1420"/>
    <d v="2018-10-08T00:00:00"/>
    <s v="CONFORME"/>
    <d v="2018-10-10T00:00:00"/>
    <d v="1899-12-30T14:14:00"/>
    <d v="1899-12-30T17:40:00"/>
    <n v="3.4333333333333336"/>
    <x v="0"/>
    <x v="7"/>
    <x v="0"/>
    <n v="346.51666666666665"/>
    <n v="0.96254629629629629"/>
  </r>
  <r>
    <x v="9"/>
    <s v="CSA-01"/>
    <x v="9"/>
    <s v="PREVENTIVO"/>
    <x v="0"/>
    <n v="106"/>
    <x v="0"/>
    <n v="1420"/>
    <d v="2018-12-25T00:00:00"/>
    <s v="CONFORME"/>
    <d v="2018-12-27T00:00:00"/>
    <d v="1899-12-30T12:17:00"/>
    <d v="1899-12-30T16:37:00"/>
    <n v="4.333333333333333"/>
    <x v="0"/>
    <x v="4"/>
    <x v="0"/>
    <n v="345.18333333333334"/>
    <n v="0.95884259259259264"/>
  </r>
  <r>
    <x v="9"/>
    <s v="CSA-01"/>
    <x v="3"/>
    <s v="PREVENTIVO"/>
    <x v="1"/>
    <n v="106"/>
    <x v="4"/>
    <n v="1911"/>
    <d v="2018-06-04T00:00:00"/>
    <s v="CONFORME"/>
    <d v="2018-06-08T00:00:00"/>
    <d v="1899-12-30T13:13:00"/>
    <d v="1899-12-30T16:23:00"/>
    <n v="3.1666666666666665"/>
    <x v="4"/>
    <x v="1"/>
    <x v="0"/>
    <n v="352.63333333333333"/>
    <n v="0.97953703703703698"/>
  </r>
  <r>
    <x v="6"/>
    <s v="MC-02"/>
    <x v="4"/>
    <s v="PREVENTIVO"/>
    <x v="3"/>
    <n v="201"/>
    <x v="2"/>
    <n v="1168"/>
    <d v="2019-04-01T00:00:00"/>
    <s v="CONFORME"/>
    <d v="2019-04-05T00:00:00"/>
    <d v="1899-12-30T11:36:00"/>
    <d v="1899-12-30T15:03:00"/>
    <n v="3.45"/>
    <x v="4"/>
    <x v="2"/>
    <x v="1"/>
    <n v="355.15"/>
    <n v="0.98652777777777767"/>
  </r>
  <r>
    <x v="5"/>
    <s v="GR-02"/>
    <x v="4"/>
    <s v="PREVENTIVO"/>
    <x v="0"/>
    <n v="106"/>
    <x v="0"/>
    <n v="1420"/>
    <d v="2018-07-27T00:00:00"/>
    <s v="CONFORME"/>
    <d v="2018-07-28T00:00:00"/>
    <d v="1899-12-30T10:24:00"/>
    <d v="1899-12-30T11:49:00"/>
    <n v="1.4166666666666667"/>
    <x v="2"/>
    <x v="11"/>
    <x v="0"/>
    <n v="327.33333333333331"/>
    <n v="0.90925925925925921"/>
  </r>
  <r>
    <x v="5"/>
    <s v="GR-02"/>
    <x v="2"/>
    <s v="PREVENTIVO"/>
    <x v="1"/>
    <n v="106"/>
    <x v="4"/>
    <n v="1911"/>
    <d v="2018-01-04T00:00:00"/>
    <s v="CONFORME"/>
    <d v="2018-01-05T00:00:00"/>
    <d v="1899-12-30T12:11:00"/>
    <d v="1899-12-30T16:33:00"/>
    <n v="4.3666666666666663"/>
    <x v="2"/>
    <x v="8"/>
    <x v="0"/>
    <n v="290.45"/>
    <n v="0.80680555555555555"/>
  </r>
  <r>
    <x v="2"/>
    <s v="COMPRESOR 3"/>
    <x v="10"/>
    <s v="PREVENTIVO"/>
    <x v="2"/>
    <n v="106"/>
    <x v="1"/>
    <n v="1698"/>
    <d v="2019-02-26T00:00:00"/>
    <s v="CONFORME"/>
    <d v="2019-02-26T00:00:00"/>
    <d v="1899-12-30T13:22:00"/>
    <d v="1899-12-30T16:50:00"/>
    <n v="3.4666666666666668"/>
    <x v="3"/>
    <x v="10"/>
    <x v="1"/>
    <n v="345.4"/>
    <n v="0.95944444444444443"/>
  </r>
  <r>
    <x v="8"/>
    <s v="MC-04"/>
    <x v="7"/>
    <s v="PREVENTIVO"/>
    <x v="3"/>
    <n v="201"/>
    <x v="2"/>
    <n v="1168"/>
    <d v="2018-04-16T00:00:00"/>
    <s v="CONFORME"/>
    <d v="2018-04-16T00:00:00"/>
    <d v="1899-12-30T11:15:00"/>
    <d v="1899-12-30T13:28:00"/>
    <n v="2.2166666666666668"/>
    <x v="3"/>
    <x v="2"/>
    <x v="0"/>
    <n v="356.53333333333336"/>
    <n v="0.99037037037037046"/>
  </r>
  <r>
    <x v="7"/>
    <s v="MQP013"/>
    <x v="0"/>
    <s v="PREVENTIVO"/>
    <x v="0"/>
    <n v="107"/>
    <x v="0"/>
    <n v="1420"/>
    <d v="2018-10-13T00:00:00"/>
    <s v="CONFORME"/>
    <d v="2018-10-13T00:00:00"/>
    <d v="1899-12-30T10:21:00"/>
    <d v="1899-12-30T12:33:00"/>
    <n v="2.2000000000000002"/>
    <x v="3"/>
    <x v="7"/>
    <x v="0"/>
    <n v="346.51666666666665"/>
    <n v="0.96254629629629629"/>
  </r>
  <r>
    <x v="20"/>
    <s v="CG-03"/>
    <x v="8"/>
    <m/>
    <x v="2"/>
    <n v="107"/>
    <x v="1"/>
    <n v="1698"/>
    <d v="2018-08-04T00:00:00"/>
    <s v="PENDIENTE"/>
    <s v=""/>
    <s v=""/>
    <s v=""/>
    <s v=""/>
    <x v="1"/>
    <x v="3"/>
    <x v="0"/>
    <n v="349.95"/>
    <n v="0.9720833333333333"/>
  </r>
  <r>
    <x v="5"/>
    <s v="GR-01"/>
    <x v="7"/>
    <s v="PREVENTIVO"/>
    <x v="0"/>
    <n v="106"/>
    <x v="0"/>
    <n v="1420"/>
    <d v="2019-02-05T00:00:00"/>
    <s v="CONFORME"/>
    <d v="2019-02-08T00:00:00"/>
    <d v="1899-12-30T10:18:00"/>
    <d v="1899-12-30T12:48:00"/>
    <n v="2.5"/>
    <x v="5"/>
    <x v="10"/>
    <x v="1"/>
    <n v="321.01666666666665"/>
    <n v="0.89171296296296287"/>
  </r>
  <r>
    <x v="5"/>
    <s v="GR-01"/>
    <x v="8"/>
    <s v="PREVENTIVO"/>
    <x v="1"/>
    <n v="106"/>
    <x v="4"/>
    <n v="1911"/>
    <d v="2019-01-19T00:00:00"/>
    <s v="CONFORME"/>
    <d v="2019-01-22T00:00:00"/>
    <d v="1899-12-30T12:35:00"/>
    <d v="1899-12-30T17:03:00"/>
    <n v="4.4666666666666668"/>
    <x v="5"/>
    <x v="8"/>
    <x v="1"/>
    <n v="323.23333333333335"/>
    <n v="0.89787037037037043"/>
  </r>
  <r>
    <x v="13"/>
    <s v="COMPRESOR 4"/>
    <x v="6"/>
    <s v="PREVENTIVO"/>
    <x v="2"/>
    <n v="106"/>
    <x v="1"/>
    <n v="1698"/>
    <d v="2019-04-11T00:00:00"/>
    <s v="CONFORME"/>
    <d v="2019-04-11T00:00:00"/>
    <d v="1899-12-30T14:18:00"/>
    <d v="1899-12-30T16:40:00"/>
    <n v="2.3666666666666667"/>
    <x v="3"/>
    <x v="2"/>
    <x v="1"/>
    <n v="349.66666666666669"/>
    <n v="0.97129629629629632"/>
  </r>
  <r>
    <x v="8"/>
    <s v="MC-05"/>
    <x v="9"/>
    <s v="PREVENTIVO"/>
    <x v="3"/>
    <n v="201"/>
    <x v="2"/>
    <n v="1168"/>
    <d v="2019-01-30T00:00:00"/>
    <s v="CONFORME"/>
    <d v="2019-02-01T00:00:00"/>
    <d v="1899-12-30T10:27:00"/>
    <d v="1899-12-30T14:55:00"/>
    <n v="4.4666666666666668"/>
    <x v="0"/>
    <x v="8"/>
    <x v="1"/>
    <n v="351.73333333333335"/>
    <n v="0.97703703703703704"/>
  </r>
  <r>
    <x v="7"/>
    <s v="MQP014"/>
    <x v="12"/>
    <s v="PREVENTIVO"/>
    <x v="0"/>
    <n v="107"/>
    <x v="0"/>
    <n v="1420"/>
    <d v="2018-10-20T00:00:00"/>
    <s v="PENDIENTE"/>
    <s v=""/>
    <s v=""/>
    <s v=""/>
    <s v=""/>
    <x v="1"/>
    <x v="7"/>
    <x v="0"/>
    <n v="346.51666666666665"/>
    <n v="0.96254629629629629"/>
  </r>
  <r>
    <x v="19"/>
    <s v="CG-04N"/>
    <x v="6"/>
    <m/>
    <x v="1"/>
    <n v="107"/>
    <x v="1"/>
    <n v="1698"/>
    <d v="2018-05-29T00:00:00"/>
    <s v="CONFORME"/>
    <d v="2018-06-02T00:00:00"/>
    <d v="1899-12-30T12:40:00"/>
    <d v="1899-12-30T16:57:00"/>
    <n v="4.2833333333333332"/>
    <x v="4"/>
    <x v="0"/>
    <x v="0"/>
    <n v="347.71666666666664"/>
    <n v="0.96587962962962959"/>
  </r>
  <r>
    <x v="1"/>
    <s v="PORT.G-01"/>
    <x v="3"/>
    <s v="PREVENTIVO"/>
    <x v="0"/>
    <n v="107"/>
    <x v="0"/>
    <n v="1420"/>
    <d v="2019-04-08T00:00:00"/>
    <s v="CONFORME"/>
    <d v="2019-04-10T00:00:00"/>
    <d v="1899-12-30T15:32:00"/>
    <d v="1899-12-30T19:01:00"/>
    <n v="3.4833333333333334"/>
    <x v="0"/>
    <x v="2"/>
    <x v="1"/>
    <n v="339.71666666666664"/>
    <n v="0.94365740740740733"/>
  </r>
  <r>
    <x v="1"/>
    <s v="PORT.G-01"/>
    <x v="12"/>
    <s v="PREVENTIVO"/>
    <x v="1"/>
    <n v="107"/>
    <x v="4"/>
    <n v="1911"/>
    <d v="2018-04-29T00:00:00"/>
    <s v="PENDIENTE"/>
    <s v=""/>
    <s v=""/>
    <s v=""/>
    <s v=""/>
    <x v="1"/>
    <x v="2"/>
    <x v="0"/>
    <n v="342.66666666666669"/>
    <n v="0.95185185185185195"/>
  </r>
  <r>
    <x v="9"/>
    <s v="CSA-01"/>
    <x v="4"/>
    <s v="PREVENTIVO"/>
    <x v="0"/>
    <n v="106"/>
    <x v="0"/>
    <n v="1420"/>
    <d v="2018-04-04T00:00:00"/>
    <s v="CONFORME"/>
    <d v="2018-04-06T00:00:00"/>
    <d v="1899-12-30T10:15:00"/>
    <d v="1899-12-30T12:31:00"/>
    <n v="2.2666666666666666"/>
    <x v="0"/>
    <x v="2"/>
    <x v="0"/>
    <n v="357.73333333333335"/>
    <n v="0.99370370370370376"/>
  </r>
  <r>
    <x v="9"/>
    <s v="CSA-01"/>
    <x v="5"/>
    <s v="PREVENTIVO"/>
    <x v="1"/>
    <n v="106"/>
    <x v="4"/>
    <n v="1911"/>
    <d v="2019-02-09T00:00:00"/>
    <s v="CONFORME"/>
    <d v="2019-02-09T00:00:00"/>
    <d v="1899-12-30T09:17:00"/>
    <d v="1899-12-30T12:31:00"/>
    <n v="3.2333333333333334"/>
    <x v="3"/>
    <x v="10"/>
    <x v="1"/>
    <n v="353.21666666666664"/>
    <n v="0.98115740740740731"/>
  </r>
  <r>
    <x v="11"/>
    <s v="COMPRESOR 5"/>
    <x v="8"/>
    <s v="PREVENTIVO"/>
    <x v="2"/>
    <n v="107"/>
    <x v="1"/>
    <n v="1698"/>
    <d v="2019-04-09T00:00:00"/>
    <s v="CONFORME"/>
    <d v="2019-04-13T00:00:00"/>
    <d v="1899-12-30T12:14:00"/>
    <d v="1899-12-30T14:32:00"/>
    <n v="2.2999999999999998"/>
    <x v="4"/>
    <x v="2"/>
    <x v="1"/>
    <n v="353.26666666666665"/>
    <n v="0.98129629629629622"/>
  </r>
  <r>
    <x v="12"/>
    <s v="MC-06"/>
    <x v="0"/>
    <s v="PREVENTIVO"/>
    <x v="3"/>
    <n v="201"/>
    <x v="2"/>
    <n v="1168"/>
    <d v="2018-09-30T00:00:00"/>
    <s v="CONFORME"/>
    <d v="2018-10-02T00:00:00"/>
    <d v="1899-12-30T14:13:00"/>
    <d v="1899-12-30T16:36:00"/>
    <n v="2.3833333333333333"/>
    <x v="0"/>
    <x v="6"/>
    <x v="0"/>
    <n v="351.86666666666667"/>
    <n v="0.97740740740740739"/>
  </r>
  <r>
    <x v="0"/>
    <s v="MQP015"/>
    <x v="10"/>
    <s v="PREVENTIVO"/>
    <x v="0"/>
    <n v="107"/>
    <x v="0"/>
    <n v="1420"/>
    <d v="2018-04-02T00:00:00"/>
    <s v="CONFORME"/>
    <d v="2018-04-05T00:00:00"/>
    <d v="1899-12-30T13:16:00"/>
    <d v="1899-12-30T16:35:00"/>
    <n v="3.3166666666666664"/>
    <x v="5"/>
    <x v="2"/>
    <x v="0"/>
    <n v="343.65"/>
    <n v="0.95458333333333323"/>
  </r>
  <r>
    <x v="20"/>
    <s v="CG-04"/>
    <x v="7"/>
    <m/>
    <x v="1"/>
    <n v="107"/>
    <x v="1"/>
    <n v="1698"/>
    <d v="2018-08-16T00:00:00"/>
    <s v="PENDIENTE"/>
    <s v=""/>
    <s v=""/>
    <s v=""/>
    <s v=""/>
    <x v="1"/>
    <x v="3"/>
    <x v="0"/>
    <n v="349.95"/>
    <n v="0.9720833333333333"/>
  </r>
  <r>
    <x v="5"/>
    <s v="GR-02"/>
    <x v="6"/>
    <s v="PREVENTIVO"/>
    <x v="0"/>
    <n v="106"/>
    <x v="0"/>
    <n v="1420"/>
    <d v="2018-02-23T00:00:00"/>
    <s v="PENDIENTE"/>
    <s v=""/>
    <s v=""/>
    <s v=""/>
    <s v=""/>
    <x v="1"/>
    <x v="10"/>
    <x v="0"/>
    <n v="329.51666666666665"/>
    <n v="0.91532407407407401"/>
  </r>
  <r>
    <x v="5"/>
    <s v="GR-02"/>
    <x v="11"/>
    <s v="PREVENTIVO"/>
    <x v="1"/>
    <n v="106"/>
    <x v="4"/>
    <n v="1911"/>
    <d v="2018-06-14T00:00:00"/>
    <s v="CONFORME"/>
    <d v="2018-06-15T00:00:00"/>
    <d v="1899-12-30T13:21:00"/>
    <d v="1899-12-30T15:31:00"/>
    <n v="2.1666666666666665"/>
    <x v="2"/>
    <x v="1"/>
    <x v="0"/>
    <n v="321.58333333333331"/>
    <n v="0.89328703703703694"/>
  </r>
  <r>
    <x v="10"/>
    <s v="COMPRESOR 6"/>
    <x v="12"/>
    <s v="PREVENTIVO"/>
    <x v="2"/>
    <n v="107"/>
    <x v="1"/>
    <n v="1698"/>
    <d v="2018-04-28T00:00:00"/>
    <s v="CONFORME"/>
    <d v="2018-04-28T00:00:00"/>
    <d v="1899-12-30T09:23:00"/>
    <d v="1899-12-30T11:43:00"/>
    <n v="2.3333333333333335"/>
    <x v="3"/>
    <x v="2"/>
    <x v="0"/>
    <n v="345.55"/>
    <n v="0.95986111111111116"/>
  </r>
  <r>
    <x v="14"/>
    <s v="MC-07"/>
    <x v="12"/>
    <s v="PREVENTIVO"/>
    <x v="3"/>
    <n v="201"/>
    <x v="2"/>
    <n v="1168"/>
    <d v="2018-12-23T00:00:00"/>
    <s v="CONFORME"/>
    <d v="2018-12-27T00:00:00"/>
    <d v="1899-12-30T13:37:00"/>
    <d v="1899-12-30T18:05:00"/>
    <n v="4.4666666666666668"/>
    <x v="4"/>
    <x v="4"/>
    <x v="0"/>
    <n v="352.35"/>
    <n v="0.97875000000000001"/>
  </r>
  <r>
    <x v="17"/>
    <s v="MQP001"/>
    <x v="6"/>
    <s v="PREVENTIVO"/>
    <x v="0"/>
    <n v="107"/>
    <x v="0"/>
    <n v="1420"/>
    <d v="2018-11-27T00:00:00"/>
    <s v="PENDIENTE"/>
    <s v=""/>
    <s v=""/>
    <s v=""/>
    <s v=""/>
    <x v="1"/>
    <x v="9"/>
    <x v="0"/>
    <n v="353.8"/>
    <n v="0.98277777777777786"/>
  </r>
  <r>
    <x v="20"/>
    <s v="CG-05"/>
    <x v="8"/>
    <m/>
    <x v="1"/>
    <n v="107"/>
    <x v="1"/>
    <n v="1698"/>
    <d v="2019-03-27T00:00:00"/>
    <s v="CONFORME"/>
    <d v="2019-03-27T00:00:00"/>
    <d v="1899-12-30T12:26:00"/>
    <d v="1899-12-30T14:40:00"/>
    <n v="2.2333333333333334"/>
    <x v="3"/>
    <x v="5"/>
    <x v="1"/>
    <n v="347.4"/>
    <n v="0.96499999999999997"/>
  </r>
  <r>
    <x v="51"/>
    <s v="BCO-CON"/>
    <x v="3"/>
    <m/>
    <x v="1"/>
    <n v="201"/>
    <x v="4"/>
    <n v="1911"/>
    <d v="2019-01-12T00:00:00"/>
    <s v="CONFORME"/>
    <d v="2019-01-14T00:00:00"/>
    <d v="1899-12-30T14:37:00"/>
    <d v="1899-12-30T15:52:00"/>
    <n v="1.25"/>
    <x v="0"/>
    <x v="8"/>
    <x v="1"/>
    <n v="358.75"/>
    <n v="0.99652777777777779"/>
  </r>
  <r>
    <x v="52"/>
    <s v="SUB-EST"/>
    <x v="4"/>
    <m/>
    <x v="1"/>
    <n v="201"/>
    <x v="4"/>
    <n v="1911"/>
    <d v="2019-05-14T00:00:00"/>
    <s v="CONFORME"/>
    <d v="2019-05-14T00:00:00"/>
    <d v="1899-12-30T15:21:00"/>
    <d v="1899-12-30T18:39:00"/>
    <n v="3.3"/>
    <x v="3"/>
    <x v="0"/>
    <x v="1"/>
    <n v="356.7"/>
    <n v="0.99083333333333334"/>
  </r>
  <r>
    <x v="5"/>
    <s v="GR-01"/>
    <x v="9"/>
    <s v="PREVENTIVO"/>
    <x v="0"/>
    <n v="106"/>
    <x v="2"/>
    <n v="1168"/>
    <d v="2018-01-01T00:00:00"/>
    <s v="CONFORME"/>
    <d v="2018-01-05T00:00:00"/>
    <d v="1899-12-30T12:39:00"/>
    <d v="1899-12-30T14:54:00"/>
    <n v="2.25"/>
    <x v="4"/>
    <x v="8"/>
    <x v="0"/>
    <n v="290.45"/>
    <n v="0.80680555555555555"/>
  </r>
  <r>
    <x v="5"/>
    <s v="GR-01"/>
    <x v="11"/>
    <s v="PREVENTIVO"/>
    <x v="1"/>
    <n v="106"/>
    <x v="4"/>
    <n v="1911"/>
    <d v="2018-03-04T00:00:00"/>
    <s v="CONFORME"/>
    <d v="2018-03-08T00:00:00"/>
    <d v="1899-12-30T10:11:00"/>
    <d v="1899-12-30T13:39:00"/>
    <n v="3.4666666666666668"/>
    <x v="4"/>
    <x v="5"/>
    <x v="0"/>
    <n v="319.18333333333334"/>
    <n v="0.88662037037037034"/>
  </r>
  <r>
    <x v="15"/>
    <s v="MC-08"/>
    <x v="6"/>
    <s v="PREVENTIVO"/>
    <x v="3"/>
    <n v="201"/>
    <x v="2"/>
    <n v="1168"/>
    <d v="2018-03-08T00:00:00"/>
    <s v="PENDIENTE"/>
    <s v=""/>
    <s v=""/>
    <s v=""/>
    <s v=""/>
    <x v="1"/>
    <x v="5"/>
    <x v="0"/>
    <n v="357.5"/>
    <n v="0.99305555555555558"/>
  </r>
  <r>
    <x v="0"/>
    <s v="MQP002"/>
    <x v="6"/>
    <s v="PREVENTIVO"/>
    <x v="0"/>
    <n v="107"/>
    <x v="0"/>
    <n v="1420"/>
    <d v="2018-12-08T00:00:00"/>
    <s v="CONFORME"/>
    <d v="2018-12-09T00:00:00"/>
    <d v="1899-12-30T14:30:00"/>
    <d v="1899-12-30T15:48:00"/>
    <n v="1.3"/>
    <x v="2"/>
    <x v="4"/>
    <x v="0"/>
    <n v="341.93333333333334"/>
    <n v="0.94981481481481478"/>
  </r>
  <r>
    <x v="20"/>
    <s v="CG-07"/>
    <x v="7"/>
    <m/>
    <x v="1"/>
    <n v="107"/>
    <x v="1"/>
    <n v="1698"/>
    <d v="2019-04-13T00:00:00"/>
    <s v="CONFORME"/>
    <d v="2019-04-15T00:00:00"/>
    <d v="1899-12-30T11:30:00"/>
    <d v="1899-12-30T14:00:00"/>
    <n v="2.5"/>
    <x v="0"/>
    <x v="2"/>
    <x v="1"/>
    <n v="333.7166666666667"/>
    <n v="0.92699074074074084"/>
  </r>
  <r>
    <x v="53"/>
    <s v="LINC-03"/>
    <x v="5"/>
    <m/>
    <x v="1"/>
    <n v="201"/>
    <x v="4"/>
    <n v="1911"/>
    <d v="2018-08-10T00:00:00"/>
    <s v="PENDIENTE"/>
    <s v=""/>
    <s v=""/>
    <s v=""/>
    <s v=""/>
    <x v="1"/>
    <x v="3"/>
    <x v="0"/>
    <n v="356.83333333333331"/>
    <n v="0.9912037037037037"/>
  </r>
  <r>
    <x v="54"/>
    <s v="CSA-01"/>
    <x v="2"/>
    <s v="PREVENTIVO"/>
    <x v="0"/>
    <n v="106"/>
    <x v="2"/>
    <n v="1168"/>
    <d v="2018-05-31T00:00:00"/>
    <s v="CONFORME"/>
    <d v="2018-06-01T00:00:00"/>
    <d v="1899-12-30T11:22:00"/>
    <d v="1899-12-30T13:41:00"/>
    <n v="2.3166666666666664"/>
    <x v="2"/>
    <x v="0"/>
    <x v="0"/>
    <n v="350.3"/>
    <n v="0.97305555555555556"/>
  </r>
  <r>
    <x v="54"/>
    <s v="CSA-01"/>
    <x v="7"/>
    <s v="PREVENTIVO"/>
    <x v="1"/>
    <n v="106"/>
    <x v="4"/>
    <n v="1911"/>
    <d v="2018-05-05T00:00:00"/>
    <s v="CONFORME"/>
    <d v="2018-05-09T00:00:00"/>
    <d v="1899-12-30T12:13:00"/>
    <d v="1899-12-30T13:42:00"/>
    <n v="1.4833333333333334"/>
    <x v="4"/>
    <x v="0"/>
    <x v="0"/>
    <n v="350.3"/>
    <n v="0.97305555555555556"/>
  </r>
  <r>
    <x v="16"/>
    <s v="MC-09"/>
    <x v="3"/>
    <s v="PREVENTIVO"/>
    <x v="3"/>
    <n v="201"/>
    <x v="2"/>
    <n v="1168"/>
    <d v="2019-03-26T00:00:00"/>
    <s v="CONFORME"/>
    <d v="2019-03-27T00:00:00"/>
    <d v="1899-12-30T15:25:00"/>
    <d v="1899-12-30T19:44:00"/>
    <n v="4.3166666666666664"/>
    <x v="2"/>
    <x v="5"/>
    <x v="1"/>
    <n v="353.21666666666664"/>
    <n v="0.98115740740740731"/>
  </r>
  <r>
    <x v="17"/>
    <s v="MQP003"/>
    <x v="7"/>
    <s v="PREVENTIVO"/>
    <x v="0"/>
    <n v="107"/>
    <x v="0"/>
    <n v="1420"/>
    <d v="2018-03-26T00:00:00"/>
    <s v="CONFORME"/>
    <d v="2018-03-28T00:00:00"/>
    <d v="1899-12-30T10:21:00"/>
    <d v="1899-12-30T13:49:00"/>
    <n v="3.4666666666666668"/>
    <x v="0"/>
    <x v="5"/>
    <x v="0"/>
    <n v="348.91666666666669"/>
    <n v="0.969212962962963"/>
  </r>
  <r>
    <x v="5"/>
    <s v="GR-02"/>
    <x v="7"/>
    <s v="PREVENTIVO"/>
    <x v="0"/>
    <n v="106"/>
    <x v="0"/>
    <n v="1420"/>
    <d v="2018-06-08T00:00:00"/>
    <s v="CONFORME"/>
    <d v="2018-06-11T00:00:00"/>
    <d v="1899-12-30T15:31:00"/>
    <d v="1899-12-30T19:45:00"/>
    <n v="4.2333333333333334"/>
    <x v="5"/>
    <x v="1"/>
    <x v="0"/>
    <n v="321.58333333333331"/>
    <n v="0.89328703703703694"/>
  </r>
  <r>
    <x v="5"/>
    <s v="GR-02"/>
    <x v="5"/>
    <s v="PREVENTIVO"/>
    <x v="1"/>
    <n v="106"/>
    <x v="4"/>
    <n v="1911"/>
    <d v="2019-02-15T00:00:00"/>
    <s v="CONFORME"/>
    <d v="2019-02-18T00:00:00"/>
    <d v="1899-12-30T09:20:00"/>
    <d v="1899-12-30T12:31:00"/>
    <n v="3.1833333333333331"/>
    <x v="5"/>
    <x v="10"/>
    <x v="1"/>
    <n v="321.01666666666665"/>
    <n v="0.89171296296296287"/>
  </r>
  <r>
    <x v="2"/>
    <s v="COMPRESOR 3"/>
    <x v="7"/>
    <s v="PREVENTIVO"/>
    <x v="2"/>
    <n v="106"/>
    <x v="1"/>
    <n v="1698"/>
    <d v="2018-07-14T00:00:00"/>
    <s v="PENDIENTE"/>
    <s v=""/>
    <s v=""/>
    <s v=""/>
    <s v=""/>
    <x v="1"/>
    <x v="11"/>
    <x v="0"/>
    <n v="353.38333333333333"/>
    <n v="0.98162037037037031"/>
  </r>
  <r>
    <x v="3"/>
    <s v="MC-10"/>
    <x v="1"/>
    <s v="PREVENTIVO"/>
    <x v="3"/>
    <n v="201"/>
    <x v="2"/>
    <n v="1168"/>
    <d v="2019-02-20T00:00:00"/>
    <s v="CONFORME"/>
    <d v="2019-02-20T00:00:00"/>
    <d v="1899-12-30T15:40:00"/>
    <d v="1899-12-30T18:02:00"/>
    <n v="2.3666666666666667"/>
    <x v="3"/>
    <x v="10"/>
    <x v="1"/>
    <n v="350.16666666666669"/>
    <n v="0.97268518518518521"/>
  </r>
  <r>
    <x v="7"/>
    <s v="MQP004"/>
    <x v="2"/>
    <s v="PREVENTIVO"/>
    <x v="0"/>
    <n v="107"/>
    <x v="0"/>
    <n v="1420"/>
    <d v="2019-05-15T00:00:00"/>
    <s v="CONFORME"/>
    <d v="2019-05-16T00:00:00"/>
    <d v="1899-12-30T12:25:00"/>
    <d v="1899-12-30T14:37:00"/>
    <n v="2.2000000000000002"/>
    <x v="2"/>
    <x v="0"/>
    <x v="1"/>
    <n v="344.4"/>
    <n v="0.95666666666666655"/>
  </r>
  <r>
    <x v="20"/>
    <s v="CG-08"/>
    <x v="3"/>
    <m/>
    <x v="1"/>
    <n v="107"/>
    <x v="1"/>
    <n v="1698"/>
    <d v="2018-02-22T00:00:00"/>
    <s v="CONFORME"/>
    <d v="2018-02-22T00:00:00"/>
    <d v="1899-12-30T09:31:00"/>
    <d v="1899-12-30T12:54:00"/>
    <n v="3.3833333333333333"/>
    <x v="3"/>
    <x v="10"/>
    <x v="0"/>
    <n v="338.33333333333331"/>
    <n v="0.93981481481481477"/>
  </r>
  <r>
    <x v="5"/>
    <s v="GR-01"/>
    <x v="0"/>
    <s v="PREVENTIVO"/>
    <x v="0"/>
    <n v="106"/>
    <x v="0"/>
    <n v="1420"/>
    <d v="2018-06-11T00:00:00"/>
    <s v="CONFORME"/>
    <d v="2018-06-12T00:00:00"/>
    <d v="1899-12-30T10:32:00"/>
    <d v="1899-12-30T11:45:00"/>
    <n v="1.2166666666666668"/>
    <x v="2"/>
    <x v="1"/>
    <x v="0"/>
    <n v="321.58333333333331"/>
    <n v="0.89328703703703694"/>
  </r>
  <r>
    <x v="5"/>
    <s v="GR-01"/>
    <x v="6"/>
    <s v="PREVENTIVO"/>
    <x v="1"/>
    <n v="106"/>
    <x v="4"/>
    <n v="1911"/>
    <d v="2018-10-21T00:00:00"/>
    <s v="CONFORME"/>
    <d v="2018-10-25T00:00:00"/>
    <d v="1899-12-30T11:19:00"/>
    <d v="1899-12-30T15:49:00"/>
    <n v="4.5"/>
    <x v="4"/>
    <x v="7"/>
    <x v="0"/>
    <n v="303.01666666666665"/>
    <n v="0.84171296296296294"/>
  </r>
  <r>
    <x v="13"/>
    <s v="COMPRESOR 4"/>
    <x v="11"/>
    <s v="PREVENTIVO"/>
    <x v="2"/>
    <n v="106"/>
    <x v="1"/>
    <n v="1698"/>
    <d v="2018-11-20T00:00:00"/>
    <s v="CONFORME"/>
    <d v="2018-11-22T00:00:00"/>
    <d v="1899-12-30T13:18:00"/>
    <d v="1899-12-30T14:32:00"/>
    <n v="1.2333333333333334"/>
    <x v="0"/>
    <x v="9"/>
    <x v="0"/>
    <n v="350.63333333333333"/>
    <n v="0.97398148148148145"/>
  </r>
  <r>
    <x v="6"/>
    <s v="MC-02"/>
    <x v="1"/>
    <s v="PREVENTIVO"/>
    <x v="3"/>
    <n v="201"/>
    <x v="2"/>
    <n v="1168"/>
    <d v="2018-08-07T00:00:00"/>
    <s v="CONFORME"/>
    <d v="2018-08-08T00:00:00"/>
    <d v="1899-12-30T12:40:00"/>
    <d v="1899-12-30T15:59:00"/>
    <n v="3.3166666666666664"/>
    <x v="2"/>
    <x v="3"/>
    <x v="0"/>
    <n v="353.33333333333331"/>
    <n v="0.9814814814814814"/>
  </r>
  <r>
    <x v="17"/>
    <s v="MQP005"/>
    <x v="12"/>
    <s v="PREVENTIVO"/>
    <x v="0"/>
    <n v="107"/>
    <x v="0"/>
    <n v="1420"/>
    <d v="2018-11-09T00:00:00"/>
    <s v="CONFORME"/>
    <d v="2018-11-11T00:00:00"/>
    <d v="1899-12-30T09:19:00"/>
    <d v="1899-12-30T10:48:00"/>
    <n v="1.4833333333333334"/>
    <x v="0"/>
    <x v="9"/>
    <x v="0"/>
    <n v="353.8"/>
    <n v="0.98277777777777786"/>
  </r>
  <r>
    <x v="19"/>
    <s v="CG-01"/>
    <x v="6"/>
    <m/>
    <x v="1"/>
    <n v="107"/>
    <x v="1"/>
    <n v="1698"/>
    <d v="2018-05-20T00:00:00"/>
    <s v="CONFORME"/>
    <d v="2018-05-24T00:00:00"/>
    <d v="1899-12-30T09:26:00"/>
    <d v="1899-12-30T11:52:00"/>
    <n v="2.4333333333333336"/>
    <x v="4"/>
    <x v="0"/>
    <x v="0"/>
    <n v="347.71666666666664"/>
    <n v="0.96587962962962959"/>
  </r>
  <r>
    <x v="4"/>
    <s v="PORT.G-02"/>
    <x v="4"/>
    <s v="PREVENTIVO"/>
    <x v="0"/>
    <n v="107"/>
    <x v="2"/>
    <n v="1168"/>
    <d v="2018-09-27T00:00:00"/>
    <s v="CONFORME"/>
    <d v="2018-09-30T00:00:00"/>
    <d v="1899-12-30T11:21:00"/>
    <d v="1899-12-30T13:41:00"/>
    <n v="2.3333333333333335"/>
    <x v="5"/>
    <x v="6"/>
    <x v="0"/>
    <n v="354.21666666666664"/>
    <n v="0.98393518518518508"/>
  </r>
  <r>
    <x v="4"/>
    <s v="PORT.G-02"/>
    <x v="1"/>
    <s v="PREVENTIVO"/>
    <x v="1"/>
    <n v="107"/>
    <x v="4"/>
    <n v="1911"/>
    <d v="2019-01-19T00:00:00"/>
    <s v="CONFORME"/>
    <d v="2019-01-20T00:00:00"/>
    <d v="1899-12-30T12:26:00"/>
    <d v="1899-12-30T14:43:00"/>
    <n v="2.2833333333333332"/>
    <x v="2"/>
    <x v="8"/>
    <x v="1"/>
    <n v="354.48333333333335"/>
    <n v="0.98467592592592601"/>
  </r>
  <r>
    <x v="54"/>
    <s v="CSA-01"/>
    <x v="5"/>
    <s v="PREVENTIVO"/>
    <x v="0"/>
    <n v="106"/>
    <x v="3"/>
    <n v="908"/>
    <d v="2018-05-12T00:00:00"/>
    <s v="CONFORME"/>
    <d v="2018-05-13T00:00:00"/>
    <d v="1899-12-30T12:18:00"/>
    <d v="1899-12-30T15:42:00"/>
    <n v="3.4"/>
    <x v="2"/>
    <x v="0"/>
    <x v="0"/>
    <n v="350.3"/>
    <n v="0.97305555555555556"/>
  </r>
  <r>
    <x v="54"/>
    <s v="CSA-01"/>
    <x v="10"/>
    <s v="PREVENTIVO"/>
    <x v="1"/>
    <n v="106"/>
    <x v="4"/>
    <n v="1911"/>
    <d v="2019-01-26T00:00:00"/>
    <s v="CONFORME"/>
    <d v="2019-01-26T00:00:00"/>
    <d v="1899-12-30T09:23:00"/>
    <d v="1899-12-30T13:37:00"/>
    <n v="4.2333333333333334"/>
    <x v="3"/>
    <x v="8"/>
    <x v="1"/>
    <n v="337.48333333333335"/>
    <n v="0.93745370370370373"/>
  </r>
  <r>
    <x v="11"/>
    <s v="COMPRESOR 5"/>
    <x v="1"/>
    <s v="PREVENTIVO"/>
    <x v="2"/>
    <n v="107"/>
    <x v="1"/>
    <n v="1698"/>
    <d v="2018-03-08T00:00:00"/>
    <s v="PENDIENTE"/>
    <s v=""/>
    <s v=""/>
    <s v=""/>
    <s v=""/>
    <x v="1"/>
    <x v="5"/>
    <x v="0"/>
    <n v="360"/>
    <n v="1"/>
  </r>
  <r>
    <x v="8"/>
    <s v="MC-04"/>
    <x v="7"/>
    <s v="PREVENTIVO"/>
    <x v="3"/>
    <n v="201"/>
    <x v="2"/>
    <n v="1168"/>
    <d v="2018-02-04T00:00:00"/>
    <s v="CONFORME"/>
    <d v="2018-02-04T00:00:00"/>
    <d v="1899-12-30T10:22:00"/>
    <d v="1899-12-30T13:34:00"/>
    <n v="3.2"/>
    <x v="3"/>
    <x v="10"/>
    <x v="0"/>
    <n v="345.76666666666665"/>
    <n v="0.96046296296296296"/>
  </r>
  <r>
    <x v="0"/>
    <s v="MQP006"/>
    <x v="8"/>
    <s v="PREVENTIVO"/>
    <x v="0"/>
    <n v="107"/>
    <x v="0"/>
    <n v="1420"/>
    <d v="2018-10-03T00:00:00"/>
    <s v="CONFORME"/>
    <d v="2018-10-05T00:00:00"/>
    <d v="1899-12-30T14:39:00"/>
    <d v="1899-12-30T18:56:00"/>
    <n v="4.2833333333333332"/>
    <x v="0"/>
    <x v="7"/>
    <x v="0"/>
    <n v="347.83333333333331"/>
    <n v="0.96620370370370368"/>
  </r>
  <r>
    <x v="20"/>
    <s v="CG-02"/>
    <x v="8"/>
    <m/>
    <x v="2"/>
    <n v="107"/>
    <x v="1"/>
    <n v="1698"/>
    <d v="2018-03-21T00:00:00"/>
    <s v="CONFORME"/>
    <d v="2018-03-21T00:00:00"/>
    <d v="1899-12-30T12:24:00"/>
    <d v="1899-12-30T13:46:00"/>
    <n v="1.3666666666666667"/>
    <x v="3"/>
    <x v="5"/>
    <x v="0"/>
    <n v="338"/>
    <n v="0.93888888888888888"/>
  </r>
  <r>
    <x v="5"/>
    <s v="GR-02"/>
    <x v="0"/>
    <s v="PREVENTIVO"/>
    <x v="0"/>
    <n v="106"/>
    <x v="3"/>
    <n v="908"/>
    <d v="2018-04-28T00:00:00"/>
    <s v="CONFORME"/>
    <d v="2018-05-01T00:00:00"/>
    <d v="1899-12-30T11:26:00"/>
    <d v="1899-12-30T14:53:00"/>
    <n v="3.45"/>
    <x v="5"/>
    <x v="2"/>
    <x v="0"/>
    <n v="318.86666666666667"/>
    <n v="0.88574074074074072"/>
  </r>
  <r>
    <x v="5"/>
    <s v="GR-02"/>
    <x v="1"/>
    <s v="PREVENTIVO"/>
    <x v="1"/>
    <n v="106"/>
    <x v="4"/>
    <n v="1911"/>
    <d v="2018-03-02T00:00:00"/>
    <s v="CONFORME"/>
    <d v="2018-03-04T00:00:00"/>
    <d v="1899-12-30T15:33:00"/>
    <d v="1899-12-30T16:56:00"/>
    <n v="1.3833333333333333"/>
    <x v="0"/>
    <x v="5"/>
    <x v="0"/>
    <n v="319.18333333333334"/>
    <n v="0.88662037037037034"/>
  </r>
  <r>
    <x v="10"/>
    <s v="COMPRESOR 6"/>
    <x v="10"/>
    <s v="PREVENTIVO"/>
    <x v="2"/>
    <n v="107"/>
    <x v="1"/>
    <n v="1698"/>
    <d v="2018-12-11T00:00:00"/>
    <s v="CONFORME"/>
    <d v="2018-12-12T00:00:00"/>
    <d v="1899-12-30T14:12:00"/>
    <d v="1899-12-30T15:33:00"/>
    <n v="1.35"/>
    <x v="2"/>
    <x v="4"/>
    <x v="0"/>
    <n v="357.35"/>
    <n v="0.99263888888888896"/>
  </r>
  <r>
    <x v="8"/>
    <s v="MC-05"/>
    <x v="9"/>
    <s v="PREVENTIVO"/>
    <x v="3"/>
    <n v="201"/>
    <x v="2"/>
    <n v="1168"/>
    <d v="2018-05-26T00:00:00"/>
    <s v="CONFORME"/>
    <d v="2018-05-28T00:00:00"/>
    <d v="1899-12-30T09:11:00"/>
    <d v="1899-12-30T13:37:00"/>
    <n v="4.4333333333333336"/>
    <x v="0"/>
    <x v="0"/>
    <x v="0"/>
    <n v="347.83333333333331"/>
    <n v="0.96620370370370368"/>
  </r>
  <r>
    <x v="0"/>
    <s v="MQP007"/>
    <x v="2"/>
    <s v="PREVENTIVO"/>
    <x v="0"/>
    <n v="107"/>
    <x v="0"/>
    <n v="1420"/>
    <d v="2018-08-25T00:00:00"/>
    <s v="CONFORME"/>
    <d v="2018-08-27T00:00:00"/>
    <d v="1899-12-30T09:20:00"/>
    <d v="1899-12-30T12:49:00"/>
    <n v="3.4833333333333334"/>
    <x v="0"/>
    <x v="3"/>
    <x v="0"/>
    <n v="347.61666666666667"/>
    <n v="0.96560185185185188"/>
  </r>
  <r>
    <x v="20"/>
    <s v="CG-03"/>
    <x v="4"/>
    <m/>
    <x v="2"/>
    <n v="107"/>
    <x v="1"/>
    <n v="1698"/>
    <d v="2018-01-12T00:00:00"/>
    <s v="PENDIENTE"/>
    <s v=""/>
    <s v=""/>
    <s v=""/>
    <s v=""/>
    <x v="1"/>
    <x v="8"/>
    <x v="0"/>
    <n v="339.86666666666667"/>
    <n v="0.94407407407407407"/>
  </r>
  <r>
    <x v="5"/>
    <s v="GR-01"/>
    <x v="1"/>
    <s v="PREVENTIVO"/>
    <x v="0"/>
    <n v="106"/>
    <x v="3"/>
    <n v="908"/>
    <d v="2018-06-07T00:00:00"/>
    <s v="PENDIENTE"/>
    <s v=""/>
    <s v=""/>
    <s v=""/>
    <s v=""/>
    <x v="1"/>
    <x v="1"/>
    <x v="0"/>
    <n v="321.58333333333331"/>
    <n v="0.89328703703703694"/>
  </r>
  <r>
    <x v="5"/>
    <s v="GR-01"/>
    <x v="7"/>
    <s v="PREVENTIVO"/>
    <x v="1"/>
    <n v="106"/>
    <x v="4"/>
    <n v="1911"/>
    <d v="2018-04-28T00:00:00"/>
    <s v="CONFORME"/>
    <d v="2018-05-01T00:00:00"/>
    <d v="1899-12-30T15:32:00"/>
    <d v="1899-12-30T19:00:00"/>
    <n v="3.4666666666666668"/>
    <x v="5"/>
    <x v="2"/>
    <x v="0"/>
    <n v="318.86666666666667"/>
    <n v="0.88574074074074072"/>
  </r>
  <r>
    <x v="12"/>
    <s v="MC-06"/>
    <x v="0"/>
    <s v="PREVENTIVO"/>
    <x v="3"/>
    <n v="201"/>
    <x v="2"/>
    <n v="1168"/>
    <d v="2019-05-15T00:00:00"/>
    <s v="CONFORME"/>
    <d v="2019-05-15T00:00:00"/>
    <d v="1899-12-30T15:22:00"/>
    <d v="1899-12-30T17:33:00"/>
    <n v="2.1833333333333331"/>
    <x v="3"/>
    <x v="0"/>
    <x v="1"/>
    <n v="354.35"/>
    <n v="0.98430555555555566"/>
  </r>
  <r>
    <x v="0"/>
    <s v="MQP008"/>
    <x v="12"/>
    <s v="PREVENTIVO"/>
    <x v="0"/>
    <n v="107"/>
    <x v="0"/>
    <n v="1420"/>
    <d v="2018-03-11T00:00:00"/>
    <s v="CONFORME"/>
    <d v="2018-03-12T00:00:00"/>
    <d v="1899-12-30T15:28:00"/>
    <d v="1899-12-30T16:43:00"/>
    <n v="1.25"/>
    <x v="2"/>
    <x v="5"/>
    <x v="0"/>
    <n v="345.28333333333336"/>
    <n v="0.95912037037037046"/>
  </r>
  <r>
    <x v="19"/>
    <s v="CG-04N"/>
    <x v="9"/>
    <m/>
    <x v="1"/>
    <n v="107"/>
    <x v="1"/>
    <n v="1698"/>
    <d v="2018-02-08T00:00:00"/>
    <s v="CONFORME"/>
    <d v="2018-02-09T00:00:00"/>
    <d v="1899-12-30T13:37:00"/>
    <d v="1899-12-30T18:03:00"/>
    <n v="4.4333333333333336"/>
    <x v="2"/>
    <x v="10"/>
    <x v="0"/>
    <n v="350.45"/>
    <n v="0.97347222222222218"/>
  </r>
  <r>
    <x v="54"/>
    <s v="CSA-01"/>
    <x v="11"/>
    <s v="PREVENTIVO"/>
    <x v="0"/>
    <n v="106"/>
    <x v="3"/>
    <n v="908"/>
    <d v="2019-03-10T00:00:00"/>
    <s v="CONFORME"/>
    <d v="2019-03-14T00:00:00"/>
    <d v="1899-12-30T13:34:00"/>
    <d v="1899-12-30T16:02:00"/>
    <n v="2.4666666666666668"/>
    <x v="4"/>
    <x v="5"/>
    <x v="1"/>
    <n v="340.26666666666665"/>
    <n v="0.94518518518518513"/>
  </r>
  <r>
    <x v="54"/>
    <s v="CSA-01"/>
    <x v="7"/>
    <s v="PREVENTIVO"/>
    <x v="1"/>
    <n v="106"/>
    <x v="4"/>
    <n v="1911"/>
    <d v="2018-02-01T00:00:00"/>
    <s v="CONFORME"/>
    <d v="2018-02-01T00:00:00"/>
    <d v="1899-12-30T11:17:00"/>
    <d v="1899-12-30T13:37:00"/>
    <n v="2.3333333333333335"/>
    <x v="3"/>
    <x v="10"/>
    <x v="0"/>
    <n v="347.23333333333335"/>
    <n v="0.96453703703703708"/>
  </r>
  <r>
    <x v="5"/>
    <s v="GR-02"/>
    <x v="12"/>
    <s v="PREVENTIVO"/>
    <x v="0"/>
    <n v="106"/>
    <x v="3"/>
    <n v="908"/>
    <d v="2018-02-07T00:00:00"/>
    <s v="CONFORME"/>
    <d v="2018-02-07T00:00:00"/>
    <d v="1899-12-30T15:31:00"/>
    <d v="1899-12-30T16:48:00"/>
    <n v="1.2833333333333332"/>
    <x v="3"/>
    <x v="10"/>
    <x v="0"/>
    <n v="329.51666666666665"/>
    <n v="0.91532407407407401"/>
  </r>
  <r>
    <x v="5"/>
    <s v="GR-02"/>
    <x v="9"/>
    <s v="PREVENTIVO"/>
    <x v="1"/>
    <n v="106"/>
    <x v="4"/>
    <n v="1911"/>
    <d v="2018-10-05T00:00:00"/>
    <s v="CONFORME"/>
    <d v="2018-10-09T00:00:00"/>
    <d v="1899-12-30T13:17:00"/>
    <d v="1899-12-30T15:28:00"/>
    <n v="2.1833333333333331"/>
    <x v="4"/>
    <x v="7"/>
    <x v="0"/>
    <n v="303.01666666666665"/>
    <n v="0.84171296296296294"/>
  </r>
  <r>
    <x v="14"/>
    <s v="MC-07"/>
    <x v="2"/>
    <s v="PREVENTIVO"/>
    <x v="3"/>
    <n v="201"/>
    <x v="2"/>
    <n v="1168"/>
    <d v="2019-05-05T00:00:00"/>
    <s v="CONFORME"/>
    <d v="2019-05-06T00:00:00"/>
    <d v="1899-12-30T14:35:00"/>
    <d v="1899-12-30T17:59:00"/>
    <n v="3.4"/>
    <x v="2"/>
    <x v="0"/>
    <x v="1"/>
    <n v="353.21666666666664"/>
    <n v="0.98115740740740731"/>
  </r>
  <r>
    <x v="0"/>
    <s v="MQP009"/>
    <x v="12"/>
    <s v="PREVENTIVO"/>
    <x v="0"/>
    <n v="107"/>
    <x v="0"/>
    <n v="1420"/>
    <d v="2018-04-27T00:00:00"/>
    <s v="PENDIENTE"/>
    <s v=""/>
    <s v=""/>
    <s v=""/>
    <s v=""/>
    <x v="1"/>
    <x v="2"/>
    <x v="0"/>
    <n v="343.65"/>
    <n v="0.95458333333333323"/>
  </r>
  <r>
    <x v="5"/>
    <s v="GR-02"/>
    <x v="0"/>
    <s v="PREVENTIVO"/>
    <x v="0"/>
    <n v="106"/>
    <x v="3"/>
    <n v="908"/>
    <d v="2019-03-18T00:00:00"/>
    <s v="CONFORME"/>
    <d v="2019-03-20T00:00:00"/>
    <d v="1899-12-30T14:12:00"/>
    <d v="1899-12-30T15:33:00"/>
    <n v="1.35"/>
    <x v="0"/>
    <x v="5"/>
    <x v="1"/>
    <n v="319.7166666666667"/>
    <n v="0.88810185185185198"/>
  </r>
  <r>
    <x v="5"/>
    <s v="GR-02"/>
    <x v="6"/>
    <s v="PREVENTIVO"/>
    <x v="1"/>
    <n v="106"/>
    <x v="4"/>
    <n v="1911"/>
    <d v="2019-03-22T00:00:00"/>
    <s v="CONFORME"/>
    <d v="2019-03-24T00:00:00"/>
    <d v="1899-12-30T12:40:00"/>
    <d v="1899-12-30T14:50:00"/>
    <n v="2.1666666666666665"/>
    <x v="0"/>
    <x v="5"/>
    <x v="1"/>
    <n v="319.7166666666667"/>
    <n v="0.88810185185185198"/>
  </r>
  <r>
    <x v="8"/>
    <s v="MC-04"/>
    <x v="7"/>
    <s v="PREVENTIVO"/>
    <x v="3"/>
    <n v="201"/>
    <x v="2"/>
    <n v="1168"/>
    <d v="2018-08-30T00:00:00"/>
    <s v="CONFORME"/>
    <d v="2018-09-01T00:00:00"/>
    <d v="1899-12-30T09:37:00"/>
    <d v="1899-12-30T13:56:00"/>
    <n v="4.3166666666666664"/>
    <x v="0"/>
    <x v="3"/>
    <x v="0"/>
    <n v="343.36666666666667"/>
    <n v="0.95379629629629636"/>
  </r>
  <r>
    <x v="5"/>
    <s v="GR-02"/>
    <x v="2"/>
    <s v="PREVENTIVO"/>
    <x v="0"/>
    <n v="106"/>
    <x v="3"/>
    <n v="908"/>
    <d v="2018-05-03T00:00:00"/>
    <s v="CONFORME"/>
    <d v="2018-05-06T00:00:00"/>
    <d v="1899-12-30T10:20:00"/>
    <d v="1899-12-30T11:33:00"/>
    <n v="1.2166666666666668"/>
    <x v="5"/>
    <x v="0"/>
    <x v="0"/>
    <n v="333.55"/>
    <n v="0.92652777777777784"/>
  </r>
  <r>
    <x v="5"/>
    <s v="GR-02"/>
    <x v="9"/>
    <s v="PREVENTIVO"/>
    <x v="1"/>
    <n v="106"/>
    <x v="4"/>
    <n v="1911"/>
    <d v="2018-07-30T00:00:00"/>
    <s v="PENDIENTE"/>
    <s v=""/>
    <s v=""/>
    <s v=""/>
    <s v=""/>
    <x v="1"/>
    <x v="11"/>
    <x v="0"/>
    <n v="327.33333333333331"/>
    <n v="0.90925925925925921"/>
  </r>
  <r>
    <x v="2"/>
    <s v="COMPRESOR 3"/>
    <x v="0"/>
    <s v="PREVENTIVO"/>
    <x v="2"/>
    <n v="106"/>
    <x v="1"/>
    <n v="1698"/>
    <d v="2018-04-09T00:00:00"/>
    <s v="PENDIENTE"/>
    <s v=""/>
    <s v=""/>
    <s v=""/>
    <s v=""/>
    <x v="1"/>
    <x v="2"/>
    <x v="0"/>
    <n v="354.35"/>
    <n v="0.98430555555555566"/>
  </r>
  <r>
    <x v="15"/>
    <s v="MC-08"/>
    <x v="0"/>
    <s v="PREVENTIVO"/>
    <x v="3"/>
    <n v="201"/>
    <x v="2"/>
    <n v="1168"/>
    <d v="2018-12-15T00:00:00"/>
    <s v="CONFORME"/>
    <d v="2018-12-17T00:00:00"/>
    <d v="1899-12-30T15:35:00"/>
    <d v="1899-12-30T16:54:00"/>
    <n v="1.3166666666666667"/>
    <x v="0"/>
    <x v="4"/>
    <x v="0"/>
    <n v="354.03333333333336"/>
    <n v="0.98342592592592604"/>
  </r>
  <r>
    <x v="0"/>
    <s v="MQP010"/>
    <x v="12"/>
    <s v="PREVENTIVO"/>
    <x v="0"/>
    <n v="107"/>
    <x v="3"/>
    <n v="908"/>
    <d v="2018-01-30T00:00:00"/>
    <s v="PENDIENTE"/>
    <s v=""/>
    <s v=""/>
    <s v=""/>
    <s v=""/>
    <x v="1"/>
    <x v="8"/>
    <x v="0"/>
    <n v="338.83333333333331"/>
    <n v="0.94120370370370365"/>
  </r>
  <r>
    <x v="20"/>
    <s v="CG-04"/>
    <x v="4"/>
    <m/>
    <x v="1"/>
    <n v="107"/>
    <x v="1"/>
    <n v="1698"/>
    <d v="2018-11-02T00:00:00"/>
    <s v="CONFORME"/>
    <d v="2018-11-05T00:00:00"/>
    <d v="1899-12-30T13:11:00"/>
    <d v="1899-12-30T14:38:00"/>
    <n v="1.45"/>
    <x v="5"/>
    <x v="9"/>
    <x v="0"/>
    <n v="357.16666666666669"/>
    <n v="0.99212962962962969"/>
  </r>
  <r>
    <x v="22"/>
    <s v="TAB-01"/>
    <x v="8"/>
    <m/>
    <x v="1"/>
    <n v="201"/>
    <x v="4"/>
    <n v="1911"/>
    <d v="2018-01-02T00:00:00"/>
    <s v="CONFORME"/>
    <d v="2018-01-06T00:00:00"/>
    <d v="1899-12-30T13:33:00"/>
    <d v="1899-12-30T17:55:00"/>
    <n v="4.3666666666666663"/>
    <x v="4"/>
    <x v="8"/>
    <x v="0"/>
    <n v="355.63333333333333"/>
    <n v="0.9878703703703704"/>
  </r>
  <r>
    <x v="23"/>
    <s v="TAB-02"/>
    <x v="5"/>
    <m/>
    <x v="1"/>
    <n v="201"/>
    <x v="4"/>
    <n v="1911"/>
    <d v="2018-08-07T00:00:00"/>
    <s v="CONFORME"/>
    <d v="2018-08-08T00:00:00"/>
    <d v="1899-12-30T10:24:00"/>
    <d v="1899-12-30T12:41:00"/>
    <n v="2.2833333333333332"/>
    <x v="2"/>
    <x v="3"/>
    <x v="0"/>
    <n v="357.71666666666664"/>
    <n v="0.99365740740740738"/>
  </r>
  <r>
    <x v="24"/>
    <s v="TAB-03"/>
    <x v="1"/>
    <m/>
    <x v="1"/>
    <n v="201"/>
    <x v="4"/>
    <n v="1911"/>
    <d v="2018-04-26T00:00:00"/>
    <s v="CONFORME"/>
    <d v="2018-04-26T00:00:00"/>
    <d v="1899-12-30T10:39:00"/>
    <d v="1899-12-30T11:54:00"/>
    <n v="1.25"/>
    <x v="3"/>
    <x v="2"/>
    <x v="0"/>
    <n v="358.75"/>
    <n v="0.99652777777777779"/>
  </r>
  <r>
    <x v="25"/>
    <s v="TAB-04"/>
    <x v="9"/>
    <m/>
    <x v="1"/>
    <n v="201"/>
    <x v="4"/>
    <n v="1911"/>
    <d v="2019-01-28T00:00:00"/>
    <s v="PENDIENTE"/>
    <s v=""/>
    <s v=""/>
    <s v=""/>
    <s v=""/>
    <x v="1"/>
    <x v="8"/>
    <x v="1"/>
    <n v="360"/>
    <n v="1"/>
  </r>
  <r>
    <x v="26"/>
    <s v="TAB-05"/>
    <x v="0"/>
    <m/>
    <x v="1"/>
    <n v="201"/>
    <x v="4"/>
    <n v="1911"/>
    <d v="2018-05-10T00:00:00"/>
    <s v="PENDIENTE"/>
    <s v=""/>
    <s v=""/>
    <s v=""/>
    <s v=""/>
    <x v="1"/>
    <x v="0"/>
    <x v="0"/>
    <n v="360"/>
    <n v="1"/>
  </r>
  <r>
    <x v="27"/>
    <s v="TAB-06"/>
    <x v="9"/>
    <m/>
    <x v="1"/>
    <n v="201"/>
    <x v="4"/>
    <n v="1911"/>
    <d v="2018-09-13T00:00:00"/>
    <s v="CONFORME"/>
    <d v="2018-09-14T00:00:00"/>
    <d v="1899-12-30T12:25:00"/>
    <d v="1899-12-30T15:36:00"/>
    <n v="3.1833333333333331"/>
    <x v="2"/>
    <x v="6"/>
    <x v="0"/>
    <n v="356.81666666666666"/>
    <n v="0.99115740740740743"/>
  </r>
  <r>
    <x v="5"/>
    <s v="GR-01"/>
    <x v="11"/>
    <s v="PREVENTIVO"/>
    <x v="0"/>
    <n v="106"/>
    <x v="3"/>
    <n v="908"/>
    <d v="2019-05-22T00:00:00"/>
    <s v="PENDIENTE"/>
    <s v=""/>
    <s v=""/>
    <s v=""/>
    <s v=""/>
    <x v="1"/>
    <x v="0"/>
    <x v="1"/>
    <n v="312.33333333333331"/>
    <n v="0.86759259259259258"/>
  </r>
  <r>
    <x v="5"/>
    <s v="GR-01"/>
    <x v="12"/>
    <s v="PREVENTIVO"/>
    <x v="1"/>
    <n v="106"/>
    <x v="4"/>
    <n v="1911"/>
    <d v="2018-01-01T00:00:00"/>
    <s v="CONFORME"/>
    <d v="2018-01-01T00:00:00"/>
    <d v="1899-12-30T11:23:00"/>
    <d v="1899-12-30T14:33:00"/>
    <n v="3.1666666666666665"/>
    <x v="3"/>
    <x v="8"/>
    <x v="0"/>
    <n v="290.45"/>
    <n v="0.80680555555555555"/>
  </r>
  <r>
    <x v="13"/>
    <s v="COMPRESOR 4"/>
    <x v="12"/>
    <s v="PREVENTIVO"/>
    <x v="2"/>
    <n v="106"/>
    <x v="1"/>
    <n v="1698"/>
    <d v="2019-04-07T00:00:00"/>
    <s v="CONFORME"/>
    <d v="2019-04-09T00:00:00"/>
    <d v="1899-12-30T13:35:00"/>
    <d v="1899-12-30T18:04:00"/>
    <n v="4.4833333333333334"/>
    <x v="0"/>
    <x v="2"/>
    <x v="1"/>
    <n v="349.66666666666669"/>
    <n v="0.97129629629629632"/>
  </r>
  <r>
    <x v="16"/>
    <s v="MC-09"/>
    <x v="0"/>
    <s v="PREVENTIVO"/>
    <x v="3"/>
    <n v="201"/>
    <x v="2"/>
    <n v="1168"/>
    <d v="2018-08-22T00:00:00"/>
    <s v="PENDIENTE"/>
    <s v=""/>
    <s v=""/>
    <s v=""/>
    <s v=""/>
    <x v="1"/>
    <x v="3"/>
    <x v="0"/>
    <n v="357.51666666666665"/>
    <n v="0.99310185185185185"/>
  </r>
  <r>
    <x v="7"/>
    <s v="MQP011"/>
    <x v="8"/>
    <s v="PREVENTIVO"/>
    <x v="0"/>
    <n v="107"/>
    <x v="3"/>
    <n v="908"/>
    <d v="2018-09-02T00:00:00"/>
    <s v="PENDIENTE"/>
    <s v=""/>
    <s v=""/>
    <s v=""/>
    <s v=""/>
    <x v="1"/>
    <x v="6"/>
    <x v="0"/>
    <n v="355.05"/>
    <n v="0.98625000000000007"/>
  </r>
  <r>
    <x v="20"/>
    <s v="CG-05"/>
    <x v="9"/>
    <m/>
    <x v="1"/>
    <n v="107"/>
    <x v="1"/>
    <n v="1698"/>
    <d v="2019-04-08T00:00:00"/>
    <s v="CONFORME"/>
    <d v="2019-04-12T00:00:00"/>
    <d v="1899-12-30T13:11:00"/>
    <d v="1899-12-30T17:30:00"/>
    <n v="4.3166666666666664"/>
    <x v="4"/>
    <x v="2"/>
    <x v="1"/>
    <n v="333.7166666666667"/>
    <n v="0.92699074074074084"/>
  </r>
  <r>
    <x v="28"/>
    <s v="TAB-07"/>
    <x v="10"/>
    <m/>
    <x v="1"/>
    <n v="201"/>
    <x v="4"/>
    <n v="1911"/>
    <d v="2018-10-31T00:00:00"/>
    <s v="PENDIENTE"/>
    <s v=""/>
    <s v=""/>
    <s v=""/>
    <s v=""/>
    <x v="1"/>
    <x v="7"/>
    <x v="0"/>
    <n v="355.76666666666665"/>
    <n v="0.98824074074074075"/>
  </r>
  <r>
    <x v="29"/>
    <s v="TAB-08"/>
    <x v="6"/>
    <m/>
    <x v="1"/>
    <n v="201"/>
    <x v="4"/>
    <n v="1911"/>
    <d v="2018-08-14T00:00:00"/>
    <s v="CONFORME"/>
    <d v="2018-08-14T00:00:00"/>
    <d v="1899-12-30T11:30:00"/>
    <d v="1899-12-30T12:55:00"/>
    <n v="1.4166666666666667"/>
    <x v="3"/>
    <x v="3"/>
    <x v="0"/>
    <n v="358.58333333333331"/>
    <n v="0.99606481481481479"/>
  </r>
  <r>
    <x v="30"/>
    <s v="TAB-09"/>
    <x v="0"/>
    <m/>
    <x v="1"/>
    <n v="201"/>
    <x v="4"/>
    <n v="1911"/>
    <d v="2018-04-29T00:00:00"/>
    <s v="PENDIENTE"/>
    <s v=""/>
    <s v=""/>
    <s v=""/>
    <s v=""/>
    <x v="1"/>
    <x v="2"/>
    <x v="0"/>
    <n v="360"/>
    <n v="1"/>
  </r>
  <r>
    <x v="31"/>
    <s v="TAB-10"/>
    <x v="8"/>
    <m/>
    <x v="1"/>
    <n v="201"/>
    <x v="4"/>
    <n v="1911"/>
    <d v="2018-05-11T00:00:00"/>
    <s v="CONFORME"/>
    <d v="2018-05-15T00:00:00"/>
    <d v="1899-12-30T14:32:00"/>
    <d v="1899-12-30T18:51:00"/>
    <n v="4.3166666666666664"/>
    <x v="4"/>
    <x v="0"/>
    <x v="0"/>
    <n v="355.68333333333334"/>
    <n v="0.98800925925925931"/>
  </r>
  <r>
    <x v="32"/>
    <s v="TAB-11"/>
    <x v="12"/>
    <m/>
    <x v="1"/>
    <n v="201"/>
    <x v="4"/>
    <n v="1911"/>
    <d v="2018-12-20T00:00:00"/>
    <s v="CONFORME"/>
    <d v="2018-12-23T00:00:00"/>
    <d v="1899-12-30T13:25:00"/>
    <d v="1899-12-30T15:47:00"/>
    <n v="2.3666666666666667"/>
    <x v="5"/>
    <x v="4"/>
    <x v="0"/>
    <n v="357.63333333333333"/>
    <n v="0.99342592592592593"/>
  </r>
  <r>
    <x v="33"/>
    <s v="TAB-12"/>
    <x v="12"/>
    <m/>
    <x v="1"/>
    <n v="201"/>
    <x v="4"/>
    <n v="1911"/>
    <d v="2018-03-28T00:00:00"/>
    <s v="PENDIENTE"/>
    <s v=""/>
    <s v=""/>
    <s v=""/>
    <s v=""/>
    <x v="1"/>
    <x v="5"/>
    <x v="0"/>
    <n v="360"/>
    <n v="1"/>
  </r>
  <r>
    <x v="34"/>
    <s v="TAB-13"/>
    <x v="3"/>
    <m/>
    <x v="1"/>
    <n v="201"/>
    <x v="4"/>
    <n v="1911"/>
    <d v="2019-05-07T00:00:00"/>
    <s v="CONFORME"/>
    <d v="2019-05-07T00:00:00"/>
    <d v="1899-12-30T09:37:00"/>
    <d v="1899-12-30T11:49:00"/>
    <n v="2.2000000000000002"/>
    <x v="3"/>
    <x v="0"/>
    <x v="1"/>
    <n v="357.8"/>
    <n v="0.99388888888888893"/>
  </r>
  <r>
    <x v="35"/>
    <s v="TAB-14"/>
    <x v="1"/>
    <m/>
    <x v="1"/>
    <n v="201"/>
    <x v="4"/>
    <n v="1911"/>
    <d v="2019-05-24T00:00:00"/>
    <s v="CONFORME"/>
    <d v="2019-05-24T00:00:00"/>
    <d v="1899-12-30T13:39:00"/>
    <d v="1899-12-30T16:59:00"/>
    <n v="3.3333333333333335"/>
    <x v="3"/>
    <x v="0"/>
    <x v="1"/>
    <n v="356.66666666666669"/>
    <n v="0.99074074074074081"/>
  </r>
  <r>
    <x v="1"/>
    <s v="PORT.G-01"/>
    <x v="11"/>
    <s v="PREVENTIVO"/>
    <x v="0"/>
    <n v="107"/>
    <x v="2"/>
    <n v="1168"/>
    <d v="2019-05-17T00:00:00"/>
    <s v="PENDIENTE"/>
    <s v=""/>
    <s v=""/>
    <s v=""/>
    <s v=""/>
    <x v="1"/>
    <x v="0"/>
    <x v="1"/>
    <n v="355.16666666666669"/>
    <n v="0.98657407407407416"/>
  </r>
  <r>
    <x v="1"/>
    <s v="PORT.G-01"/>
    <x v="6"/>
    <s v="PREVENTIVO"/>
    <x v="1"/>
    <n v="107"/>
    <x v="4"/>
    <n v="1911"/>
    <d v="2018-11-05T00:00:00"/>
    <s v="CONFORME"/>
    <d v="2018-11-05T00:00:00"/>
    <d v="1899-12-30T15:36:00"/>
    <d v="1899-12-30T18:56:00"/>
    <n v="3.3333333333333335"/>
    <x v="3"/>
    <x v="9"/>
    <x v="0"/>
    <n v="348.1"/>
    <n v="0.9669444444444445"/>
  </r>
  <r>
    <x v="54"/>
    <s v="CSA-01"/>
    <x v="7"/>
    <s v="PREVENTIVO"/>
    <x v="0"/>
    <n v="106"/>
    <x v="3"/>
    <n v="908"/>
    <d v="2018-02-03T00:00:00"/>
    <s v="CONFORME"/>
    <d v="2018-02-03T00:00:00"/>
    <d v="1899-12-30T12:29:00"/>
    <d v="1899-12-30T15:49:00"/>
    <n v="3.3333333333333335"/>
    <x v="3"/>
    <x v="10"/>
    <x v="0"/>
    <n v="347.23333333333335"/>
    <n v="0.96453703703703708"/>
  </r>
  <r>
    <x v="54"/>
    <s v="CSA-01"/>
    <x v="5"/>
    <s v="PREVENTIVO"/>
    <x v="1"/>
    <n v="106"/>
    <x v="4"/>
    <n v="1911"/>
    <d v="2018-02-18T00:00:00"/>
    <s v="PENDIENTE"/>
    <s v=""/>
    <s v=""/>
    <s v=""/>
    <s v=""/>
    <x v="1"/>
    <x v="10"/>
    <x v="0"/>
    <n v="347.23333333333335"/>
    <n v="0.96453703703703708"/>
  </r>
  <r>
    <x v="11"/>
    <s v="COMPRESOR 5"/>
    <x v="3"/>
    <s v="PREVENTIVO"/>
    <x v="2"/>
    <n v="107"/>
    <x v="1"/>
    <n v="1698"/>
    <d v="2018-08-19T00:00:00"/>
    <s v="CONFORME"/>
    <d v="2018-08-23T00:00:00"/>
    <d v="1899-12-30T14:32:00"/>
    <d v="1899-12-30T16:02:00"/>
    <n v="1.5"/>
    <x v="4"/>
    <x v="3"/>
    <x v="0"/>
    <n v="356.2"/>
    <n v="0.98944444444444446"/>
  </r>
  <r>
    <x v="3"/>
    <s v="MC-10"/>
    <x v="11"/>
    <s v="PREVENTIVO"/>
    <x v="3"/>
    <n v="201"/>
    <x v="2"/>
    <n v="1168"/>
    <d v="2018-05-19T00:00:00"/>
    <s v="PENDIENTE"/>
    <s v=""/>
    <s v=""/>
    <s v=""/>
    <s v=""/>
    <x v="1"/>
    <x v="0"/>
    <x v="0"/>
    <n v="355.53333333333336"/>
    <n v="0.98759259259259269"/>
  </r>
  <r>
    <x v="7"/>
    <s v="MQP012"/>
    <x v="12"/>
    <s v="PREVENTIVO"/>
    <x v="0"/>
    <n v="107"/>
    <x v="3"/>
    <n v="908"/>
    <d v="2018-11-11T00:00:00"/>
    <s v="CONFORME"/>
    <d v="2018-11-13T00:00:00"/>
    <d v="1899-12-30T14:12:00"/>
    <d v="1899-12-30T16:25:00"/>
    <n v="2.2166666666666668"/>
    <x v="0"/>
    <x v="9"/>
    <x v="0"/>
    <n v="351.11666666666667"/>
    <n v="0.97532407407407407"/>
  </r>
  <r>
    <x v="20"/>
    <s v="CG-07"/>
    <x v="7"/>
    <m/>
    <x v="1"/>
    <n v="107"/>
    <x v="1"/>
    <n v="1698"/>
    <d v="2018-03-18T00:00:00"/>
    <s v="CONFORME"/>
    <d v="2018-03-19T00:00:00"/>
    <d v="1899-12-30T09:20:00"/>
    <d v="1899-12-30T11:35:00"/>
    <n v="2.25"/>
    <x v="2"/>
    <x v="5"/>
    <x v="0"/>
    <n v="338"/>
    <n v="0.93888888888888888"/>
  </r>
  <r>
    <x v="36"/>
    <s v="TAB-15"/>
    <x v="3"/>
    <m/>
    <x v="1"/>
    <n v="201"/>
    <x v="4"/>
    <n v="1911"/>
    <d v="2018-11-23T00:00:00"/>
    <s v="CONFORME"/>
    <d v="2018-11-24T00:00:00"/>
    <d v="1899-12-30T12:13:00"/>
    <d v="1899-12-30T15:25:00"/>
    <n v="3.2"/>
    <x v="2"/>
    <x v="9"/>
    <x v="0"/>
    <n v="356.8"/>
    <n v="0.99111111111111116"/>
  </r>
  <r>
    <x v="37"/>
    <s v="TAB-16"/>
    <x v="7"/>
    <m/>
    <x v="1"/>
    <n v="201"/>
    <x v="4"/>
    <n v="1911"/>
    <d v="2018-07-08T00:00:00"/>
    <s v="CONFORME"/>
    <d v="2018-07-12T00:00:00"/>
    <d v="1899-12-30T15:21:00"/>
    <d v="1899-12-30T19:45:00"/>
    <n v="4.4000000000000004"/>
    <x v="4"/>
    <x v="11"/>
    <x v="0"/>
    <n v="355.6"/>
    <n v="0.98777777777777787"/>
  </r>
  <r>
    <x v="38"/>
    <s v="TAB-17"/>
    <x v="6"/>
    <m/>
    <x v="1"/>
    <n v="201"/>
    <x v="4"/>
    <n v="1911"/>
    <d v="2018-03-26T00:00:00"/>
    <s v="CONFORME"/>
    <d v="2018-03-29T00:00:00"/>
    <d v="1899-12-30T15:28:00"/>
    <d v="1899-12-30T17:51:00"/>
    <n v="2.3833333333333333"/>
    <x v="5"/>
    <x v="5"/>
    <x v="0"/>
    <n v="357.61666666666667"/>
    <n v="0.99337962962962967"/>
  </r>
  <r>
    <x v="39"/>
    <s v="TAB-18"/>
    <x v="6"/>
    <m/>
    <x v="1"/>
    <n v="201"/>
    <x v="4"/>
    <n v="1911"/>
    <d v="2018-06-25T00:00:00"/>
    <s v="CONFORME"/>
    <d v="2018-06-26T00:00:00"/>
    <d v="1899-12-30T12:11:00"/>
    <d v="1899-12-30T14:37:00"/>
    <n v="2.4333333333333336"/>
    <x v="2"/>
    <x v="1"/>
    <x v="0"/>
    <n v="357.56666666666666"/>
    <n v="0.99324074074074076"/>
  </r>
  <r>
    <x v="40"/>
    <s v="TAB-19"/>
    <x v="7"/>
    <m/>
    <x v="1"/>
    <n v="201"/>
    <x v="4"/>
    <n v="1911"/>
    <d v="2019-03-06T00:00:00"/>
    <s v="CONFORME"/>
    <d v="2019-03-09T00:00:00"/>
    <d v="1899-12-30T14:37:00"/>
    <d v="1899-12-30T18:05:00"/>
    <n v="3.4666666666666668"/>
    <x v="5"/>
    <x v="5"/>
    <x v="1"/>
    <n v="356.53333333333336"/>
    <n v="0.99037037037037046"/>
  </r>
  <r>
    <x v="41"/>
    <s v="TAB-20"/>
    <x v="6"/>
    <m/>
    <x v="1"/>
    <n v="201"/>
    <x v="4"/>
    <n v="1911"/>
    <d v="2018-07-04T00:00:00"/>
    <s v="CONFORME"/>
    <d v="2018-07-04T00:00:00"/>
    <d v="1899-12-30T09:17:00"/>
    <d v="1899-12-30T13:38:00"/>
    <n v="4.3499999999999996"/>
    <x v="3"/>
    <x v="11"/>
    <x v="0"/>
    <n v="355.65"/>
    <n v="0.98791666666666655"/>
  </r>
  <r>
    <x v="5"/>
    <s v="GR-02"/>
    <x v="3"/>
    <s v="PREVENTIVO"/>
    <x v="0"/>
    <n v="106"/>
    <x v="3"/>
    <n v="908"/>
    <d v="2018-09-04T00:00:00"/>
    <s v="CONFORME"/>
    <d v="2018-09-08T00:00:00"/>
    <d v="1899-12-30T10:15:00"/>
    <d v="1899-12-30T12:29:00"/>
    <n v="2.2333333333333334"/>
    <x v="4"/>
    <x v="6"/>
    <x v="0"/>
    <n v="307.0333333333333"/>
    <n v="0.85287037037037028"/>
  </r>
  <r>
    <x v="5"/>
    <s v="GR-02"/>
    <x v="4"/>
    <s v="PREVENTIVO"/>
    <x v="1"/>
    <n v="106"/>
    <x v="4"/>
    <n v="1911"/>
    <d v="2018-07-14T00:00:00"/>
    <s v="CONFORME"/>
    <d v="2018-07-14T00:00:00"/>
    <d v="1899-12-30T10:15:00"/>
    <d v="1899-12-30T12:45:00"/>
    <n v="2.5"/>
    <x v="3"/>
    <x v="11"/>
    <x v="0"/>
    <n v="327.33333333333331"/>
    <n v="0.90925925925925921"/>
  </r>
  <r>
    <x v="10"/>
    <s v="COMPRESOR 6"/>
    <x v="5"/>
    <s v="PREVENTIVO"/>
    <x v="2"/>
    <n v="107"/>
    <x v="1"/>
    <n v="1698"/>
    <d v="2018-09-07T00:00:00"/>
    <s v="CONFORME"/>
    <d v="2018-09-08T00:00:00"/>
    <d v="1899-12-30T14:16:00"/>
    <d v="1899-12-30T16:41:00"/>
    <n v="2.4166666666666665"/>
    <x v="2"/>
    <x v="6"/>
    <x v="0"/>
    <n v="357.58333333333331"/>
    <n v="0.99328703703703702"/>
  </r>
  <r>
    <x v="6"/>
    <s v="MC-02"/>
    <x v="7"/>
    <s v="PREVENTIVO"/>
    <x v="3"/>
    <n v="201"/>
    <x v="2"/>
    <n v="1168"/>
    <d v="2019-04-07T00:00:00"/>
    <s v="CONFORME"/>
    <d v="2019-04-11T00:00:00"/>
    <d v="1899-12-30T09:31:00"/>
    <d v="1899-12-30T10:55:00"/>
    <n v="1.4"/>
    <x v="4"/>
    <x v="2"/>
    <x v="1"/>
    <n v="355.15"/>
    <n v="0.98652777777777767"/>
  </r>
  <r>
    <x v="7"/>
    <s v="MQP013"/>
    <x v="7"/>
    <s v="PREVENTIVO"/>
    <x v="0"/>
    <n v="107"/>
    <x v="3"/>
    <n v="908"/>
    <d v="2018-12-07T00:00:00"/>
    <s v="CONFORME"/>
    <d v="2018-12-10T00:00:00"/>
    <d v="1899-12-30T12:39:00"/>
    <d v="1899-12-30T15:55:00"/>
    <n v="3.2666666666666666"/>
    <x v="5"/>
    <x v="4"/>
    <x v="0"/>
    <n v="337.95"/>
    <n v="0.93874999999999997"/>
  </r>
  <r>
    <x v="20"/>
    <s v="CG-08"/>
    <x v="6"/>
    <m/>
    <x v="1"/>
    <n v="107"/>
    <x v="1"/>
    <n v="1698"/>
    <d v="2018-07-25T00:00:00"/>
    <s v="PENDIENTE"/>
    <s v=""/>
    <s v=""/>
    <s v=""/>
    <s v=""/>
    <x v="1"/>
    <x v="11"/>
    <x v="0"/>
    <n v="350.06666666666666"/>
    <n v="0.97240740740740739"/>
  </r>
  <r>
    <x v="42"/>
    <s v="TAB-21"/>
    <x v="0"/>
    <m/>
    <x v="1"/>
    <n v="201"/>
    <x v="4"/>
    <n v="1911"/>
    <d v="2018-07-24T00:00:00"/>
    <s v="CONFORME"/>
    <d v="2018-07-28T00:00:00"/>
    <d v="1899-12-30T13:24:00"/>
    <d v="1899-12-30T16:53:00"/>
    <n v="3.4833333333333334"/>
    <x v="4"/>
    <x v="11"/>
    <x v="0"/>
    <n v="356.51666666666665"/>
    <n v="0.99032407407407408"/>
  </r>
  <r>
    <x v="43"/>
    <s v="TAB-22"/>
    <x v="12"/>
    <m/>
    <x v="1"/>
    <n v="201"/>
    <x v="4"/>
    <n v="1911"/>
    <d v="2018-01-14T00:00:00"/>
    <s v="CONFORME"/>
    <d v="2018-01-15T00:00:00"/>
    <d v="1899-12-30T11:15:00"/>
    <d v="1899-12-30T15:35:00"/>
    <n v="4.333333333333333"/>
    <x v="2"/>
    <x v="8"/>
    <x v="0"/>
    <n v="355.66666666666669"/>
    <n v="0.98796296296296304"/>
  </r>
  <r>
    <x v="44"/>
    <s v="TAB-23"/>
    <x v="6"/>
    <m/>
    <x v="1"/>
    <n v="201"/>
    <x v="4"/>
    <n v="1911"/>
    <d v="2018-12-24T00:00:00"/>
    <s v="CONFORME"/>
    <d v="2018-12-24T00:00:00"/>
    <d v="1899-12-30T10:14:00"/>
    <d v="1899-12-30T12:41:00"/>
    <n v="2.4500000000000002"/>
    <x v="3"/>
    <x v="4"/>
    <x v="0"/>
    <n v="357.55"/>
    <n v="0.99319444444444449"/>
  </r>
  <r>
    <x v="45"/>
    <s v="TAB-24"/>
    <x v="1"/>
    <m/>
    <x v="1"/>
    <n v="201"/>
    <x v="4"/>
    <n v="1911"/>
    <d v="2018-03-19T00:00:00"/>
    <s v="PENDIENTE"/>
    <s v=""/>
    <s v=""/>
    <s v=""/>
    <s v=""/>
    <x v="1"/>
    <x v="5"/>
    <x v="0"/>
    <n v="360"/>
    <n v="1"/>
  </r>
  <r>
    <x v="46"/>
    <s v="TAB-25"/>
    <x v="2"/>
    <m/>
    <x v="1"/>
    <n v="201"/>
    <x v="4"/>
    <n v="1911"/>
    <d v="2018-04-09T00:00:00"/>
    <s v="CONFORME"/>
    <d v="2018-04-10T00:00:00"/>
    <d v="1899-12-30T14:25:00"/>
    <d v="1899-12-30T15:55:00"/>
    <n v="1.5"/>
    <x v="2"/>
    <x v="2"/>
    <x v="0"/>
    <n v="354.06666666666666"/>
    <n v="0.98351851851851846"/>
  </r>
  <r>
    <x v="47"/>
    <s v="TAB-26"/>
    <x v="2"/>
    <m/>
    <x v="1"/>
    <n v="201"/>
    <x v="4"/>
    <n v="1911"/>
    <d v="2018-10-03T00:00:00"/>
    <s v="PENDIENTE"/>
    <s v=""/>
    <s v=""/>
    <s v=""/>
    <s v=""/>
    <x v="1"/>
    <x v="7"/>
    <x v="0"/>
    <n v="360"/>
    <n v="1"/>
  </r>
  <r>
    <x v="48"/>
    <s v="TAB-27"/>
    <x v="0"/>
    <m/>
    <x v="1"/>
    <n v="201"/>
    <x v="4"/>
    <n v="1911"/>
    <d v="2019-05-18T00:00:00"/>
    <s v="CONFORME"/>
    <d v="2019-05-20T00:00:00"/>
    <d v="1899-12-30T11:12:00"/>
    <d v="1899-12-30T12:36:00"/>
    <n v="1.4"/>
    <x v="0"/>
    <x v="0"/>
    <x v="1"/>
    <n v="358.6"/>
    <n v="0.99611111111111117"/>
  </r>
  <r>
    <x v="49"/>
    <s v="TAB-28"/>
    <x v="7"/>
    <m/>
    <x v="1"/>
    <n v="201"/>
    <x v="4"/>
    <n v="1911"/>
    <d v="2018-06-03T00:00:00"/>
    <s v="CONFORME"/>
    <d v="2018-06-03T00:00:00"/>
    <d v="1899-12-30T15:39:00"/>
    <d v="1899-12-30T18:05:00"/>
    <n v="2.4333333333333336"/>
    <x v="3"/>
    <x v="1"/>
    <x v="0"/>
    <n v="357.56666666666666"/>
    <n v="0.99324074074074076"/>
  </r>
  <r>
    <x v="5"/>
    <s v="GR-01"/>
    <x v="9"/>
    <s v="PREVENTIVO"/>
    <x v="0"/>
    <n v="106"/>
    <x v="3"/>
    <n v="908"/>
    <d v="2018-05-01T00:00:00"/>
    <s v="CONFORME"/>
    <d v="2018-05-03T00:00:00"/>
    <d v="1899-12-30T11:31:00"/>
    <d v="1899-12-30T15:57:00"/>
    <n v="4.4333333333333336"/>
    <x v="0"/>
    <x v="0"/>
    <x v="0"/>
    <n v="333.55"/>
    <n v="0.92652777777777784"/>
  </r>
  <r>
    <x v="5"/>
    <s v="GR-01"/>
    <x v="4"/>
    <s v="PREVENTIVO"/>
    <x v="1"/>
    <n v="106"/>
    <x v="4"/>
    <n v="1911"/>
    <d v="2018-06-23T00:00:00"/>
    <s v="PENDIENTE"/>
    <s v=""/>
    <s v=""/>
    <s v=""/>
    <s v=""/>
    <x v="1"/>
    <x v="1"/>
    <x v="0"/>
    <n v="321.58333333333331"/>
    <n v="0.89328703703703694"/>
  </r>
  <r>
    <x v="8"/>
    <s v="MC-04"/>
    <x v="6"/>
    <s v="PREVENTIVO"/>
    <x v="3"/>
    <n v="201"/>
    <x v="2"/>
    <n v="1168"/>
    <d v="2019-01-01T00:00:00"/>
    <s v="CONFORME"/>
    <d v="2019-01-01T00:00:00"/>
    <d v="1899-12-30T11:36:00"/>
    <d v="1899-12-30T13:03:00"/>
    <n v="1.45"/>
    <x v="3"/>
    <x v="8"/>
    <x v="1"/>
    <n v="351.73333333333335"/>
    <n v="0.97703703703703704"/>
  </r>
  <r>
    <x v="7"/>
    <s v="MQP014"/>
    <x v="12"/>
    <s v="PREVENTIVO"/>
    <x v="0"/>
    <n v="107"/>
    <x v="3"/>
    <n v="908"/>
    <d v="2019-01-06T00:00:00"/>
    <s v="CONFORME"/>
    <d v="2019-01-06T00:00:00"/>
    <d v="1899-12-30T13:11:00"/>
    <d v="1899-12-30T17:34:00"/>
    <n v="4.3833333333333337"/>
    <x v="3"/>
    <x v="8"/>
    <x v="1"/>
    <n v="348.15"/>
    <n v="0.96708333333333329"/>
  </r>
  <r>
    <x v="19"/>
    <s v="CG-01"/>
    <x v="6"/>
    <m/>
    <x v="1"/>
    <n v="107"/>
    <x v="1"/>
    <n v="1698"/>
    <d v="2018-02-08T00:00:00"/>
    <s v="CONFORME"/>
    <d v="2018-02-12T00:00:00"/>
    <d v="1899-12-30T13:17:00"/>
    <d v="1899-12-30T15:30:00"/>
    <n v="2.2166666666666668"/>
    <x v="4"/>
    <x v="10"/>
    <x v="0"/>
    <n v="350.45"/>
    <n v="0.97347222222222218"/>
  </r>
  <r>
    <x v="21"/>
    <s v="LINC-01"/>
    <x v="1"/>
    <m/>
    <x v="1"/>
    <n v="201"/>
    <x v="4"/>
    <n v="1911"/>
    <d v="2018-02-15T00:00:00"/>
    <s v="CONFORME"/>
    <d v="2018-02-15T00:00:00"/>
    <d v="1899-12-30T15:35:00"/>
    <d v="1899-12-30T17:01:00"/>
    <n v="1.4333333333333333"/>
    <x v="3"/>
    <x v="10"/>
    <x v="0"/>
    <n v="358.56666666666666"/>
    <n v="0.99601851851851853"/>
  </r>
  <r>
    <x v="54"/>
    <s v="CSA-01"/>
    <x v="7"/>
    <s v="PREVENTIVO"/>
    <x v="0"/>
    <n v="106"/>
    <x v="3"/>
    <n v="908"/>
    <d v="2018-09-24T00:00:00"/>
    <s v="PENDIENTE"/>
    <s v=""/>
    <s v=""/>
    <s v=""/>
    <s v=""/>
    <x v="1"/>
    <x v="6"/>
    <x v="0"/>
    <n v="346.18333333333334"/>
    <n v="0.9616203703703704"/>
  </r>
  <r>
    <x v="54"/>
    <s v="CSA-01"/>
    <x v="10"/>
    <s v="PREVENTIVO"/>
    <x v="1"/>
    <n v="106"/>
    <x v="4"/>
    <n v="1911"/>
    <d v="2018-07-10T00:00:00"/>
    <s v="CONFORME"/>
    <d v="2018-07-11T00:00:00"/>
    <d v="1899-12-30T14:26:00"/>
    <d v="1899-12-30T16:42:00"/>
    <n v="2.2666666666666666"/>
    <x v="2"/>
    <x v="11"/>
    <x v="0"/>
    <n v="336.81666666666666"/>
    <n v="0.93560185185185185"/>
  </r>
  <r>
    <x v="8"/>
    <s v="MC-05"/>
    <x v="3"/>
    <s v="PREVENTIVO"/>
    <x v="3"/>
    <n v="201"/>
    <x v="2"/>
    <n v="1168"/>
    <d v="2018-10-02T00:00:00"/>
    <s v="CONFORME"/>
    <d v="2018-10-04T00:00:00"/>
    <d v="1899-12-30T12:32:00"/>
    <d v="1899-12-30T14:50:00"/>
    <n v="2.2999999999999998"/>
    <x v="0"/>
    <x v="7"/>
    <x v="0"/>
    <n v="356.23333333333335"/>
    <n v="0.9895370370370371"/>
  </r>
  <r>
    <x v="0"/>
    <s v="MQP015"/>
    <x v="5"/>
    <s v="PREVENTIVO"/>
    <x v="0"/>
    <n v="107"/>
    <x v="3"/>
    <n v="908"/>
    <d v="2018-09-05T00:00:00"/>
    <s v="CONFORME"/>
    <d v="2018-09-08T00:00:00"/>
    <d v="1899-12-30T13:34:00"/>
    <d v="1899-12-30T14:58:00"/>
    <n v="1.4"/>
    <x v="5"/>
    <x v="6"/>
    <x v="0"/>
    <n v="345.4"/>
    <n v="0.95944444444444443"/>
  </r>
  <r>
    <x v="5"/>
    <s v="GR-01"/>
    <x v="9"/>
    <s v="PREVENTIVO"/>
    <x v="0"/>
    <n v="106"/>
    <x v="3"/>
    <n v="908"/>
    <d v="2018-08-25T00:00:00"/>
    <s v="PENDIENTE"/>
    <s v=""/>
    <s v=""/>
    <s v=""/>
    <s v=""/>
    <x v="1"/>
    <x v="3"/>
    <x v="0"/>
    <n v="319.63333333333333"/>
    <n v="0.88787037037037031"/>
  </r>
  <r>
    <x v="5"/>
    <s v="GR-01"/>
    <x v="5"/>
    <s v="PREVENTIVO"/>
    <x v="1"/>
    <n v="106"/>
    <x v="4"/>
    <n v="1911"/>
    <d v="2018-04-21T00:00:00"/>
    <s v="PENDIENTE"/>
    <s v=""/>
    <s v=""/>
    <s v=""/>
    <s v=""/>
    <x v="1"/>
    <x v="2"/>
    <x v="0"/>
    <n v="318.86666666666667"/>
    <n v="0.88574074074074072"/>
  </r>
  <r>
    <x v="5"/>
    <s v="GR-02"/>
    <x v="5"/>
    <s v="PREVENTIVO"/>
    <x v="0"/>
    <n v="106"/>
    <x v="3"/>
    <n v="908"/>
    <d v="2018-01-19T00:00:00"/>
    <s v="CONFORME"/>
    <d v="2018-01-20T00:00:00"/>
    <d v="1899-12-30T10:21:00"/>
    <d v="1899-12-30T12:34:00"/>
    <n v="2.2166666666666668"/>
    <x v="2"/>
    <x v="8"/>
    <x v="0"/>
    <n v="290.45"/>
    <n v="0.80680555555555555"/>
  </r>
  <r>
    <x v="5"/>
    <s v="GR-02"/>
    <x v="7"/>
    <s v="PREVENTIVO"/>
    <x v="1"/>
    <n v="106"/>
    <x v="4"/>
    <n v="1911"/>
    <d v="2018-07-13T00:00:00"/>
    <s v="CONFORME"/>
    <d v="2018-07-17T00:00:00"/>
    <d v="1899-12-30T14:12:00"/>
    <d v="1899-12-30T16:25:00"/>
    <n v="2.2166666666666668"/>
    <x v="4"/>
    <x v="11"/>
    <x v="0"/>
    <n v="327.33333333333331"/>
    <n v="0.90925925925925921"/>
  </r>
  <r>
    <x v="2"/>
    <s v="COMPRESOR 3"/>
    <x v="7"/>
    <s v="PREVENTIVO"/>
    <x v="2"/>
    <n v="106"/>
    <x v="1"/>
    <n v="1698"/>
    <d v="2018-02-17T00:00:00"/>
    <s v="CONFORME"/>
    <d v="2018-02-20T00:00:00"/>
    <d v="1899-12-30T15:27:00"/>
    <d v="1899-12-30T17:51:00"/>
    <n v="2.4"/>
    <x v="5"/>
    <x v="10"/>
    <x v="0"/>
    <n v="353.43333333333334"/>
    <n v="0.98175925925925922"/>
  </r>
  <r>
    <x v="12"/>
    <s v="MC-06"/>
    <x v="10"/>
    <s v="PREVENTIVO"/>
    <x v="3"/>
    <n v="201"/>
    <x v="2"/>
    <n v="1168"/>
    <d v="2018-12-03T00:00:00"/>
    <s v="CONFORME"/>
    <d v="2018-12-06T00:00:00"/>
    <d v="1899-12-30T10:29:00"/>
    <d v="1899-12-30T13:51:00"/>
    <n v="3.3666666666666667"/>
    <x v="5"/>
    <x v="4"/>
    <x v="0"/>
    <n v="353.66666666666669"/>
    <n v="0.98240740740740751"/>
  </r>
  <r>
    <x v="17"/>
    <s v="MQP001"/>
    <x v="8"/>
    <s v="PREVENTIVO"/>
    <x v="0"/>
    <n v="107"/>
    <x v="3"/>
    <n v="908"/>
    <d v="2018-07-13T00:00:00"/>
    <s v="CONFORME"/>
    <d v="2018-07-16T00:00:00"/>
    <d v="1899-12-30T11:12:00"/>
    <d v="1899-12-30T12:36:00"/>
    <n v="1.4"/>
    <x v="5"/>
    <x v="11"/>
    <x v="0"/>
    <n v="349.91666666666669"/>
    <n v="0.97199074074074077"/>
  </r>
  <r>
    <x v="20"/>
    <s v="CG-02"/>
    <x v="2"/>
    <m/>
    <x v="2"/>
    <n v="107"/>
    <x v="1"/>
    <n v="1698"/>
    <d v="2019-04-13T00:00:00"/>
    <s v="CONFORME"/>
    <d v="2019-04-16T00:00:00"/>
    <d v="1899-12-30T15:12:00"/>
    <d v="1899-12-30T16:42:00"/>
    <n v="1.5"/>
    <x v="5"/>
    <x v="2"/>
    <x v="1"/>
    <n v="333.7166666666667"/>
    <n v="0.92699074074074084"/>
  </r>
  <r>
    <x v="5"/>
    <s v="GR-01"/>
    <x v="1"/>
    <s v="PREVENTIVO"/>
    <x v="0"/>
    <n v="106"/>
    <x v="3"/>
    <n v="908"/>
    <d v="2018-09-12T00:00:00"/>
    <s v="CONFORME"/>
    <d v="2018-09-12T00:00:00"/>
    <d v="1899-12-30T15:26:00"/>
    <d v="1899-12-30T18:49:00"/>
    <n v="3.3833333333333333"/>
    <x v="3"/>
    <x v="6"/>
    <x v="0"/>
    <n v="307.0333333333333"/>
    <n v="0.85287037037037028"/>
  </r>
  <r>
    <x v="5"/>
    <s v="GR-01"/>
    <x v="2"/>
    <s v="PREVENTIVO"/>
    <x v="1"/>
    <n v="106"/>
    <x v="4"/>
    <n v="1911"/>
    <d v="2018-08-15T00:00:00"/>
    <s v="CONFORME"/>
    <d v="2018-08-18T00:00:00"/>
    <d v="1899-12-30T15:38:00"/>
    <d v="1899-12-30T17:53:00"/>
    <n v="2.25"/>
    <x v="5"/>
    <x v="3"/>
    <x v="0"/>
    <n v="319.63333333333333"/>
    <n v="0.88787037037037031"/>
  </r>
  <r>
    <x v="13"/>
    <s v="COMPRESOR 4"/>
    <x v="4"/>
    <s v="PREVENTIVO"/>
    <x v="2"/>
    <n v="106"/>
    <x v="1"/>
    <n v="1698"/>
    <d v="2018-03-09T00:00:00"/>
    <s v="PENDIENTE"/>
    <s v=""/>
    <s v=""/>
    <s v=""/>
    <s v=""/>
    <x v="1"/>
    <x v="5"/>
    <x v="0"/>
    <n v="357.56666666666666"/>
    <n v="0.99324074074074076"/>
  </r>
  <r>
    <x v="14"/>
    <s v="MC-07"/>
    <x v="4"/>
    <s v="PREVENTIVO"/>
    <x v="3"/>
    <n v="201"/>
    <x v="2"/>
    <n v="1168"/>
    <d v="2018-11-30T00:00:00"/>
    <s v="CONFORME"/>
    <d v="2018-12-02T00:00:00"/>
    <d v="1899-12-30T10:15:00"/>
    <d v="1899-12-30T12:30:00"/>
    <n v="2.25"/>
    <x v="0"/>
    <x v="9"/>
    <x v="0"/>
    <n v="354.43333333333334"/>
    <n v="0.9845370370370371"/>
  </r>
  <r>
    <x v="0"/>
    <s v="MQP002"/>
    <x v="10"/>
    <s v="PREVENTIVO"/>
    <x v="0"/>
    <n v="107"/>
    <x v="3"/>
    <n v="908"/>
    <d v="2018-12-05T00:00:00"/>
    <s v="PENDIENTE"/>
    <s v=""/>
    <s v=""/>
    <s v=""/>
    <s v=""/>
    <x v="1"/>
    <x v="4"/>
    <x v="0"/>
    <n v="341.93333333333334"/>
    <n v="0.94981481481481478"/>
  </r>
  <r>
    <x v="20"/>
    <s v="CG-03"/>
    <x v="1"/>
    <m/>
    <x v="2"/>
    <n v="107"/>
    <x v="1"/>
    <n v="1698"/>
    <d v="2018-01-05T00:00:00"/>
    <s v="CONFORME"/>
    <d v="2018-01-05T00:00:00"/>
    <d v="1899-12-30T11:38:00"/>
    <d v="1899-12-30T15:55:00"/>
    <n v="4.2833333333333332"/>
    <x v="3"/>
    <x v="8"/>
    <x v="0"/>
    <n v="339.86666666666667"/>
    <n v="0.94407407407407407"/>
  </r>
  <r>
    <x v="4"/>
    <s v="PORT.G-02"/>
    <x v="11"/>
    <s v="PREVENTIVO"/>
    <x v="0"/>
    <n v="107"/>
    <x v="3"/>
    <n v="908"/>
    <d v="2018-07-03T00:00:00"/>
    <s v="CONFORME"/>
    <d v="2018-07-04T00:00:00"/>
    <d v="1899-12-30T15:19:00"/>
    <d v="1899-12-30T19:48:00"/>
    <n v="4.4833333333333334"/>
    <x v="2"/>
    <x v="11"/>
    <x v="0"/>
    <n v="352.28333333333336"/>
    <n v="0.97856481481481494"/>
  </r>
  <r>
    <x v="4"/>
    <s v="PORT.G-02"/>
    <x v="0"/>
    <s v="PREVENTIVO"/>
    <x v="1"/>
    <n v="107"/>
    <x v="4"/>
    <n v="1911"/>
    <d v="2018-08-24T00:00:00"/>
    <s v="CONFORME"/>
    <d v="2018-08-27T00:00:00"/>
    <d v="1899-12-30T13:15:00"/>
    <d v="1899-12-30T14:33:00"/>
    <n v="1.3"/>
    <x v="5"/>
    <x v="3"/>
    <x v="0"/>
    <n v="358.7"/>
    <n v="0.99638888888888888"/>
  </r>
  <r>
    <x v="54"/>
    <s v="CSA-01"/>
    <x v="2"/>
    <s v="PREVENTIVO"/>
    <x v="0"/>
    <n v="106"/>
    <x v="3"/>
    <n v="908"/>
    <d v="2018-04-19T00:00:00"/>
    <s v="CONFORME"/>
    <d v="2018-04-21T00:00:00"/>
    <d v="1899-12-30T14:28:00"/>
    <d v="1899-12-30T18:39:00"/>
    <n v="4.1833333333333336"/>
    <x v="0"/>
    <x v="2"/>
    <x v="0"/>
    <n v="343.16666666666669"/>
    <n v="0.95324074074074083"/>
  </r>
  <r>
    <x v="54"/>
    <s v="CSA-01"/>
    <x v="6"/>
    <s v="PREVENTIVO"/>
    <x v="1"/>
    <n v="106"/>
    <x v="4"/>
    <n v="1911"/>
    <d v="2018-03-10T00:00:00"/>
    <s v="CONFORME"/>
    <d v="2018-03-13T00:00:00"/>
    <d v="1899-12-30T09:38:00"/>
    <d v="1899-12-30T10:57:00"/>
    <n v="1.3166666666666667"/>
    <x v="5"/>
    <x v="5"/>
    <x v="0"/>
    <n v="345.08333333333331"/>
    <n v="0.95856481481481481"/>
  </r>
  <r>
    <x v="11"/>
    <s v="COMPRESOR 5"/>
    <x v="12"/>
    <s v="PREVENTIVO"/>
    <x v="2"/>
    <n v="107"/>
    <x v="1"/>
    <n v="1698"/>
    <d v="2019-05-19T00:00:00"/>
    <s v="PENDIENTE"/>
    <s v=""/>
    <s v=""/>
    <s v=""/>
    <s v=""/>
    <x v="1"/>
    <x v="0"/>
    <x v="1"/>
    <n v="353.56666666666666"/>
    <n v="0.98212962962962957"/>
  </r>
  <r>
    <x v="15"/>
    <s v="MC-08"/>
    <x v="1"/>
    <s v="PREVENTIVO"/>
    <x v="3"/>
    <n v="201"/>
    <x v="2"/>
    <n v="1168"/>
    <d v="2018-08-19T00:00:00"/>
    <s v="CONFORME"/>
    <d v="2018-08-20T00:00:00"/>
    <d v="1899-12-30T15:10:00"/>
    <d v="1899-12-30T19:22:00"/>
    <n v="4.2"/>
    <x v="2"/>
    <x v="3"/>
    <x v="0"/>
    <n v="351.33333333333331"/>
    <n v="0.97592592592592586"/>
  </r>
  <r>
    <x v="17"/>
    <s v="MQP003"/>
    <x v="3"/>
    <s v="PREVENTIVO"/>
    <x v="0"/>
    <n v="107"/>
    <x v="3"/>
    <n v="908"/>
    <d v="2018-11-21T00:00:00"/>
    <s v="CONFORME"/>
    <d v="2018-11-23T00:00:00"/>
    <d v="1899-12-30T11:33:00"/>
    <d v="1899-12-30T14:54:00"/>
    <n v="3.35"/>
    <x v="0"/>
    <x v="9"/>
    <x v="0"/>
    <n v="353.8"/>
    <n v="0.98277777777777786"/>
  </r>
  <r>
    <x v="19"/>
    <s v="CG-04N"/>
    <x v="3"/>
    <m/>
    <x v="1"/>
    <n v="107"/>
    <x v="1"/>
    <n v="1698"/>
    <d v="2018-03-07T00:00:00"/>
    <s v="CONFORME"/>
    <d v="2018-03-07T00:00:00"/>
    <d v="1899-12-30T13:10:00"/>
    <d v="1899-12-30T16:34:00"/>
    <n v="3.4"/>
    <x v="3"/>
    <x v="5"/>
    <x v="0"/>
    <n v="356.6"/>
    <n v="0.99055555555555563"/>
  </r>
  <r>
    <x v="5"/>
    <s v="GR-02"/>
    <x v="0"/>
    <s v="PREVENTIVO"/>
    <x v="0"/>
    <n v="106"/>
    <x v="3"/>
    <n v="908"/>
    <d v="2018-04-19T00:00:00"/>
    <s v="PENDIENTE"/>
    <s v=""/>
    <s v=""/>
    <s v=""/>
    <s v=""/>
    <x v="1"/>
    <x v="2"/>
    <x v="0"/>
    <n v="318.86666666666667"/>
    <n v="0.88574074074074072"/>
  </r>
  <r>
    <x v="5"/>
    <s v="GR-02"/>
    <x v="8"/>
    <s v="PREVENTIVO"/>
    <x v="1"/>
    <n v="106"/>
    <x v="4"/>
    <n v="1911"/>
    <d v="2019-05-25T00:00:00"/>
    <s v="CONFORME"/>
    <d v="2019-05-28T00:00:00"/>
    <d v="1899-12-30T15:33:00"/>
    <d v="1899-12-30T18:01:00"/>
    <n v="2.4666666666666668"/>
    <x v="5"/>
    <x v="0"/>
    <x v="1"/>
    <n v="312.33333333333331"/>
    <n v="0.86759259259259258"/>
  </r>
  <r>
    <x v="10"/>
    <s v="COMPRESOR 6"/>
    <x v="3"/>
    <s v="PREVENTIVO"/>
    <x v="2"/>
    <n v="107"/>
    <x v="1"/>
    <n v="1698"/>
    <d v="2019-01-24T00:00:00"/>
    <s v="CONFORME"/>
    <d v="2019-01-24T00:00:00"/>
    <d v="1899-12-30T14:22:00"/>
    <d v="1899-12-30T15:33:00"/>
    <n v="1.1833333333333333"/>
    <x v="3"/>
    <x v="8"/>
    <x v="1"/>
    <n v="350.25"/>
    <n v="0.97291666666666665"/>
  </r>
  <r>
    <x v="16"/>
    <s v="MC-09"/>
    <x v="2"/>
    <s v="PREVENTIVO"/>
    <x v="3"/>
    <n v="201"/>
    <x v="2"/>
    <n v="1168"/>
    <d v="2018-05-05T00:00:00"/>
    <s v="CONFORME"/>
    <d v="2018-05-08T00:00:00"/>
    <d v="1899-12-30T11:17:00"/>
    <d v="1899-12-30T15:31:00"/>
    <n v="4.2333333333333334"/>
    <x v="5"/>
    <x v="0"/>
    <x v="0"/>
    <n v="349.1"/>
    <n v="0.96972222222222226"/>
  </r>
  <r>
    <x v="7"/>
    <s v="MQP004"/>
    <x v="10"/>
    <s v="PREVENTIVO"/>
    <x v="0"/>
    <n v="107"/>
    <x v="3"/>
    <n v="908"/>
    <d v="2019-04-18T00:00:00"/>
    <s v="CONFORME"/>
    <d v="2019-04-20T00:00:00"/>
    <d v="1899-12-30T15:18:00"/>
    <d v="1899-12-30T17:30:00"/>
    <n v="2.2000000000000002"/>
    <x v="0"/>
    <x v="2"/>
    <x v="1"/>
    <n v="348.8"/>
    <n v="0.96888888888888891"/>
  </r>
  <r>
    <x v="20"/>
    <s v="CG-04"/>
    <x v="10"/>
    <m/>
    <x v="1"/>
    <n v="107"/>
    <x v="1"/>
    <n v="1698"/>
    <d v="2019-04-06T00:00:00"/>
    <s v="CONFORME"/>
    <d v="2019-04-07T00:00:00"/>
    <d v="1899-12-30T13:21:00"/>
    <d v="1899-12-30T15:36:00"/>
    <n v="2.25"/>
    <x v="2"/>
    <x v="2"/>
    <x v="1"/>
    <n v="333.7166666666667"/>
    <n v="0.92699074074074084"/>
  </r>
  <r>
    <x v="5"/>
    <s v="GR-01"/>
    <x v="12"/>
    <s v="PREVENTIVO"/>
    <x v="0"/>
    <n v="106"/>
    <x v="3"/>
    <n v="908"/>
    <d v="2018-12-11T00:00:00"/>
    <s v="CONFORME"/>
    <d v="2018-12-14T00:00:00"/>
    <d v="1899-12-30T11:20:00"/>
    <d v="1899-12-30T13:43:00"/>
    <n v="2.3833333333333333"/>
    <x v="5"/>
    <x v="4"/>
    <x v="0"/>
    <n v="325.60000000000002"/>
    <n v="0.9044444444444445"/>
  </r>
  <r>
    <x v="5"/>
    <s v="GR-01"/>
    <x v="1"/>
    <s v="PREVENTIVO"/>
    <x v="1"/>
    <n v="106"/>
    <x v="1"/>
    <n v="1698"/>
    <d v="2018-11-05T00:00:00"/>
    <s v="PENDIENTE"/>
    <s v=""/>
    <s v=""/>
    <s v=""/>
    <s v=""/>
    <x v="1"/>
    <x v="9"/>
    <x v="0"/>
    <n v="328.13333333333333"/>
    <n v="0.91148148148148145"/>
  </r>
  <r>
    <x v="3"/>
    <s v="MC-10"/>
    <x v="4"/>
    <s v="PREVENTIVO"/>
    <x v="3"/>
    <n v="201"/>
    <x v="2"/>
    <n v="1168"/>
    <d v="2018-08-24T00:00:00"/>
    <s v="CONFORME"/>
    <d v="2018-08-27T00:00:00"/>
    <d v="1899-12-30T13:36:00"/>
    <d v="1899-12-30T15:06:00"/>
    <n v="1.5"/>
    <x v="5"/>
    <x v="3"/>
    <x v="0"/>
    <n v="358.5"/>
    <n v="0.99583333333333335"/>
  </r>
  <r>
    <x v="17"/>
    <s v="MQP005"/>
    <x v="0"/>
    <s v="PREVENTIVO"/>
    <x v="0"/>
    <n v="107"/>
    <x v="3"/>
    <n v="908"/>
    <d v="2019-01-23T00:00:00"/>
    <s v="CONFORME"/>
    <d v="2019-01-25T00:00:00"/>
    <d v="1899-12-30T14:33:00"/>
    <d v="1899-12-30T15:52:00"/>
    <n v="1.3166666666666667"/>
    <x v="0"/>
    <x v="8"/>
    <x v="1"/>
    <n v="353.71666666666664"/>
    <n v="0.9825462962962962"/>
  </r>
  <r>
    <x v="20"/>
    <s v="CG-05"/>
    <x v="6"/>
    <m/>
    <x v="1"/>
    <n v="107"/>
    <x v="1"/>
    <n v="1698"/>
    <d v="2018-12-23T00:00:00"/>
    <s v="CONFORME"/>
    <d v="2018-12-26T00:00:00"/>
    <d v="1899-12-30T11:35:00"/>
    <d v="1899-12-30T12:46:00"/>
    <n v="1.1833333333333333"/>
    <x v="5"/>
    <x v="4"/>
    <x v="0"/>
    <n v="340.7166666666667"/>
    <n v="0.94643518518518532"/>
  </r>
  <r>
    <x v="50"/>
    <s v="LINC-02"/>
    <x v="2"/>
    <m/>
    <x v="1"/>
    <n v="201"/>
    <x v="4"/>
    <n v="1911"/>
    <d v="2018-01-08T00:00:00"/>
    <s v="CONFORME"/>
    <d v="2018-01-11T00:00:00"/>
    <d v="1899-12-30T15:34:00"/>
    <d v="1899-12-30T16:46:00"/>
    <n v="1.2"/>
    <x v="5"/>
    <x v="8"/>
    <x v="0"/>
    <n v="358.8"/>
    <n v="0.9966666666666667"/>
  </r>
  <r>
    <x v="54"/>
    <s v="CSA-01"/>
    <x v="7"/>
    <s v="PREVENTIVO"/>
    <x v="0"/>
    <n v="106"/>
    <x v="3"/>
    <n v="908"/>
    <d v="2019-04-23T00:00:00"/>
    <s v="CONFORME"/>
    <d v="2019-04-24T00:00:00"/>
    <d v="1899-12-30T13:19:00"/>
    <d v="1899-12-30T16:32:00"/>
    <n v="3.2166666666666668"/>
    <x v="2"/>
    <x v="2"/>
    <x v="1"/>
    <n v="350.08333333333331"/>
    <n v="0.97245370370370365"/>
  </r>
  <r>
    <x v="54"/>
    <s v="CSA-01"/>
    <x v="1"/>
    <s v="PREVENTIVO"/>
    <x v="1"/>
    <n v="106"/>
    <x v="4"/>
    <n v="1911"/>
    <d v="2019-01-20T00:00:00"/>
    <s v="PENDIENTE"/>
    <s v=""/>
    <s v=""/>
    <s v=""/>
    <s v=""/>
    <x v="1"/>
    <x v="8"/>
    <x v="1"/>
    <n v="337.48333333333335"/>
    <n v="0.93745370370370373"/>
  </r>
  <r>
    <x v="6"/>
    <s v="MC-02"/>
    <x v="5"/>
    <s v="PREVENTIVO"/>
    <x v="3"/>
    <n v="201"/>
    <x v="2"/>
    <n v="1168"/>
    <d v="2018-08-08T00:00:00"/>
    <s v="CONFORME"/>
    <d v="2018-08-09T00:00:00"/>
    <d v="1899-12-30T11:37:00"/>
    <d v="1899-12-30T14:58:00"/>
    <n v="3.35"/>
    <x v="2"/>
    <x v="3"/>
    <x v="0"/>
    <n v="353.33333333333331"/>
    <n v="0.9814814814814814"/>
  </r>
  <r>
    <x v="0"/>
    <s v="MQP006"/>
    <x v="1"/>
    <s v="PREVENTIVO"/>
    <x v="0"/>
    <n v="107"/>
    <x v="3"/>
    <n v="908"/>
    <d v="2019-04-20T00:00:00"/>
    <s v="CONFORME"/>
    <d v="2019-04-21T00:00:00"/>
    <d v="1899-12-30T12:21:00"/>
    <d v="1899-12-30T15:51:00"/>
    <n v="3.5"/>
    <x v="2"/>
    <x v="2"/>
    <x v="1"/>
    <n v="336.65"/>
    <n v="0.93513888888888885"/>
  </r>
  <r>
    <x v="54"/>
    <s v="CSA-01"/>
    <x v="11"/>
    <s v="PREVENTIVO"/>
    <x v="0"/>
    <n v="106"/>
    <x v="3"/>
    <n v="908"/>
    <d v="2018-07-23T00:00:00"/>
    <s v="CONFORME"/>
    <d v="2018-07-23T00:00:00"/>
    <d v="1899-12-30T12:22:00"/>
    <d v="1899-12-30T15:34:00"/>
    <n v="3.2"/>
    <x v="3"/>
    <x v="11"/>
    <x v="0"/>
    <n v="336.81666666666666"/>
    <n v="0.93560185185185185"/>
  </r>
  <r>
    <x v="54"/>
    <s v="CSA-01"/>
    <x v="12"/>
    <s v="PREVENTIVO"/>
    <x v="1"/>
    <n v="106"/>
    <x v="4"/>
    <n v="1911"/>
    <d v="2018-02-21T00:00:00"/>
    <s v="CONFORME"/>
    <d v="2018-02-22T00:00:00"/>
    <d v="1899-12-30T12:16:00"/>
    <d v="1899-12-30T15:38:00"/>
    <n v="3.3666666666666667"/>
    <x v="2"/>
    <x v="10"/>
    <x v="0"/>
    <n v="347.23333333333335"/>
    <n v="0.96453703703703708"/>
  </r>
  <r>
    <x v="8"/>
    <s v="MC-05"/>
    <x v="3"/>
    <s v="PREVENTIVO"/>
    <x v="3"/>
    <n v="201"/>
    <x v="2"/>
    <n v="1168"/>
    <d v="2018-01-16T00:00:00"/>
    <s v="CONFORME"/>
    <d v="2018-01-18T00:00:00"/>
    <d v="1899-12-30T09:26:00"/>
    <d v="1899-12-30T12:47:00"/>
    <n v="3.35"/>
    <x v="0"/>
    <x v="8"/>
    <x v="0"/>
    <n v="334.43333333333334"/>
    <n v="0.92898148148148152"/>
  </r>
  <r>
    <x v="5"/>
    <s v="GR-02"/>
    <x v="7"/>
    <s v="PREVENTIVO"/>
    <x v="0"/>
    <n v="106"/>
    <x v="3"/>
    <n v="908"/>
    <d v="2019-04-13T00:00:00"/>
    <s v="PENDIENTE"/>
    <s v=""/>
    <s v=""/>
    <s v=""/>
    <s v=""/>
    <x v="1"/>
    <x v="2"/>
    <x v="1"/>
    <n v="309.5333333333333"/>
    <n v="0.8598148148148147"/>
  </r>
  <r>
    <x v="5"/>
    <s v="GR-02"/>
    <x v="3"/>
    <s v="PREVENTIVO"/>
    <x v="1"/>
    <n v="106"/>
    <x v="4"/>
    <n v="1911"/>
    <d v="2019-03-07T00:00:00"/>
    <s v="CONFORME"/>
    <d v="2019-03-11T00:00:00"/>
    <d v="1899-12-30T14:19:00"/>
    <d v="1899-12-30T17:30:00"/>
    <n v="3.1833333333333331"/>
    <x v="4"/>
    <x v="5"/>
    <x v="1"/>
    <n v="319.7166666666667"/>
    <n v="0.88810185185185198"/>
  </r>
  <r>
    <x v="2"/>
    <s v="COMPRESOR 3"/>
    <x v="6"/>
    <s v="PREVENTIVO"/>
    <x v="2"/>
    <n v="106"/>
    <x v="1"/>
    <n v="1698"/>
    <d v="2018-04-05T00:00:00"/>
    <s v="CONFORME"/>
    <d v="2018-04-08T00:00:00"/>
    <d v="1899-12-30T09:24:00"/>
    <d v="1899-12-30T13:47:00"/>
    <n v="4.3833333333333337"/>
    <x v="5"/>
    <x v="2"/>
    <x v="0"/>
    <n v="354.35"/>
    <n v="0.98430555555555566"/>
  </r>
  <r>
    <x v="8"/>
    <s v="MC-04"/>
    <x v="1"/>
    <s v="PREVENTIVO"/>
    <x v="3"/>
    <n v="201"/>
    <x v="2"/>
    <n v="1168"/>
    <d v="2018-08-25T00:00:00"/>
    <s v="CONFORME"/>
    <d v="2018-08-28T00:00:00"/>
    <d v="1899-12-30T13:21:00"/>
    <d v="1899-12-30T16:44:00"/>
    <n v="3.3833333333333333"/>
    <x v="5"/>
    <x v="3"/>
    <x v="0"/>
    <n v="343.36666666666667"/>
    <n v="0.95379629629629636"/>
  </r>
  <r>
    <x v="0"/>
    <s v="MQP007"/>
    <x v="2"/>
    <s v="PREVENTIVO"/>
    <x v="0"/>
    <n v="107"/>
    <x v="3"/>
    <n v="908"/>
    <d v="2018-07-14T00:00:00"/>
    <s v="PENDIENTE"/>
    <s v=""/>
    <s v=""/>
    <s v=""/>
    <s v=""/>
    <x v="1"/>
    <x v="11"/>
    <x v="0"/>
    <n v="355.83333333333331"/>
    <n v="0.98842592592592582"/>
  </r>
  <r>
    <x v="20"/>
    <s v="CG-07"/>
    <x v="8"/>
    <m/>
    <x v="1"/>
    <n v="107"/>
    <x v="1"/>
    <n v="1698"/>
    <d v="2019-01-30T00:00:00"/>
    <s v="CONFORME"/>
    <d v="2019-01-31T00:00:00"/>
    <d v="1899-12-30T13:28:00"/>
    <d v="1899-12-30T16:46:00"/>
    <n v="3.3"/>
    <x v="2"/>
    <x v="8"/>
    <x v="1"/>
    <n v="346.2"/>
    <n v="0.96166666666666667"/>
  </r>
  <r>
    <x v="5"/>
    <s v="GR-01"/>
    <x v="1"/>
    <s v="PREVENTIVO"/>
    <x v="0"/>
    <n v="106"/>
    <x v="3"/>
    <n v="908"/>
    <d v="2018-10-27T00:00:00"/>
    <s v="CONFORME"/>
    <d v="2018-10-28T00:00:00"/>
    <d v="1899-12-30T13:12:00"/>
    <d v="1899-12-30T15:23:00"/>
    <n v="2.1833333333333331"/>
    <x v="2"/>
    <x v="7"/>
    <x v="0"/>
    <n v="303.01666666666665"/>
    <n v="0.84171296296296294"/>
  </r>
  <r>
    <x v="5"/>
    <s v="GR-01"/>
    <x v="12"/>
    <s v="PREVENTIVO"/>
    <x v="1"/>
    <n v="106"/>
    <x v="4"/>
    <n v="1911"/>
    <d v="2018-10-22T00:00:00"/>
    <s v="PENDIENTE"/>
    <s v=""/>
    <s v=""/>
    <s v=""/>
    <s v=""/>
    <x v="1"/>
    <x v="7"/>
    <x v="0"/>
    <n v="303.01666666666665"/>
    <n v="0.84171296296296294"/>
  </r>
  <r>
    <x v="13"/>
    <s v="COMPRESOR 4"/>
    <x v="4"/>
    <s v="PREVENTIVO"/>
    <x v="2"/>
    <n v="106"/>
    <x v="1"/>
    <n v="1698"/>
    <d v="2018-10-18T00:00:00"/>
    <s v="CONFORME"/>
    <d v="2018-10-18T00:00:00"/>
    <d v="1899-12-30T12:16:00"/>
    <d v="1899-12-30T13:38:00"/>
    <n v="1.3666666666666667"/>
    <x v="3"/>
    <x v="7"/>
    <x v="0"/>
    <n v="355.25"/>
    <n v="0.9868055555555556"/>
  </r>
  <r>
    <x v="8"/>
    <s v="MC-05"/>
    <x v="2"/>
    <s v="PREVENTIVO"/>
    <x v="3"/>
    <n v="201"/>
    <x v="2"/>
    <n v="1168"/>
    <d v="2018-05-10T00:00:00"/>
    <s v="PENDIENTE"/>
    <s v=""/>
    <s v=""/>
    <s v=""/>
    <s v=""/>
    <x v="1"/>
    <x v="0"/>
    <x v="0"/>
    <n v="347.83333333333331"/>
    <n v="0.96620370370370368"/>
  </r>
  <r>
    <x v="0"/>
    <s v="MQP008"/>
    <x v="5"/>
    <s v="PREVENTIVO"/>
    <x v="0"/>
    <n v="107"/>
    <x v="3"/>
    <n v="908"/>
    <d v="2019-02-14T00:00:00"/>
    <s v="CONFORME"/>
    <d v="2019-02-18T00:00:00"/>
    <d v="1899-12-30T15:24:00"/>
    <d v="1899-12-30T18:49:00"/>
    <n v="3.4166666666666665"/>
    <x v="4"/>
    <x v="10"/>
    <x v="1"/>
    <n v="350.75"/>
    <n v="0.97430555555555554"/>
  </r>
  <r>
    <x v="20"/>
    <s v="CG-08"/>
    <x v="9"/>
    <m/>
    <x v="1"/>
    <n v="107"/>
    <x v="1"/>
    <n v="1698"/>
    <d v="2019-02-11T00:00:00"/>
    <s v="CONFORME"/>
    <d v="2019-02-14T00:00:00"/>
    <d v="1899-12-30T15:29:00"/>
    <d v="1899-12-30T16:47:00"/>
    <n v="1.3"/>
    <x v="5"/>
    <x v="10"/>
    <x v="1"/>
    <n v="347.53333333333336"/>
    <n v="0.96537037037037043"/>
  </r>
  <r>
    <x v="1"/>
    <s v="PORT.G-01"/>
    <x v="2"/>
    <s v="PREVENTIVO"/>
    <x v="0"/>
    <n v="107"/>
    <x v="2"/>
    <n v="1168"/>
    <d v="2019-01-25T00:00:00"/>
    <s v="CONFORME"/>
    <d v="2019-01-28T00:00:00"/>
    <d v="1899-12-30T14:21:00"/>
    <d v="1899-12-30T17:49:00"/>
    <n v="3.4666666666666668"/>
    <x v="5"/>
    <x v="8"/>
    <x v="1"/>
    <n v="351.91666666666669"/>
    <n v="0.9775462962962963"/>
  </r>
  <r>
    <x v="1"/>
    <s v="PORT.G-01"/>
    <x v="6"/>
    <s v="PREVENTIVO"/>
    <x v="1"/>
    <n v="107"/>
    <x v="4"/>
    <n v="1911"/>
    <d v="2019-04-16T00:00:00"/>
    <s v="CONFORME"/>
    <d v="2019-04-19T00:00:00"/>
    <d v="1899-12-30T15:17:00"/>
    <d v="1899-12-30T19:43:00"/>
    <n v="4.4333333333333336"/>
    <x v="5"/>
    <x v="2"/>
    <x v="1"/>
    <n v="339.71666666666664"/>
    <n v="0.94365740740740733"/>
  </r>
  <r>
    <x v="54"/>
    <s v="CSA-01"/>
    <x v="12"/>
    <s v="PREVENTIVO"/>
    <x v="0"/>
    <n v="106"/>
    <x v="3"/>
    <n v="908"/>
    <d v="2018-09-30T00:00:00"/>
    <s v="CONFORME"/>
    <d v="2018-09-30T00:00:00"/>
    <d v="1899-12-30T13:13:00"/>
    <d v="1899-12-30T14:24:00"/>
    <n v="1.1833333333333333"/>
    <x v="3"/>
    <x v="6"/>
    <x v="0"/>
    <n v="346.18333333333334"/>
    <n v="0.9616203703703704"/>
  </r>
  <r>
    <x v="54"/>
    <s v="CSA-01"/>
    <x v="12"/>
    <s v="PREVENTIVO"/>
    <x v="1"/>
    <n v="106"/>
    <x v="4"/>
    <n v="1911"/>
    <d v="2018-11-02T00:00:00"/>
    <s v="CONFORME"/>
    <d v="2018-11-05T00:00:00"/>
    <d v="1899-12-30T12:37:00"/>
    <d v="1899-12-30T16:51:00"/>
    <n v="4.2333333333333334"/>
    <x v="5"/>
    <x v="9"/>
    <x v="0"/>
    <n v="340.88333333333333"/>
    <n v="0.9468981481481481"/>
  </r>
  <r>
    <x v="11"/>
    <s v="COMPRESOR 5"/>
    <x v="8"/>
    <s v="PREVENTIVO"/>
    <x v="2"/>
    <n v="107"/>
    <x v="1"/>
    <n v="1698"/>
    <d v="2018-12-28T00:00:00"/>
    <s v="PENDIENTE"/>
    <s v=""/>
    <s v=""/>
    <s v=""/>
    <s v=""/>
    <x v="1"/>
    <x v="4"/>
    <x v="0"/>
    <n v="356.18333333333334"/>
    <n v="0.98939814814814819"/>
  </r>
  <r>
    <x v="12"/>
    <s v="MC-06"/>
    <x v="7"/>
    <s v="PREVENTIVO"/>
    <x v="3"/>
    <n v="201"/>
    <x v="2"/>
    <n v="1168"/>
    <d v="2018-08-15T00:00:00"/>
    <s v="CONFORME"/>
    <d v="2018-08-19T00:00:00"/>
    <d v="1899-12-30T14:23:00"/>
    <d v="1899-12-30T18:34:00"/>
    <n v="4.1833333333333336"/>
    <x v="4"/>
    <x v="3"/>
    <x v="0"/>
    <n v="355.81666666666666"/>
    <n v="0.98837962962962966"/>
  </r>
  <r>
    <x v="0"/>
    <s v="MQP009"/>
    <x v="4"/>
    <s v="PREVENTIVO"/>
    <x v="0"/>
    <n v="107"/>
    <x v="3"/>
    <n v="908"/>
    <d v="2018-10-01T00:00:00"/>
    <s v="CONFORME"/>
    <d v="2018-10-01T00:00:00"/>
    <d v="1899-12-30T13:26:00"/>
    <d v="1899-12-30T17:40:00"/>
    <n v="4.2333333333333334"/>
    <x v="3"/>
    <x v="7"/>
    <x v="0"/>
    <n v="347.83333333333331"/>
    <n v="0.96620370370370368"/>
  </r>
  <r>
    <x v="19"/>
    <s v="CG-01"/>
    <x v="8"/>
    <m/>
    <x v="1"/>
    <n v="107"/>
    <x v="1"/>
    <n v="1698"/>
    <d v="2019-05-18T00:00:00"/>
    <s v="PENDIENTE"/>
    <s v=""/>
    <s v=""/>
    <s v=""/>
    <s v=""/>
    <x v="1"/>
    <x v="0"/>
    <x v="1"/>
    <n v="356.83333333333331"/>
    <n v="0.9912037037037037"/>
  </r>
  <r>
    <x v="5"/>
    <s v="GR-02"/>
    <x v="4"/>
    <s v="PREVENTIVO"/>
    <x v="0"/>
    <n v="106"/>
    <x v="3"/>
    <n v="908"/>
    <d v="2019-02-03T00:00:00"/>
    <s v="CONFORME"/>
    <d v="2019-02-06T00:00:00"/>
    <d v="1899-12-30T15:31:00"/>
    <d v="1899-12-30T16:42:00"/>
    <n v="1.1833333333333333"/>
    <x v="5"/>
    <x v="10"/>
    <x v="1"/>
    <n v="321.01666666666665"/>
    <n v="0.89171296296296287"/>
  </r>
  <r>
    <x v="5"/>
    <s v="GR-02"/>
    <x v="7"/>
    <s v="PREVENTIVO"/>
    <x v="1"/>
    <n v="106"/>
    <x v="4"/>
    <n v="1911"/>
    <d v="2018-09-24T00:00:00"/>
    <s v="CONFORME"/>
    <d v="2018-09-25T00:00:00"/>
    <d v="1899-12-30T15:30:00"/>
    <d v="1899-12-30T19:43:00"/>
    <n v="4.2166666666666668"/>
    <x v="2"/>
    <x v="6"/>
    <x v="0"/>
    <n v="307.0333333333333"/>
    <n v="0.85287037037037028"/>
  </r>
  <r>
    <x v="10"/>
    <s v="COMPRESOR 6"/>
    <x v="4"/>
    <s v="PREVENTIVO"/>
    <x v="2"/>
    <n v="107"/>
    <x v="1"/>
    <n v="1698"/>
    <d v="2018-06-28T00:00:00"/>
    <s v="CONFORME"/>
    <d v="2018-07-01T00:00:00"/>
    <d v="1899-12-30T12:14:00"/>
    <d v="1899-12-30T16:42:00"/>
    <n v="4.4666666666666668"/>
    <x v="5"/>
    <x v="1"/>
    <x v="0"/>
    <n v="353.28333333333336"/>
    <n v="0.98134259259259271"/>
  </r>
  <r>
    <x v="14"/>
    <s v="MC-07"/>
    <x v="3"/>
    <s v="PREVENTIVO"/>
    <x v="3"/>
    <n v="201"/>
    <x v="2"/>
    <n v="1168"/>
    <d v="2018-09-07T00:00:00"/>
    <s v="PENDIENTE"/>
    <s v=""/>
    <s v=""/>
    <s v=""/>
    <s v=""/>
    <x v="1"/>
    <x v="6"/>
    <x v="0"/>
    <n v="360"/>
    <n v="1"/>
  </r>
  <r>
    <x v="0"/>
    <s v="MQP010"/>
    <x v="9"/>
    <s v="PREVENTIVO"/>
    <x v="0"/>
    <n v="107"/>
    <x v="3"/>
    <n v="908"/>
    <d v="2018-02-01T00:00:00"/>
    <s v="CONFORME"/>
    <d v="2018-02-02T00:00:00"/>
    <d v="1899-12-30T10:11:00"/>
    <d v="1899-12-30T14:32:00"/>
    <n v="4.3499999999999996"/>
    <x v="2"/>
    <x v="10"/>
    <x v="0"/>
    <n v="348.58333333333331"/>
    <n v="0.968287037037037"/>
  </r>
  <r>
    <x v="20"/>
    <s v="CG-02"/>
    <x v="8"/>
    <m/>
    <x v="2"/>
    <n v="107"/>
    <x v="1"/>
    <n v="1698"/>
    <d v="2018-01-27T00:00:00"/>
    <s v="CONFORME"/>
    <d v="2018-01-27T00:00:00"/>
    <d v="1899-12-30T12:15:00"/>
    <d v="1899-12-30T16:34:00"/>
    <n v="4.3166666666666664"/>
    <x v="3"/>
    <x v="8"/>
    <x v="0"/>
    <n v="339.86666666666667"/>
    <n v="0.94407407407407407"/>
  </r>
  <r>
    <x v="51"/>
    <s v="BCO-CON"/>
    <x v="5"/>
    <m/>
    <x v="1"/>
    <n v="201"/>
    <x v="4"/>
    <n v="1911"/>
    <d v="2019-03-09T00:00:00"/>
    <s v="CONFORME"/>
    <d v="2019-03-09T00:00:00"/>
    <d v="1899-12-30T09:33:00"/>
    <d v="1899-12-30T11:03:00"/>
    <n v="1.5"/>
    <x v="3"/>
    <x v="5"/>
    <x v="1"/>
    <n v="358.5"/>
    <n v="0.99583333333333335"/>
  </r>
  <r>
    <x v="52"/>
    <s v="SUB-EST"/>
    <x v="5"/>
    <m/>
    <x v="1"/>
    <n v="201"/>
    <x v="4"/>
    <n v="1911"/>
    <d v="2018-08-16T00:00:00"/>
    <s v="PENDIENTE"/>
    <s v=""/>
    <s v=""/>
    <s v=""/>
    <s v=""/>
    <x v="1"/>
    <x v="3"/>
    <x v="0"/>
    <n v="360"/>
    <n v="1"/>
  </r>
  <r>
    <x v="5"/>
    <s v="GR-01"/>
    <x v="10"/>
    <s v="PREVENTIVO"/>
    <x v="0"/>
    <n v="106"/>
    <x v="3"/>
    <n v="908"/>
    <d v="2018-04-12T00:00:00"/>
    <s v="CONFORME"/>
    <d v="2018-04-12T00:00:00"/>
    <d v="1899-12-30T11:31:00"/>
    <d v="1899-12-30T14:44:00"/>
    <n v="3.2166666666666668"/>
    <x v="3"/>
    <x v="2"/>
    <x v="0"/>
    <n v="318.86666666666667"/>
    <n v="0.88574074074074072"/>
  </r>
  <r>
    <x v="5"/>
    <s v="GR-01"/>
    <x v="1"/>
    <s v="PREVENTIVO"/>
    <x v="1"/>
    <n v="106"/>
    <x v="4"/>
    <n v="1911"/>
    <d v="2018-08-07T00:00:00"/>
    <s v="CONFORME"/>
    <d v="2018-08-08T00:00:00"/>
    <d v="1899-12-30T11:27:00"/>
    <d v="1899-12-30T13:50:00"/>
    <n v="2.3833333333333333"/>
    <x v="2"/>
    <x v="3"/>
    <x v="0"/>
    <n v="319.63333333333333"/>
    <n v="0.88787037037037031"/>
  </r>
  <r>
    <x v="15"/>
    <s v="MC-08"/>
    <x v="4"/>
    <s v="PREVENTIVO"/>
    <x v="3"/>
    <n v="201"/>
    <x v="2"/>
    <n v="1168"/>
    <d v="2018-10-20T00:00:00"/>
    <s v="PENDIENTE"/>
    <s v=""/>
    <s v=""/>
    <s v=""/>
    <s v=""/>
    <x v="1"/>
    <x v="7"/>
    <x v="0"/>
    <n v="360"/>
    <n v="1"/>
  </r>
  <r>
    <x v="7"/>
    <s v="MQP011"/>
    <x v="10"/>
    <s v="PREVENTIVO"/>
    <x v="0"/>
    <n v="107"/>
    <x v="3"/>
    <n v="908"/>
    <d v="2018-05-23T00:00:00"/>
    <s v="PENDIENTE"/>
    <s v=""/>
    <s v=""/>
    <s v=""/>
    <s v=""/>
    <x v="1"/>
    <x v="0"/>
    <x v="0"/>
    <n v="355.23333333333335"/>
    <n v="0.98675925925925934"/>
  </r>
  <r>
    <x v="20"/>
    <s v="CG-03"/>
    <x v="8"/>
    <m/>
    <x v="2"/>
    <n v="107"/>
    <x v="1"/>
    <n v="1698"/>
    <d v="2018-07-09T00:00:00"/>
    <s v="PENDIENTE"/>
    <s v=""/>
    <s v=""/>
    <s v=""/>
    <s v=""/>
    <x v="1"/>
    <x v="11"/>
    <x v="0"/>
    <n v="350.06666666666666"/>
    <n v="0.97240740740740739"/>
  </r>
  <r>
    <x v="53"/>
    <s v="LINC-03"/>
    <x v="6"/>
    <m/>
    <x v="1"/>
    <n v="201"/>
    <x v="4"/>
    <n v="1911"/>
    <d v="2018-09-29T00:00:00"/>
    <s v="CONFORME"/>
    <d v="2018-10-02T00:00:00"/>
    <d v="1899-12-30T11:32:00"/>
    <d v="1899-12-30T15:52:00"/>
    <n v="4.333333333333333"/>
    <x v="5"/>
    <x v="6"/>
    <x v="0"/>
    <n v="355.66666666666669"/>
    <n v="0.98796296296296304"/>
  </r>
  <r>
    <x v="54"/>
    <s v="CSA-01"/>
    <x v="3"/>
    <s v="PREVENTIVO"/>
    <x v="0"/>
    <n v="106"/>
    <x v="3"/>
    <n v="908"/>
    <d v="2018-12-16T00:00:00"/>
    <s v="CONFORME"/>
    <d v="2018-12-17T00:00:00"/>
    <d v="1899-12-30T14:18:00"/>
    <d v="1899-12-30T15:42:00"/>
    <n v="1.4"/>
    <x v="2"/>
    <x v="4"/>
    <x v="0"/>
    <n v="352.05"/>
    <n v="0.97791666666666666"/>
  </r>
  <r>
    <x v="54"/>
    <s v="CSA-01"/>
    <x v="8"/>
    <s v="PREVENTIVO"/>
    <x v="1"/>
    <n v="106"/>
    <x v="4"/>
    <n v="1911"/>
    <d v="2019-03-02T00:00:00"/>
    <s v="CONFORME"/>
    <d v="2019-03-03T00:00:00"/>
    <d v="1899-12-30T10:15:00"/>
    <d v="1899-12-30T14:33:00"/>
    <n v="4.3"/>
    <x v="2"/>
    <x v="5"/>
    <x v="1"/>
    <n v="340.26666666666665"/>
    <n v="0.94518518518518513"/>
  </r>
  <r>
    <x v="16"/>
    <s v="MC-09"/>
    <x v="1"/>
    <s v="PREVENTIVO"/>
    <x v="3"/>
    <n v="201"/>
    <x v="2"/>
    <n v="1168"/>
    <d v="2018-04-23T00:00:00"/>
    <s v="PENDIENTE"/>
    <s v=""/>
    <s v=""/>
    <s v=""/>
    <s v=""/>
    <x v="1"/>
    <x v="2"/>
    <x v="0"/>
    <n v="353.31666666666666"/>
    <n v="0.98143518518518513"/>
  </r>
  <r>
    <x v="7"/>
    <s v="MQP012"/>
    <x v="6"/>
    <s v="PREVENTIVO"/>
    <x v="0"/>
    <n v="107"/>
    <x v="3"/>
    <n v="908"/>
    <d v="2018-08-03T00:00:00"/>
    <s v="CONFORME"/>
    <d v="2018-08-05T00:00:00"/>
    <d v="1899-12-30T09:26:00"/>
    <d v="1899-12-30T11:51:00"/>
    <n v="2.4166666666666665"/>
    <x v="0"/>
    <x v="3"/>
    <x v="0"/>
    <n v="356.08333333333331"/>
    <n v="0.98912037037037037"/>
  </r>
  <r>
    <x v="5"/>
    <s v="GR-02"/>
    <x v="7"/>
    <s v="PREVENTIVO"/>
    <x v="0"/>
    <n v="106"/>
    <x v="3"/>
    <n v="908"/>
    <d v="2019-04-23T00:00:00"/>
    <s v="CONFORME"/>
    <d v="2019-04-23T00:00:00"/>
    <d v="1899-12-30T11:22:00"/>
    <d v="1899-12-30T12:47:00"/>
    <n v="1.4166666666666667"/>
    <x v="3"/>
    <x v="2"/>
    <x v="1"/>
    <n v="309.5333333333333"/>
    <n v="0.8598148148148147"/>
  </r>
  <r>
    <x v="5"/>
    <s v="GR-02"/>
    <x v="12"/>
    <s v="PREVENTIVO"/>
    <x v="1"/>
    <n v="106"/>
    <x v="4"/>
    <n v="1911"/>
    <d v="2018-04-01T00:00:00"/>
    <s v="CONFORME"/>
    <d v="2018-04-02T00:00:00"/>
    <d v="1899-12-30T15:38:00"/>
    <d v="1899-12-30T17:04:00"/>
    <n v="1.4333333333333333"/>
    <x v="2"/>
    <x v="2"/>
    <x v="0"/>
    <n v="318.86666666666667"/>
    <n v="0.88574074074074072"/>
  </r>
  <r>
    <x v="2"/>
    <s v="COMPRESOR 3"/>
    <x v="10"/>
    <s v="PREVENTIVO"/>
    <x v="2"/>
    <n v="106"/>
    <x v="1"/>
    <n v="1698"/>
    <d v="2019-02-23T00:00:00"/>
    <s v="CONFORME"/>
    <d v="2019-02-24T00:00:00"/>
    <d v="1899-12-30T10:39:00"/>
    <d v="1899-12-30T14:05:00"/>
    <n v="3.4333333333333336"/>
    <x v="2"/>
    <x v="10"/>
    <x v="1"/>
    <n v="345.4"/>
    <n v="0.95944444444444443"/>
  </r>
  <r>
    <x v="3"/>
    <s v="MC-10"/>
    <x v="3"/>
    <s v="PREVENTIVO"/>
    <x v="3"/>
    <n v="201"/>
    <x v="2"/>
    <n v="1168"/>
    <d v="2018-08-31T00:00:00"/>
    <s v="PENDIENTE"/>
    <s v=""/>
    <s v=""/>
    <s v=""/>
    <s v=""/>
    <x v="1"/>
    <x v="3"/>
    <x v="0"/>
    <n v="358.5"/>
    <n v="0.99583333333333335"/>
  </r>
  <r>
    <x v="7"/>
    <s v="MQP013"/>
    <x v="9"/>
    <s v="PREVENTIVO"/>
    <x v="0"/>
    <n v="107"/>
    <x v="0"/>
    <n v="1420"/>
    <d v="2018-02-14T00:00:00"/>
    <s v="CONFORME"/>
    <d v="2018-02-16T00:00:00"/>
    <d v="1899-12-30T12:13:00"/>
    <d v="1899-12-30T16:42:00"/>
    <n v="4.4833333333333334"/>
    <x v="0"/>
    <x v="10"/>
    <x v="0"/>
    <n v="355.51666666666665"/>
    <n v="0.9875462962962962"/>
  </r>
  <r>
    <x v="19"/>
    <s v="CG-04N"/>
    <x v="7"/>
    <m/>
    <x v="1"/>
    <n v="107"/>
    <x v="1"/>
    <n v="1698"/>
    <d v="2018-12-17T00:00:00"/>
    <s v="CONFORME"/>
    <d v="2018-12-19T00:00:00"/>
    <d v="1899-12-30T14:33:00"/>
    <d v="1899-12-30T16:57:00"/>
    <n v="2.4"/>
    <x v="0"/>
    <x v="4"/>
    <x v="0"/>
    <n v="354.15"/>
    <n v="0.9837499999999999"/>
  </r>
  <r>
    <x v="5"/>
    <s v="GR-01"/>
    <x v="5"/>
    <s v="PREVENTIVO"/>
    <x v="0"/>
    <n v="106"/>
    <x v="3"/>
    <n v="908"/>
    <d v="2018-03-09T00:00:00"/>
    <s v="CONFORME"/>
    <d v="2018-03-09T00:00:00"/>
    <d v="1899-12-30T15:31:00"/>
    <d v="1899-12-30T19:58:00"/>
    <n v="4.45"/>
    <x v="3"/>
    <x v="5"/>
    <x v="0"/>
    <n v="319.18333333333334"/>
    <n v="0.88662037037037034"/>
  </r>
  <r>
    <x v="5"/>
    <s v="GR-01"/>
    <x v="4"/>
    <s v="PREVENTIVO"/>
    <x v="1"/>
    <n v="106"/>
    <x v="4"/>
    <n v="1911"/>
    <d v="2018-01-17T00:00:00"/>
    <s v="CONFORME"/>
    <d v="2018-01-20T00:00:00"/>
    <d v="1899-12-30T13:17:00"/>
    <d v="1899-12-30T16:35:00"/>
    <n v="3.3"/>
    <x v="5"/>
    <x v="8"/>
    <x v="0"/>
    <n v="290.45"/>
    <n v="0.80680555555555555"/>
  </r>
  <r>
    <x v="13"/>
    <s v="COMPRESOR 4"/>
    <x v="2"/>
    <s v="PREVENTIVO"/>
    <x v="2"/>
    <n v="106"/>
    <x v="1"/>
    <n v="1698"/>
    <d v="2018-08-04T00:00:00"/>
    <s v="CONFORME"/>
    <d v="2018-08-08T00:00:00"/>
    <d v="1899-12-30T15:21:00"/>
    <d v="1899-12-30T19:50:00"/>
    <n v="4.4833333333333334"/>
    <x v="4"/>
    <x v="3"/>
    <x v="0"/>
    <n v="347.81666666666666"/>
    <n v="0.96615740740740741"/>
  </r>
  <r>
    <x v="6"/>
    <s v="MC-02"/>
    <x v="4"/>
    <s v="PREVENTIVO"/>
    <x v="3"/>
    <n v="201"/>
    <x v="2"/>
    <n v="1168"/>
    <d v="2019-03-27T00:00:00"/>
    <s v="CONFORME"/>
    <d v="2019-03-29T00:00:00"/>
    <d v="1899-12-30T09:19:00"/>
    <d v="1899-12-30T13:46:00"/>
    <n v="4.45"/>
    <x v="0"/>
    <x v="5"/>
    <x v="1"/>
    <n v="345.75"/>
    <n v="0.9604166666666667"/>
  </r>
  <r>
    <x v="7"/>
    <s v="MQP014"/>
    <x v="10"/>
    <s v="PREVENTIVO"/>
    <x v="0"/>
    <n v="107"/>
    <x v="0"/>
    <n v="1420"/>
    <d v="2018-10-20T00:00:00"/>
    <s v="CONFORME"/>
    <d v="2018-10-22T00:00:00"/>
    <d v="1899-12-30T13:19:00"/>
    <d v="1899-12-30T16:34:00"/>
    <n v="3.25"/>
    <x v="0"/>
    <x v="7"/>
    <x v="0"/>
    <n v="346.51666666666665"/>
    <n v="0.96254629629629629"/>
  </r>
  <r>
    <x v="20"/>
    <s v="CG-04"/>
    <x v="7"/>
    <m/>
    <x v="1"/>
    <n v="107"/>
    <x v="1"/>
    <n v="1698"/>
    <d v="2018-01-06T00:00:00"/>
    <s v="CONFORME"/>
    <d v="2018-01-07T00:00:00"/>
    <d v="1899-12-30T09:16:00"/>
    <d v="1899-12-30T13:30:00"/>
    <n v="4.2333333333333334"/>
    <x v="2"/>
    <x v="8"/>
    <x v="0"/>
    <n v="339.86666666666667"/>
    <n v="0.94407407407407407"/>
  </r>
  <r>
    <x v="4"/>
    <s v="PORT.G-02"/>
    <x v="0"/>
    <s v="PREVENTIVO"/>
    <x v="0"/>
    <n v="107"/>
    <x v="4"/>
    <n v="1911"/>
    <d v="2018-01-30T00:00:00"/>
    <s v="CONFORME"/>
    <d v="2018-02-02T00:00:00"/>
    <d v="1899-12-30T09:11:00"/>
    <d v="1899-12-30T13:24:00"/>
    <n v="4.2166666666666668"/>
    <x v="5"/>
    <x v="8"/>
    <x v="0"/>
    <n v="355.78333333333336"/>
    <n v="0.98828703703703713"/>
  </r>
  <r>
    <x v="4"/>
    <s v="PORT.G-02"/>
    <x v="2"/>
    <s v="PREVENTIVO"/>
    <x v="1"/>
    <n v="107"/>
    <x v="4"/>
    <n v="1911"/>
    <d v="2019-05-30T00:00:00"/>
    <s v="CONFORME"/>
    <d v="2019-05-31T00:00:00"/>
    <d v="1899-12-30T15:31:00"/>
    <d v="1899-12-30T19:58:00"/>
    <n v="4.45"/>
    <x v="2"/>
    <x v="0"/>
    <x v="1"/>
    <n v="355.55"/>
    <n v="0.98763888888888896"/>
  </r>
  <r>
    <x v="54"/>
    <s v="CSA-01"/>
    <x v="6"/>
    <s v="PREVENTIVO"/>
    <x v="0"/>
    <n v="106"/>
    <x v="3"/>
    <n v="908"/>
    <d v="2018-11-16T00:00:00"/>
    <s v="CONFORME"/>
    <d v="2018-11-18T00:00:00"/>
    <d v="1899-12-30T11:22:00"/>
    <d v="1899-12-30T14:48:00"/>
    <n v="3.4333333333333336"/>
    <x v="0"/>
    <x v="9"/>
    <x v="0"/>
    <n v="340.88333333333333"/>
    <n v="0.9468981481481481"/>
  </r>
  <r>
    <x v="54"/>
    <s v="CSA-01"/>
    <x v="0"/>
    <s v="PREVENTIVO"/>
    <x v="1"/>
    <n v="106"/>
    <x v="4"/>
    <n v="1911"/>
    <d v="2018-10-06T00:00:00"/>
    <s v="PENDIENTE"/>
    <s v=""/>
    <s v=""/>
    <s v=""/>
    <s v=""/>
    <x v="1"/>
    <x v="7"/>
    <x v="0"/>
    <n v="335.3"/>
    <n v="0.93138888888888893"/>
  </r>
  <r>
    <x v="11"/>
    <s v="COMPRESOR 5"/>
    <x v="3"/>
    <s v="PREVENTIVO"/>
    <x v="2"/>
    <n v="107"/>
    <x v="1"/>
    <n v="1698"/>
    <d v="2019-04-23T00:00:00"/>
    <s v="CONFORME"/>
    <d v="2019-04-23T00:00:00"/>
    <d v="1899-12-30T10:21:00"/>
    <d v="1899-12-30T14:47:00"/>
    <n v="4.4333333333333336"/>
    <x v="3"/>
    <x v="2"/>
    <x v="1"/>
    <n v="353.26666666666665"/>
    <n v="0.98129629629629622"/>
  </r>
  <r>
    <x v="8"/>
    <s v="MC-04"/>
    <x v="10"/>
    <s v="PREVENTIVO"/>
    <x v="3"/>
    <n v="201"/>
    <x v="2"/>
    <n v="1168"/>
    <d v="2018-01-01T00:00:00"/>
    <s v="CONFORME"/>
    <d v="2018-01-03T00:00:00"/>
    <d v="1899-12-30T11:35:00"/>
    <d v="1899-12-30T15:53:00"/>
    <n v="4.3"/>
    <x v="0"/>
    <x v="8"/>
    <x v="0"/>
    <n v="334.43333333333334"/>
    <n v="0.92898148148148152"/>
  </r>
  <r>
    <x v="0"/>
    <s v="MQP015"/>
    <x v="5"/>
    <s v="PREVENTIVO"/>
    <x v="0"/>
    <n v="107"/>
    <x v="0"/>
    <n v="1420"/>
    <d v="2018-01-23T00:00:00"/>
    <s v="CONFORME"/>
    <d v="2018-01-27T00:00:00"/>
    <d v="1899-12-30T14:18:00"/>
    <d v="1899-12-30T16:46:00"/>
    <n v="2.4666666666666668"/>
    <x v="4"/>
    <x v="8"/>
    <x v="0"/>
    <n v="338.83333333333331"/>
    <n v="0.94120370370370365"/>
  </r>
  <r>
    <x v="20"/>
    <s v="CG-05"/>
    <x v="0"/>
    <m/>
    <x v="1"/>
    <n v="107"/>
    <x v="1"/>
    <n v="1698"/>
    <d v="2018-08-13T00:00:00"/>
    <s v="PENDIENTE"/>
    <s v=""/>
    <s v=""/>
    <s v=""/>
    <s v=""/>
    <x v="1"/>
    <x v="3"/>
    <x v="0"/>
    <n v="349.95"/>
    <n v="0.9720833333333333"/>
  </r>
  <r>
    <x v="5"/>
    <s v="GR-02"/>
    <x v="9"/>
    <s v="PREVENTIVO"/>
    <x v="0"/>
    <n v="106"/>
    <x v="3"/>
    <n v="908"/>
    <d v="2018-10-25T00:00:00"/>
    <s v="CONFORME"/>
    <d v="2018-10-26T00:00:00"/>
    <d v="1899-12-30T13:14:00"/>
    <d v="1899-12-30T14:30:00"/>
    <n v="1.2666666666666666"/>
    <x v="2"/>
    <x v="7"/>
    <x v="0"/>
    <n v="303.01666666666665"/>
    <n v="0.84171296296296294"/>
  </r>
  <r>
    <x v="5"/>
    <s v="GR-02"/>
    <x v="2"/>
    <s v="PREVENTIVO"/>
    <x v="1"/>
    <n v="106"/>
    <x v="4"/>
    <n v="1911"/>
    <d v="2018-12-17T00:00:00"/>
    <s v="CONFORME"/>
    <d v="2018-12-19T00:00:00"/>
    <d v="1899-12-30T15:37:00"/>
    <d v="1899-12-30T20:06:00"/>
    <n v="4.4833333333333334"/>
    <x v="0"/>
    <x v="4"/>
    <x v="0"/>
    <n v="325.60000000000002"/>
    <n v="0.9044444444444445"/>
  </r>
  <r>
    <x v="10"/>
    <s v="COMPRESOR 6"/>
    <x v="2"/>
    <s v="PREVENTIVO"/>
    <x v="2"/>
    <n v="107"/>
    <x v="1"/>
    <n v="1698"/>
    <d v="2018-01-23T00:00:00"/>
    <s v="PENDIENTE"/>
    <s v=""/>
    <s v=""/>
    <s v=""/>
    <s v=""/>
    <x v="1"/>
    <x v="8"/>
    <x v="0"/>
    <n v="360"/>
    <n v="1"/>
  </r>
  <r>
    <x v="8"/>
    <s v="MC-05"/>
    <x v="0"/>
    <s v="PREVENTIVO"/>
    <x v="3"/>
    <n v="201"/>
    <x v="2"/>
    <n v="1168"/>
    <d v="2019-03-16T00:00:00"/>
    <s v="CONFORME"/>
    <d v="2019-03-18T00:00:00"/>
    <d v="1899-12-30T11:14:00"/>
    <d v="1899-12-30T13:43:00"/>
    <n v="2.4833333333333334"/>
    <x v="0"/>
    <x v="5"/>
    <x v="1"/>
    <n v="338.76666666666665"/>
    <n v="0.94101851851851848"/>
  </r>
  <r>
    <x v="17"/>
    <s v="MQP001"/>
    <x v="4"/>
    <s v="PREVENTIVO"/>
    <x v="0"/>
    <n v="107"/>
    <x v="0"/>
    <n v="1420"/>
    <d v="2018-04-08T00:00:00"/>
    <s v="CONFORME"/>
    <d v="2018-04-09T00:00:00"/>
    <d v="1899-12-30T15:37:00"/>
    <d v="1899-12-30T18:00:00"/>
    <n v="2.3833333333333333"/>
    <x v="2"/>
    <x v="2"/>
    <x v="0"/>
    <n v="348.98333333333335"/>
    <n v="0.96939814814814818"/>
  </r>
  <r>
    <x v="20"/>
    <s v="CG-07"/>
    <x v="1"/>
    <m/>
    <x v="1"/>
    <n v="107"/>
    <x v="1"/>
    <n v="1698"/>
    <d v="2018-05-07T00:00:00"/>
    <s v="CONFORME"/>
    <d v="2018-05-09T00:00:00"/>
    <d v="1899-12-30T11:39:00"/>
    <d v="1899-12-30T15:05:00"/>
    <n v="3.4333333333333336"/>
    <x v="0"/>
    <x v="0"/>
    <x v="0"/>
    <n v="347.88333333333333"/>
    <n v="0.96634259259259259"/>
  </r>
  <r>
    <x v="5"/>
    <s v="GR-01"/>
    <x v="8"/>
    <s v="PREVENTIVO"/>
    <x v="0"/>
    <n v="106"/>
    <x v="3"/>
    <n v="908"/>
    <d v="2018-01-17T00:00:00"/>
    <s v="CONFORME"/>
    <d v="2018-01-17T00:00:00"/>
    <d v="1899-12-30T15:32:00"/>
    <d v="1899-12-30T18:45:00"/>
    <n v="3.2166666666666668"/>
    <x v="3"/>
    <x v="8"/>
    <x v="0"/>
    <n v="290.45"/>
    <n v="0.80680555555555555"/>
  </r>
  <r>
    <x v="5"/>
    <s v="GR-01"/>
    <x v="10"/>
    <s v="PREVENTIVO"/>
    <x v="1"/>
    <n v="106"/>
    <x v="4"/>
    <n v="1911"/>
    <d v="2018-01-14T00:00:00"/>
    <s v="CONFORME"/>
    <d v="2018-01-18T00:00:00"/>
    <d v="1899-12-30T12:23:00"/>
    <d v="1899-12-30T14:53:00"/>
    <n v="2.5"/>
    <x v="4"/>
    <x v="8"/>
    <x v="0"/>
    <n v="290.45"/>
    <n v="0.80680555555555555"/>
  </r>
  <r>
    <x v="12"/>
    <s v="MC-06"/>
    <x v="1"/>
    <s v="PREVENTIVO"/>
    <x v="3"/>
    <n v="201"/>
    <x v="2"/>
    <n v="1168"/>
    <d v="2018-04-27T00:00:00"/>
    <s v="CONFORME"/>
    <d v="2018-04-30T00:00:00"/>
    <d v="1899-12-30T12:26:00"/>
    <d v="1899-12-30T16:42:00"/>
    <n v="4.2666666666666666"/>
    <x v="5"/>
    <x v="2"/>
    <x v="0"/>
    <n v="355.73333333333335"/>
    <n v="0.98814814814814822"/>
  </r>
  <r>
    <x v="0"/>
    <s v="MQP002"/>
    <x v="10"/>
    <s v="PREVENTIVO"/>
    <x v="0"/>
    <n v="107"/>
    <x v="0"/>
    <n v="1420"/>
    <d v="2018-03-25T00:00:00"/>
    <s v="CONFORME"/>
    <d v="2018-03-27T00:00:00"/>
    <d v="1899-12-30T09:37:00"/>
    <d v="1899-12-30T11:57:00"/>
    <n v="2.3333333333333335"/>
    <x v="0"/>
    <x v="5"/>
    <x v="0"/>
    <n v="345.28333333333336"/>
    <n v="0.95912037037037046"/>
  </r>
  <r>
    <x v="20"/>
    <s v="CG-08"/>
    <x v="1"/>
    <m/>
    <x v="1"/>
    <n v="107"/>
    <x v="1"/>
    <n v="1698"/>
    <d v="2018-07-22T00:00:00"/>
    <s v="PENDIENTE"/>
    <s v=""/>
    <s v=""/>
    <s v=""/>
    <s v=""/>
    <x v="1"/>
    <x v="11"/>
    <x v="0"/>
    <n v="350.06666666666666"/>
    <n v="0.97240740740740739"/>
  </r>
  <r>
    <x v="55"/>
    <s v="DOBTUB-01"/>
    <x v="8"/>
    <m/>
    <x v="2"/>
    <n v="201"/>
    <x v="4"/>
    <n v="1911"/>
    <d v="2019-03-01T00:00:00"/>
    <s v="CONFORME"/>
    <d v="2019-03-05T00:00:00"/>
    <d v="1899-12-30T12:15:00"/>
    <d v="1899-12-30T16:36:00"/>
    <n v="4.3499999999999996"/>
    <x v="4"/>
    <x v="5"/>
    <x v="1"/>
    <n v="355.65"/>
    <n v="0.98791666666666655"/>
  </r>
  <r>
    <x v="56"/>
    <s v="PREN-CORT"/>
    <x v="4"/>
    <m/>
    <x v="2"/>
    <n v="201"/>
    <x v="4"/>
    <n v="1911"/>
    <d v="2019-05-26T00:00:00"/>
    <s v="CONFORME"/>
    <d v="2019-05-29T00:00:00"/>
    <d v="1899-12-30T10:39:00"/>
    <d v="1899-12-30T13:49:00"/>
    <n v="3.1666666666666665"/>
    <x v="5"/>
    <x v="0"/>
    <x v="1"/>
    <n v="356.83333333333331"/>
    <n v="0.9912037037037037"/>
  </r>
  <r>
    <x v="54"/>
    <s v="CSA-01"/>
    <x v="8"/>
    <s v="PREVENTIVO"/>
    <x v="0"/>
    <n v="106"/>
    <x v="2"/>
    <n v="1168"/>
    <d v="2019-02-26T00:00:00"/>
    <s v="CONFORME"/>
    <d v="2019-03-02T00:00:00"/>
    <d v="1899-12-30T15:36:00"/>
    <d v="1899-12-30T19:51:00"/>
    <n v="4.25"/>
    <x v="4"/>
    <x v="10"/>
    <x v="1"/>
    <n v="340.43333333333334"/>
    <n v="0.94564814814814813"/>
  </r>
  <r>
    <x v="54"/>
    <s v="CSA-01"/>
    <x v="10"/>
    <s v="PREVENTIVO"/>
    <x v="1"/>
    <n v="106"/>
    <x v="4"/>
    <n v="1911"/>
    <d v="2018-11-14T00:00:00"/>
    <s v="CONFORME"/>
    <d v="2018-11-16T00:00:00"/>
    <d v="1899-12-30T09:32:00"/>
    <d v="1899-12-30T11:44:00"/>
    <n v="2.2000000000000002"/>
    <x v="0"/>
    <x v="9"/>
    <x v="0"/>
    <n v="340.88333333333333"/>
    <n v="0.9468981481481481"/>
  </r>
  <r>
    <x v="14"/>
    <s v="MC-07"/>
    <x v="0"/>
    <s v="PREVENTIVO"/>
    <x v="3"/>
    <n v="201"/>
    <x v="2"/>
    <n v="1168"/>
    <d v="2019-03-14T00:00:00"/>
    <s v="CONFORME"/>
    <d v="2019-03-18T00:00:00"/>
    <d v="1899-12-30T11:22:00"/>
    <d v="1899-12-30T13:38:00"/>
    <n v="2.2666666666666666"/>
    <x v="4"/>
    <x v="5"/>
    <x v="1"/>
    <n v="355.46666666666664"/>
    <n v="0.98740740740740729"/>
  </r>
  <r>
    <x v="17"/>
    <s v="MQP003"/>
    <x v="4"/>
    <s v="PREVENTIVO"/>
    <x v="0"/>
    <n v="107"/>
    <x v="0"/>
    <n v="1420"/>
    <d v="2019-05-09T00:00:00"/>
    <s v="CONFORME"/>
    <d v="2019-05-11T00:00:00"/>
    <d v="1899-12-30T15:40:00"/>
    <d v="1899-12-30T18:04:00"/>
    <n v="2.4"/>
    <x v="0"/>
    <x v="0"/>
    <x v="1"/>
    <n v="357.6"/>
    <n v="0.9933333333333334"/>
  </r>
  <r>
    <x v="5"/>
    <s v="GR-02"/>
    <x v="0"/>
    <s v="PREVENTIVO"/>
    <x v="0"/>
    <n v="106"/>
    <x v="3"/>
    <n v="908"/>
    <d v="2018-06-29T00:00:00"/>
    <s v="CONFORME"/>
    <d v="2018-07-01T00:00:00"/>
    <d v="1899-12-30T11:29:00"/>
    <d v="1899-12-30T12:52:00"/>
    <n v="1.3833333333333333"/>
    <x v="0"/>
    <x v="1"/>
    <x v="0"/>
    <n v="321.58333333333331"/>
    <n v="0.89328703703703694"/>
  </r>
  <r>
    <x v="5"/>
    <s v="GR-02"/>
    <x v="2"/>
    <s v="PREVENTIVO"/>
    <x v="1"/>
    <n v="106"/>
    <x v="4"/>
    <n v="1911"/>
    <d v="2018-12-09T00:00:00"/>
    <s v="CONFORME"/>
    <d v="2018-12-13T00:00:00"/>
    <d v="1899-12-30T12:12:00"/>
    <d v="1899-12-30T13:23:00"/>
    <n v="1.1833333333333333"/>
    <x v="4"/>
    <x v="4"/>
    <x v="0"/>
    <n v="325.60000000000002"/>
    <n v="0.9044444444444445"/>
  </r>
  <r>
    <x v="12"/>
    <s v="MC-06"/>
    <x v="1"/>
    <s v="PREVENTIVO"/>
    <x v="3"/>
    <n v="201"/>
    <x v="2"/>
    <n v="1168"/>
    <d v="2018-05-30T00:00:00"/>
    <s v="PENDIENTE"/>
    <s v=""/>
    <s v=""/>
    <s v=""/>
    <s v=""/>
    <x v="1"/>
    <x v="0"/>
    <x v="0"/>
    <n v="355.35"/>
    <n v="0.98708333333333342"/>
  </r>
  <r>
    <x v="5"/>
    <s v="GR-02"/>
    <x v="4"/>
    <s v="PREVENTIVO"/>
    <x v="0"/>
    <n v="106"/>
    <x v="3"/>
    <n v="908"/>
    <d v="2018-09-13T00:00:00"/>
    <s v="CONFORME"/>
    <d v="2018-09-17T00:00:00"/>
    <d v="1899-12-30T14:22:00"/>
    <d v="1899-12-30T18:47:00"/>
    <n v="4.416666666666667"/>
    <x v="4"/>
    <x v="6"/>
    <x v="0"/>
    <n v="307.0333333333333"/>
    <n v="0.85287037037037028"/>
  </r>
  <r>
    <x v="5"/>
    <s v="GR-02"/>
    <x v="8"/>
    <s v="PREVENTIVO"/>
    <x v="1"/>
    <n v="106"/>
    <x v="4"/>
    <n v="1911"/>
    <d v="2018-01-10T00:00:00"/>
    <s v="CONFORME"/>
    <d v="2018-01-12T00:00:00"/>
    <d v="1899-12-30T10:29:00"/>
    <d v="1899-12-30T11:45:00"/>
    <n v="1.2666666666666666"/>
    <x v="0"/>
    <x v="8"/>
    <x v="0"/>
    <n v="290.45"/>
    <n v="0.80680555555555555"/>
  </r>
  <r>
    <x v="2"/>
    <s v="COMPRESOR 3"/>
    <x v="1"/>
    <s v="PREVENTIVO"/>
    <x v="2"/>
    <n v="106"/>
    <x v="1"/>
    <n v="1698"/>
    <d v="2019-05-24T00:00:00"/>
    <s v="CONFORME"/>
    <d v="2019-05-27T00:00:00"/>
    <d v="1899-12-30T12:30:00"/>
    <d v="1899-12-30T16:46:00"/>
    <n v="4.2666666666666666"/>
    <x v="5"/>
    <x v="0"/>
    <x v="1"/>
    <n v="350"/>
    <n v="0.97222222222222221"/>
  </r>
  <r>
    <x v="15"/>
    <s v="MC-08"/>
    <x v="10"/>
    <s v="PREVENTIVO"/>
    <x v="3"/>
    <n v="201"/>
    <x v="2"/>
    <n v="1168"/>
    <d v="2018-09-16T00:00:00"/>
    <s v="CONFORME"/>
    <d v="2018-09-16T00:00:00"/>
    <d v="1899-12-30T10:24:00"/>
    <d v="1899-12-30T14:53:00"/>
    <n v="4.4833333333333334"/>
    <x v="3"/>
    <x v="6"/>
    <x v="0"/>
    <n v="354.28333333333336"/>
    <n v="0.98412037037037048"/>
  </r>
  <r>
    <x v="7"/>
    <s v="MQP004"/>
    <x v="8"/>
    <s v="PREVENTIVO"/>
    <x v="0"/>
    <n v="107"/>
    <x v="0"/>
    <n v="1420"/>
    <d v="2018-07-06T00:00:00"/>
    <s v="CONFORME"/>
    <d v="2018-07-09T00:00:00"/>
    <d v="1899-12-30T09:40:00"/>
    <d v="1899-12-30T11:08:00"/>
    <n v="1.4666666666666668"/>
    <x v="5"/>
    <x v="11"/>
    <x v="0"/>
    <n v="345.78333333333336"/>
    <n v="0.96050925925925934"/>
  </r>
  <r>
    <x v="19"/>
    <s v="CG-01"/>
    <x v="11"/>
    <m/>
    <x v="1"/>
    <n v="107"/>
    <x v="1"/>
    <n v="1698"/>
    <d v="2018-11-14T00:00:00"/>
    <s v="CONFORME"/>
    <d v="2018-11-18T00:00:00"/>
    <d v="1899-12-30T09:31:00"/>
    <d v="1899-12-30T12:48:00"/>
    <n v="3.2833333333333332"/>
    <x v="4"/>
    <x v="9"/>
    <x v="0"/>
    <n v="356.71666666666664"/>
    <n v="0.99087962962962961"/>
  </r>
  <r>
    <x v="22"/>
    <s v="TAB-01"/>
    <x v="4"/>
    <m/>
    <x v="1"/>
    <n v="201"/>
    <x v="4"/>
    <n v="1911"/>
    <d v="2018-04-26T00:00:00"/>
    <s v="CONFORME"/>
    <d v="2018-04-29T00:00:00"/>
    <d v="1899-12-30T14:29:00"/>
    <d v="1899-12-30T18:49:00"/>
    <n v="4.333333333333333"/>
    <x v="5"/>
    <x v="2"/>
    <x v="0"/>
    <n v="354.2"/>
    <n v="0.98388888888888881"/>
  </r>
  <r>
    <x v="23"/>
    <s v="TAB-02"/>
    <x v="6"/>
    <m/>
    <x v="1"/>
    <n v="201"/>
    <x v="4"/>
    <n v="1911"/>
    <d v="2019-05-30T00:00:00"/>
    <s v="CONFORME"/>
    <d v="2019-06-02T00:00:00"/>
    <d v="1899-12-30T12:32:00"/>
    <d v="1899-12-30T14:50:00"/>
    <n v="2.2999999999999998"/>
    <x v="5"/>
    <x v="0"/>
    <x v="1"/>
    <n v="357.7"/>
    <n v="0.99361111111111111"/>
  </r>
  <r>
    <x v="24"/>
    <s v="TAB-03"/>
    <x v="10"/>
    <m/>
    <x v="1"/>
    <n v="201"/>
    <x v="4"/>
    <n v="1911"/>
    <d v="2019-03-21T00:00:00"/>
    <s v="CONFORME"/>
    <d v="2019-03-24T00:00:00"/>
    <d v="1899-12-30T11:22:00"/>
    <d v="1899-12-30T15:51:00"/>
    <n v="4.4833333333333334"/>
    <x v="5"/>
    <x v="5"/>
    <x v="1"/>
    <n v="355.51666666666665"/>
    <n v="0.9875462962962962"/>
  </r>
  <r>
    <x v="25"/>
    <s v="TAB-04"/>
    <x v="7"/>
    <m/>
    <x v="1"/>
    <n v="201"/>
    <x v="4"/>
    <n v="1911"/>
    <d v="2018-04-19T00:00:00"/>
    <s v="PENDIENTE"/>
    <s v=""/>
    <s v=""/>
    <s v=""/>
    <s v=""/>
    <x v="1"/>
    <x v="2"/>
    <x v="0"/>
    <n v="360"/>
    <n v="1"/>
  </r>
  <r>
    <x v="26"/>
    <s v="TAB-05"/>
    <x v="12"/>
    <m/>
    <x v="1"/>
    <n v="201"/>
    <x v="4"/>
    <n v="1911"/>
    <d v="2018-08-09T00:00:00"/>
    <s v="CONFORME"/>
    <d v="2018-08-11T00:00:00"/>
    <d v="1899-12-30T09:37:00"/>
    <d v="1899-12-30T11:58:00"/>
    <n v="2.35"/>
    <x v="0"/>
    <x v="3"/>
    <x v="0"/>
    <n v="351.95"/>
    <n v="0.97763888888888884"/>
  </r>
  <r>
    <x v="27"/>
    <s v="TAB-06"/>
    <x v="0"/>
    <m/>
    <x v="1"/>
    <n v="201"/>
    <x v="4"/>
    <n v="1911"/>
    <d v="2018-08-10T00:00:00"/>
    <s v="CONFORME"/>
    <d v="2018-08-11T00:00:00"/>
    <d v="1899-12-30T13:17:00"/>
    <d v="1899-12-30T14:44:00"/>
    <n v="1.45"/>
    <x v="2"/>
    <x v="3"/>
    <x v="0"/>
    <n v="358.55"/>
    <n v="0.99597222222222226"/>
  </r>
  <r>
    <x v="5"/>
    <s v="GR-01"/>
    <x v="10"/>
    <s v="PREVENTIVO"/>
    <x v="0"/>
    <n v="106"/>
    <x v="3"/>
    <n v="908"/>
    <d v="2018-08-09T00:00:00"/>
    <s v="PENDIENTE"/>
    <s v=""/>
    <s v=""/>
    <s v=""/>
    <s v=""/>
    <x v="1"/>
    <x v="3"/>
    <x v="0"/>
    <n v="319.63333333333333"/>
    <n v="0.88787037037037031"/>
  </r>
  <r>
    <x v="5"/>
    <s v="GR-01"/>
    <x v="1"/>
    <s v="PREVENTIVO"/>
    <x v="1"/>
    <n v="106"/>
    <x v="4"/>
    <n v="1911"/>
    <d v="2018-01-27T00:00:00"/>
    <s v="CONFORME"/>
    <d v="2018-01-28T00:00:00"/>
    <d v="1899-12-30T11:38:00"/>
    <d v="1899-12-30T12:51:00"/>
    <n v="1.2166666666666668"/>
    <x v="2"/>
    <x v="8"/>
    <x v="0"/>
    <n v="290.45"/>
    <n v="0.80680555555555555"/>
  </r>
  <r>
    <x v="13"/>
    <s v="COMPRESOR 4"/>
    <x v="10"/>
    <s v="PREVENTIVO"/>
    <x v="2"/>
    <n v="106"/>
    <x v="1"/>
    <n v="1698"/>
    <d v="2018-08-04T00:00:00"/>
    <s v="CONFORME"/>
    <d v="2018-08-06T00:00:00"/>
    <d v="1899-12-30T15:16:00"/>
    <d v="1899-12-30T18:41:00"/>
    <n v="3.4166666666666665"/>
    <x v="0"/>
    <x v="3"/>
    <x v="0"/>
    <n v="347.81666666666666"/>
    <n v="0.96615740740740741"/>
  </r>
  <r>
    <x v="16"/>
    <s v="MC-09"/>
    <x v="3"/>
    <s v="PREVENTIVO"/>
    <x v="3"/>
    <n v="201"/>
    <x v="2"/>
    <n v="1168"/>
    <d v="2018-12-24T00:00:00"/>
    <s v="CONFORME"/>
    <d v="2018-12-24T00:00:00"/>
    <d v="1899-12-30T13:34:00"/>
    <d v="1899-12-30T16:46:00"/>
    <n v="3.2"/>
    <x v="3"/>
    <x v="4"/>
    <x v="0"/>
    <n v="356.8"/>
    <n v="0.99111111111111116"/>
  </r>
  <r>
    <x v="17"/>
    <s v="MQP005"/>
    <x v="12"/>
    <s v="PREVENTIVO"/>
    <x v="0"/>
    <n v="107"/>
    <x v="0"/>
    <n v="1420"/>
    <d v="2018-02-23T00:00:00"/>
    <s v="CONFORME"/>
    <d v="2018-02-24T00:00:00"/>
    <d v="1899-12-30T11:16:00"/>
    <d v="1899-12-30T15:46:00"/>
    <n v="4.5"/>
    <x v="2"/>
    <x v="10"/>
    <x v="0"/>
    <n v="350.05"/>
    <n v="0.97236111111111112"/>
  </r>
  <r>
    <x v="20"/>
    <s v="CG-02"/>
    <x v="10"/>
    <m/>
    <x v="2"/>
    <n v="107"/>
    <x v="1"/>
    <n v="1698"/>
    <d v="2018-07-30T00:00:00"/>
    <s v="PENDIENTE"/>
    <s v=""/>
    <s v=""/>
    <s v=""/>
    <s v=""/>
    <x v="1"/>
    <x v="11"/>
    <x v="0"/>
    <n v="350.06666666666666"/>
    <n v="0.97240740740740739"/>
  </r>
  <r>
    <x v="28"/>
    <s v="TAB-07"/>
    <x v="3"/>
    <m/>
    <x v="1"/>
    <n v="201"/>
    <x v="4"/>
    <n v="1911"/>
    <d v="2019-01-29T00:00:00"/>
    <s v="CONFORME"/>
    <d v="2019-01-29T00:00:00"/>
    <d v="1899-12-30T10:18:00"/>
    <d v="1899-12-30T13:45:00"/>
    <n v="3.45"/>
    <x v="3"/>
    <x v="8"/>
    <x v="1"/>
    <n v="353.26666666666665"/>
    <n v="0.98129629629629622"/>
  </r>
  <r>
    <x v="29"/>
    <s v="TAB-08"/>
    <x v="0"/>
    <m/>
    <x v="1"/>
    <n v="201"/>
    <x v="4"/>
    <n v="1911"/>
    <d v="2019-05-26T00:00:00"/>
    <s v="CONFORME"/>
    <d v="2019-05-26T00:00:00"/>
    <d v="1899-12-30T09:32:00"/>
    <d v="1899-12-30T13:01:00"/>
    <n v="3.4833333333333334"/>
    <x v="3"/>
    <x v="0"/>
    <x v="1"/>
    <n v="356.51666666666665"/>
    <n v="0.99032407407407408"/>
  </r>
  <r>
    <x v="30"/>
    <s v="TAB-09"/>
    <x v="12"/>
    <m/>
    <x v="1"/>
    <n v="201"/>
    <x v="4"/>
    <n v="1911"/>
    <d v="2018-11-20T00:00:00"/>
    <s v="CONFORME"/>
    <d v="2018-11-23T00:00:00"/>
    <d v="1899-12-30T11:24:00"/>
    <d v="1899-12-30T15:42:00"/>
    <n v="4.3"/>
    <x v="5"/>
    <x v="9"/>
    <x v="0"/>
    <n v="351.38333333333333"/>
    <n v="0.97606481481481477"/>
  </r>
  <r>
    <x v="31"/>
    <s v="TAB-10"/>
    <x v="9"/>
    <m/>
    <x v="1"/>
    <n v="201"/>
    <x v="4"/>
    <n v="1911"/>
    <d v="2018-12-06T00:00:00"/>
    <s v="CONFORME"/>
    <d v="2018-12-06T00:00:00"/>
    <d v="1899-12-30T10:22:00"/>
    <d v="1899-12-30T14:38:00"/>
    <n v="4.2666666666666666"/>
    <x v="3"/>
    <x v="4"/>
    <x v="0"/>
    <n v="355.73333333333335"/>
    <n v="0.98814814814814822"/>
  </r>
  <r>
    <x v="32"/>
    <s v="TAB-11"/>
    <x v="3"/>
    <m/>
    <x v="1"/>
    <n v="201"/>
    <x v="4"/>
    <n v="1911"/>
    <d v="2019-02-11T00:00:00"/>
    <s v="CONFORME"/>
    <d v="2019-02-14T00:00:00"/>
    <d v="1899-12-30T13:40:00"/>
    <d v="1899-12-30T17:51:00"/>
    <n v="4.1833333333333336"/>
    <x v="5"/>
    <x v="10"/>
    <x v="1"/>
    <n v="355.81666666666666"/>
    <n v="0.98837962962962966"/>
  </r>
  <r>
    <x v="33"/>
    <s v="TAB-12"/>
    <x v="10"/>
    <m/>
    <x v="1"/>
    <n v="201"/>
    <x v="4"/>
    <n v="1911"/>
    <d v="2019-05-07T00:00:00"/>
    <s v="CONFORME"/>
    <d v="2019-05-09T00:00:00"/>
    <d v="1899-12-30T12:24:00"/>
    <d v="1899-12-30T14:52:00"/>
    <n v="2.4666666666666668"/>
    <x v="0"/>
    <x v="0"/>
    <x v="1"/>
    <n v="357.53333333333336"/>
    <n v="0.99314814814814822"/>
  </r>
  <r>
    <x v="34"/>
    <s v="TAB-13"/>
    <x v="1"/>
    <m/>
    <x v="1"/>
    <n v="201"/>
    <x v="4"/>
    <n v="1911"/>
    <d v="2018-12-22T00:00:00"/>
    <s v="CONFORME"/>
    <d v="2018-12-26T00:00:00"/>
    <d v="1899-12-30T10:31:00"/>
    <d v="1899-12-30T13:46:00"/>
    <n v="3.25"/>
    <x v="4"/>
    <x v="4"/>
    <x v="0"/>
    <n v="356.75"/>
    <n v="0.99097222222222225"/>
  </r>
  <r>
    <x v="35"/>
    <s v="TAB-14"/>
    <x v="4"/>
    <m/>
    <x v="1"/>
    <n v="201"/>
    <x v="4"/>
    <n v="1911"/>
    <d v="2018-04-11T00:00:00"/>
    <s v="CONFORME"/>
    <d v="2018-04-13T00:00:00"/>
    <d v="1899-12-30T11:13:00"/>
    <d v="1899-12-30T13:25:00"/>
    <n v="2.2000000000000002"/>
    <x v="0"/>
    <x v="2"/>
    <x v="0"/>
    <n v="357.8"/>
    <n v="0.99388888888888893"/>
  </r>
  <r>
    <x v="1"/>
    <s v="PORT.G-01"/>
    <x v="8"/>
    <s v="PREVENTIVO"/>
    <x v="0"/>
    <n v="107"/>
    <x v="4"/>
    <n v="1911"/>
    <d v="2018-05-05T00:00:00"/>
    <s v="PENDIENTE"/>
    <s v=""/>
    <s v=""/>
    <s v=""/>
    <s v=""/>
    <x v="1"/>
    <x v="0"/>
    <x v="0"/>
    <n v="357.83333333333331"/>
    <n v="0.99398148148148147"/>
  </r>
  <r>
    <x v="1"/>
    <s v="PORT.G-01"/>
    <x v="7"/>
    <s v="PREVENTIVO"/>
    <x v="1"/>
    <n v="107"/>
    <x v="4"/>
    <n v="1911"/>
    <d v="2019-04-01T00:00:00"/>
    <s v="CONFORME"/>
    <d v="2019-04-03T00:00:00"/>
    <d v="1899-12-30T11:35:00"/>
    <d v="1899-12-30T15:57:00"/>
    <n v="4.3666666666666663"/>
    <x v="0"/>
    <x v="2"/>
    <x v="1"/>
    <n v="339.71666666666664"/>
    <n v="0.94365740740740733"/>
  </r>
  <r>
    <x v="54"/>
    <s v="CSA-01"/>
    <x v="10"/>
    <s v="PREVENTIVO"/>
    <x v="0"/>
    <n v="106"/>
    <x v="3"/>
    <n v="908"/>
    <d v="2018-09-30T00:00:00"/>
    <s v="CONFORME"/>
    <d v="2018-09-30T00:00:00"/>
    <d v="1899-12-30T13:38:00"/>
    <d v="1899-12-30T17:50:00"/>
    <n v="4.2"/>
    <x v="3"/>
    <x v="6"/>
    <x v="0"/>
    <n v="346.18333333333334"/>
    <n v="0.9616203703703704"/>
  </r>
  <r>
    <x v="54"/>
    <s v="CSA-01"/>
    <x v="9"/>
    <s v="PREVENTIVO"/>
    <x v="1"/>
    <n v="106"/>
    <x v="4"/>
    <n v="1911"/>
    <d v="2018-07-30T00:00:00"/>
    <s v="CONFORME"/>
    <d v="2018-07-31T00:00:00"/>
    <d v="1899-12-30T09:40:00"/>
    <d v="1899-12-30T13:05:00"/>
    <n v="3.4166666666666665"/>
    <x v="2"/>
    <x v="11"/>
    <x v="0"/>
    <n v="336.81666666666666"/>
    <n v="0.93560185185185185"/>
  </r>
  <r>
    <x v="11"/>
    <s v="COMPRESOR 5"/>
    <x v="10"/>
    <s v="PREVENTIVO"/>
    <x v="2"/>
    <n v="107"/>
    <x v="1"/>
    <n v="1698"/>
    <d v="2018-01-31T00:00:00"/>
    <s v="CONFORME"/>
    <d v="2018-01-31T00:00:00"/>
    <d v="1899-12-30T10:10:00"/>
    <d v="1899-12-30T13:24:00"/>
    <n v="3.2333333333333334"/>
    <x v="3"/>
    <x v="8"/>
    <x v="0"/>
    <n v="347.56666666666666"/>
    <n v="0.96546296296296297"/>
  </r>
  <r>
    <x v="3"/>
    <s v="MC-10"/>
    <x v="11"/>
    <s v="PREVENTIVO"/>
    <x v="3"/>
    <n v="201"/>
    <x v="2"/>
    <n v="1168"/>
    <d v="2019-05-29T00:00:00"/>
    <s v="CONFORME"/>
    <d v="2019-05-31T00:00:00"/>
    <d v="1899-12-30T09:27:00"/>
    <d v="1899-12-30T13:44:00"/>
    <n v="4.2833333333333332"/>
    <x v="0"/>
    <x v="0"/>
    <x v="1"/>
    <n v="355.71666666666664"/>
    <n v="0.98810185185185173"/>
  </r>
  <r>
    <x v="0"/>
    <s v="MQP006"/>
    <x v="1"/>
    <s v="PREVENTIVO"/>
    <x v="0"/>
    <n v="107"/>
    <x v="0"/>
    <n v="1420"/>
    <d v="2019-05-19T00:00:00"/>
    <s v="PENDIENTE"/>
    <s v=""/>
    <s v=""/>
    <s v=""/>
    <s v=""/>
    <x v="1"/>
    <x v="0"/>
    <x v="1"/>
    <n v="356.38333333333333"/>
    <n v="0.98995370370370372"/>
  </r>
  <r>
    <x v="20"/>
    <s v="CG-03"/>
    <x v="11"/>
    <m/>
    <x v="2"/>
    <n v="107"/>
    <x v="1"/>
    <n v="1698"/>
    <d v="2018-12-14T00:00:00"/>
    <s v="CONFORME"/>
    <d v="2018-12-15T00:00:00"/>
    <d v="1899-12-30T09:13:00"/>
    <d v="1899-12-30T10:38:00"/>
    <n v="1.4166666666666667"/>
    <x v="2"/>
    <x v="4"/>
    <x v="0"/>
    <n v="340.7166666666667"/>
    <n v="0.94643518518518532"/>
  </r>
  <r>
    <x v="36"/>
    <s v="TAB-15"/>
    <x v="12"/>
    <m/>
    <x v="1"/>
    <n v="201"/>
    <x v="4"/>
    <n v="1911"/>
    <d v="2019-05-11T00:00:00"/>
    <s v="CONFORME"/>
    <d v="2019-05-13T00:00:00"/>
    <d v="1899-12-30T15:19:00"/>
    <d v="1899-12-30T17:46:00"/>
    <n v="2.4500000000000002"/>
    <x v="0"/>
    <x v="0"/>
    <x v="1"/>
    <n v="357.55"/>
    <n v="0.99319444444444449"/>
  </r>
  <r>
    <x v="37"/>
    <s v="TAB-16"/>
    <x v="12"/>
    <m/>
    <x v="1"/>
    <n v="201"/>
    <x v="4"/>
    <n v="1911"/>
    <d v="2018-01-04T00:00:00"/>
    <s v="PENDIENTE"/>
    <s v=""/>
    <s v=""/>
    <s v=""/>
    <s v=""/>
    <x v="1"/>
    <x v="8"/>
    <x v="0"/>
    <n v="360"/>
    <n v="1"/>
  </r>
  <r>
    <x v="38"/>
    <s v="TAB-17"/>
    <x v="9"/>
    <m/>
    <x v="1"/>
    <n v="201"/>
    <x v="4"/>
    <n v="1911"/>
    <d v="2018-05-24T00:00:00"/>
    <s v="CONFORME"/>
    <d v="2018-05-24T00:00:00"/>
    <d v="1899-12-30T11:39:00"/>
    <d v="1899-12-30T16:00:00"/>
    <n v="4.3499999999999996"/>
    <x v="3"/>
    <x v="0"/>
    <x v="0"/>
    <n v="355.65"/>
    <n v="0.98791666666666655"/>
  </r>
  <r>
    <x v="39"/>
    <s v="TAB-18"/>
    <x v="2"/>
    <m/>
    <x v="1"/>
    <n v="201"/>
    <x v="4"/>
    <n v="1911"/>
    <d v="2018-04-18T00:00:00"/>
    <s v="CONFORME"/>
    <d v="2018-04-22T00:00:00"/>
    <d v="1899-12-30T11:40:00"/>
    <d v="1899-12-30T15:07:00"/>
    <n v="3.45"/>
    <x v="4"/>
    <x v="2"/>
    <x v="0"/>
    <n v="356.55"/>
    <n v="0.99041666666666672"/>
  </r>
  <r>
    <x v="40"/>
    <s v="TAB-19"/>
    <x v="0"/>
    <m/>
    <x v="1"/>
    <n v="201"/>
    <x v="4"/>
    <n v="1911"/>
    <d v="2018-02-17T00:00:00"/>
    <s v="PENDIENTE"/>
    <s v=""/>
    <s v=""/>
    <s v=""/>
    <s v=""/>
    <x v="1"/>
    <x v="10"/>
    <x v="0"/>
    <n v="360"/>
    <n v="1"/>
  </r>
  <r>
    <x v="41"/>
    <s v="TAB-20"/>
    <x v="6"/>
    <m/>
    <x v="1"/>
    <n v="201"/>
    <x v="4"/>
    <n v="1911"/>
    <d v="2019-04-02T00:00:00"/>
    <s v="CONFORME"/>
    <d v="2019-04-06T00:00:00"/>
    <d v="1899-12-30T11:10:00"/>
    <d v="1899-12-30T14:38:00"/>
    <n v="3.4666666666666668"/>
    <x v="4"/>
    <x v="2"/>
    <x v="1"/>
    <n v="356.53333333333336"/>
    <n v="0.99037037037037046"/>
  </r>
  <r>
    <x v="5"/>
    <s v="GR-02"/>
    <x v="2"/>
    <s v="PREVENTIVO"/>
    <x v="0"/>
    <n v="106"/>
    <x v="3"/>
    <n v="908"/>
    <d v="2019-01-22T00:00:00"/>
    <s v="CONFORME"/>
    <d v="2019-01-23T00:00:00"/>
    <d v="1899-12-30T13:21:00"/>
    <d v="1899-12-30T16:44:00"/>
    <n v="3.3833333333333333"/>
    <x v="2"/>
    <x v="8"/>
    <x v="1"/>
    <n v="323.23333333333335"/>
    <n v="0.89787037037037043"/>
  </r>
  <r>
    <x v="5"/>
    <s v="GR-02"/>
    <x v="0"/>
    <s v="PREVENTIVO"/>
    <x v="1"/>
    <n v="106"/>
    <x v="4"/>
    <n v="1911"/>
    <d v="2019-05-11T00:00:00"/>
    <s v="CONFORME"/>
    <d v="2019-05-12T00:00:00"/>
    <d v="1899-12-30T12:22:00"/>
    <d v="1899-12-30T14:50:00"/>
    <n v="2.4666666666666668"/>
    <x v="2"/>
    <x v="0"/>
    <x v="1"/>
    <n v="312.33333333333331"/>
    <n v="0.86759259259259258"/>
  </r>
  <r>
    <x v="10"/>
    <s v="COMPRESOR 6"/>
    <x v="7"/>
    <s v="PREVENTIVO"/>
    <x v="2"/>
    <n v="107"/>
    <x v="1"/>
    <n v="1698"/>
    <d v="2018-11-11T00:00:00"/>
    <s v="CONFORME"/>
    <d v="2018-11-11T00:00:00"/>
    <d v="1899-12-30T11:15:00"/>
    <d v="1899-12-30T15:44:00"/>
    <n v="4.4833333333333334"/>
    <x v="3"/>
    <x v="9"/>
    <x v="0"/>
    <n v="351.23333333333335"/>
    <n v="0.97564814814814815"/>
  </r>
  <r>
    <x v="6"/>
    <s v="MC-02"/>
    <x v="8"/>
    <s v="PREVENTIVO"/>
    <x v="3"/>
    <n v="201"/>
    <x v="2"/>
    <n v="1168"/>
    <d v="2018-06-12T00:00:00"/>
    <s v="PENDIENTE"/>
    <s v=""/>
    <s v=""/>
    <s v=""/>
    <s v=""/>
    <x v="1"/>
    <x v="1"/>
    <x v="0"/>
    <n v="356.23333333333335"/>
    <n v="0.9895370370370371"/>
  </r>
  <r>
    <x v="0"/>
    <s v="MQP007"/>
    <x v="3"/>
    <s v="PREVENTIVO"/>
    <x v="0"/>
    <n v="107"/>
    <x v="0"/>
    <n v="1420"/>
    <d v="2019-01-08T00:00:00"/>
    <s v="PENDIENTE"/>
    <s v=""/>
    <s v=""/>
    <s v=""/>
    <s v=""/>
    <x v="1"/>
    <x v="8"/>
    <x v="1"/>
    <n v="345.65"/>
    <n v="0.96013888888888888"/>
  </r>
  <r>
    <x v="19"/>
    <s v="CG-04N"/>
    <x v="7"/>
    <m/>
    <x v="1"/>
    <n v="107"/>
    <x v="1"/>
    <n v="1698"/>
    <d v="2018-06-03T00:00:00"/>
    <s v="CONFORME"/>
    <d v="2018-06-04T00:00:00"/>
    <d v="1899-12-30T12:20:00"/>
    <d v="1899-12-30T15:36:00"/>
    <n v="3.2666666666666666"/>
    <x v="2"/>
    <x v="1"/>
    <x v="0"/>
    <n v="356.73333333333335"/>
    <n v="0.99092592592592599"/>
  </r>
  <r>
    <x v="42"/>
    <s v="TAB-21"/>
    <x v="3"/>
    <m/>
    <x v="1"/>
    <n v="201"/>
    <x v="4"/>
    <n v="1911"/>
    <d v="2018-09-22T00:00:00"/>
    <s v="CONFORME"/>
    <d v="2018-09-26T00:00:00"/>
    <d v="1899-12-30T09:16:00"/>
    <d v="1899-12-30T10:44:00"/>
    <n v="1.4666666666666668"/>
    <x v="4"/>
    <x v="6"/>
    <x v="0"/>
    <n v="358.53333333333336"/>
    <n v="0.99592592592592599"/>
  </r>
  <r>
    <x v="43"/>
    <s v="TAB-22"/>
    <x v="11"/>
    <m/>
    <x v="1"/>
    <n v="201"/>
    <x v="4"/>
    <n v="1911"/>
    <d v="2019-01-17T00:00:00"/>
    <s v="CONFORME"/>
    <d v="2019-01-18T00:00:00"/>
    <d v="1899-12-30T09:12:00"/>
    <d v="1899-12-30T11:27:00"/>
    <n v="2.25"/>
    <x v="2"/>
    <x v="8"/>
    <x v="1"/>
    <n v="357.75"/>
    <n v="0.99375000000000002"/>
  </r>
  <r>
    <x v="44"/>
    <s v="TAB-23"/>
    <x v="3"/>
    <m/>
    <x v="1"/>
    <n v="201"/>
    <x v="4"/>
    <n v="1911"/>
    <d v="2018-10-25T00:00:00"/>
    <s v="CONFORME"/>
    <d v="2018-10-27T00:00:00"/>
    <d v="1899-12-30T10:18:00"/>
    <d v="1899-12-30T13:39:00"/>
    <n v="3.35"/>
    <x v="0"/>
    <x v="7"/>
    <x v="0"/>
    <n v="356.65"/>
    <n v="0.99069444444444443"/>
  </r>
  <r>
    <x v="45"/>
    <s v="TAB-24"/>
    <x v="7"/>
    <m/>
    <x v="1"/>
    <n v="201"/>
    <x v="4"/>
    <n v="1911"/>
    <d v="2018-08-21T00:00:00"/>
    <s v="CONFORME"/>
    <d v="2018-08-25T00:00:00"/>
    <d v="1899-12-30T15:28:00"/>
    <d v="1899-12-30T19:50:00"/>
    <n v="4.3666666666666663"/>
    <x v="4"/>
    <x v="3"/>
    <x v="0"/>
    <n v="355.63333333333333"/>
    <n v="0.9878703703703704"/>
  </r>
  <r>
    <x v="46"/>
    <s v="TAB-25"/>
    <x v="3"/>
    <m/>
    <x v="1"/>
    <n v="201"/>
    <x v="4"/>
    <n v="1911"/>
    <d v="2018-04-23T00:00:00"/>
    <s v="CONFORME"/>
    <d v="2018-04-23T00:00:00"/>
    <d v="1899-12-30T14:33:00"/>
    <d v="1899-12-30T17:46:00"/>
    <n v="3.2166666666666668"/>
    <x v="3"/>
    <x v="2"/>
    <x v="0"/>
    <n v="354.06666666666666"/>
    <n v="0.98351851851851846"/>
  </r>
  <r>
    <x v="47"/>
    <s v="TAB-26"/>
    <x v="6"/>
    <m/>
    <x v="1"/>
    <n v="201"/>
    <x v="4"/>
    <n v="1911"/>
    <d v="2018-09-23T00:00:00"/>
    <s v="CONFORME"/>
    <d v="2018-09-26T00:00:00"/>
    <d v="1899-12-30T15:31:00"/>
    <d v="1899-12-30T19:46:00"/>
    <n v="4.25"/>
    <x v="5"/>
    <x v="6"/>
    <x v="0"/>
    <n v="355.75"/>
    <n v="0.98819444444444449"/>
  </r>
  <r>
    <x v="48"/>
    <s v="TAB-27"/>
    <x v="4"/>
    <m/>
    <x v="1"/>
    <n v="201"/>
    <x v="4"/>
    <n v="1911"/>
    <d v="2018-03-30T00:00:00"/>
    <s v="PENDIENTE"/>
    <s v=""/>
    <s v=""/>
    <s v=""/>
    <s v=""/>
    <x v="1"/>
    <x v="5"/>
    <x v="0"/>
    <n v="360"/>
    <n v="1"/>
  </r>
  <r>
    <x v="49"/>
    <s v="TAB-28"/>
    <x v="0"/>
    <m/>
    <x v="1"/>
    <n v="201"/>
    <x v="4"/>
    <n v="1911"/>
    <d v="2019-05-31T00:00:00"/>
    <s v="CONFORME"/>
    <d v="2019-05-31T00:00:00"/>
    <d v="1899-12-30T15:19:00"/>
    <d v="1899-12-30T16:36:00"/>
    <n v="1.2833333333333332"/>
    <x v="3"/>
    <x v="0"/>
    <x v="1"/>
    <n v="358.71666666666664"/>
    <n v="0.99643518518518515"/>
  </r>
  <r>
    <x v="5"/>
    <s v="GR-01"/>
    <x v="5"/>
    <s v="PREVENTIVO"/>
    <x v="0"/>
    <n v="106"/>
    <x v="3"/>
    <n v="908"/>
    <d v="2018-04-14T00:00:00"/>
    <s v="CONFORME"/>
    <d v="2018-04-15T00:00:00"/>
    <d v="1899-12-30T10:32:00"/>
    <d v="1899-12-30T13:42:00"/>
    <n v="3.1666666666666665"/>
    <x v="2"/>
    <x v="2"/>
    <x v="0"/>
    <n v="318.86666666666667"/>
    <n v="0.88574074074074072"/>
  </r>
  <r>
    <x v="5"/>
    <s v="GR-01"/>
    <x v="12"/>
    <s v="PREVENTIVO"/>
    <x v="1"/>
    <n v="106"/>
    <x v="4"/>
    <n v="1911"/>
    <d v="2018-08-23T00:00:00"/>
    <s v="CONFORME"/>
    <d v="2018-08-26T00:00:00"/>
    <d v="1899-12-30T11:16:00"/>
    <d v="1899-12-30T15:28:00"/>
    <n v="4.2"/>
    <x v="5"/>
    <x v="3"/>
    <x v="0"/>
    <n v="319.63333333333333"/>
    <n v="0.88787037037037031"/>
  </r>
  <r>
    <x v="8"/>
    <s v="MC-04"/>
    <x v="10"/>
    <s v="PREVENTIVO"/>
    <x v="3"/>
    <n v="201"/>
    <x v="2"/>
    <n v="1168"/>
    <d v="2018-06-12T00:00:00"/>
    <s v="CONFORME"/>
    <d v="2018-06-12T00:00:00"/>
    <d v="1899-12-30T13:16:00"/>
    <d v="1899-12-30T14:32:00"/>
    <n v="1.2666666666666666"/>
    <x v="3"/>
    <x v="1"/>
    <x v="0"/>
    <n v="347.66666666666669"/>
    <n v="0.96574074074074079"/>
  </r>
  <r>
    <x v="0"/>
    <s v="MQP008"/>
    <x v="9"/>
    <s v="PREVENTIVO"/>
    <x v="0"/>
    <n v="107"/>
    <x v="0"/>
    <n v="1420"/>
    <d v="2018-03-31T00:00:00"/>
    <s v="CONFORME"/>
    <d v="2018-04-01T00:00:00"/>
    <d v="1899-12-30T11:28:00"/>
    <d v="1899-12-30T15:44:00"/>
    <n v="4.2666666666666666"/>
    <x v="2"/>
    <x v="5"/>
    <x v="0"/>
    <n v="345.28333333333336"/>
    <n v="0.95912037037037046"/>
  </r>
  <r>
    <x v="20"/>
    <s v="CG-04"/>
    <x v="12"/>
    <m/>
    <x v="1"/>
    <n v="107"/>
    <x v="1"/>
    <n v="1698"/>
    <d v="2019-03-10T00:00:00"/>
    <s v="CONFORME"/>
    <d v="2019-03-11T00:00:00"/>
    <d v="1899-12-30T13:29:00"/>
    <d v="1899-12-30T15:59:00"/>
    <n v="2.5"/>
    <x v="2"/>
    <x v="5"/>
    <x v="1"/>
    <n v="347.4"/>
    <n v="0.96499999999999997"/>
  </r>
  <r>
    <x v="21"/>
    <s v="LINC-01"/>
    <x v="0"/>
    <m/>
    <x v="1"/>
    <n v="201"/>
    <x v="4"/>
    <n v="1911"/>
    <d v="2018-08-22T00:00:00"/>
    <s v="CONFORME"/>
    <d v="2018-08-24T00:00:00"/>
    <d v="1899-12-30T11:14:00"/>
    <d v="1899-12-30T14:30:00"/>
    <n v="3.2666666666666666"/>
    <x v="0"/>
    <x v="3"/>
    <x v="0"/>
    <n v="356.73333333333335"/>
    <n v="0.99092592592592599"/>
  </r>
  <r>
    <x v="54"/>
    <s v="CSA-01"/>
    <x v="8"/>
    <s v="PREVENTIVO"/>
    <x v="0"/>
    <n v="106"/>
    <x v="3"/>
    <n v="908"/>
    <d v="2018-05-09T00:00:00"/>
    <s v="PENDIENTE"/>
    <s v=""/>
    <s v=""/>
    <s v=""/>
    <s v=""/>
    <x v="1"/>
    <x v="0"/>
    <x v="0"/>
    <n v="350.3"/>
    <n v="0.97305555555555556"/>
  </r>
  <r>
    <x v="54"/>
    <s v="CSA-01"/>
    <x v="1"/>
    <s v="PREVENTIVO"/>
    <x v="1"/>
    <n v="106"/>
    <x v="4"/>
    <n v="1911"/>
    <d v="2018-06-27T00:00:00"/>
    <s v="CONFORME"/>
    <d v="2018-06-28T00:00:00"/>
    <d v="1899-12-30T09:33:00"/>
    <d v="1899-12-30T11:03:00"/>
    <n v="1.5"/>
    <x v="2"/>
    <x v="1"/>
    <x v="0"/>
    <n v="351.86666666666667"/>
    <n v="0.97740740740740739"/>
  </r>
  <r>
    <x v="8"/>
    <s v="MC-05"/>
    <x v="11"/>
    <s v="PREVENTIVO"/>
    <x v="3"/>
    <n v="201"/>
    <x v="2"/>
    <n v="1168"/>
    <d v="2018-08-02T00:00:00"/>
    <s v="CONFORME"/>
    <d v="2018-08-02T00:00:00"/>
    <d v="1899-12-30T11:36:00"/>
    <d v="1899-12-30T15:56:00"/>
    <n v="4.333333333333333"/>
    <x v="3"/>
    <x v="3"/>
    <x v="0"/>
    <n v="343.36666666666667"/>
    <n v="0.95379629629629636"/>
  </r>
  <r>
    <x v="0"/>
    <s v="MQP009"/>
    <x v="9"/>
    <s v="PREVENTIVO"/>
    <x v="0"/>
    <n v="107"/>
    <x v="0"/>
    <n v="1420"/>
    <d v="2018-11-10T00:00:00"/>
    <s v="CONFORME"/>
    <d v="2018-11-14T00:00:00"/>
    <d v="1899-12-30T12:15:00"/>
    <d v="1899-12-30T14:42:00"/>
    <n v="2.4500000000000002"/>
    <x v="4"/>
    <x v="9"/>
    <x v="0"/>
    <n v="347.11666666666667"/>
    <n v="0.96421296296296299"/>
  </r>
  <r>
    <x v="5"/>
    <s v="GR-01"/>
    <x v="3"/>
    <s v="PREVENTIVO"/>
    <x v="0"/>
    <n v="106"/>
    <x v="3"/>
    <n v="908"/>
    <d v="2018-06-22T00:00:00"/>
    <s v="CONFORME"/>
    <d v="2018-06-26T00:00:00"/>
    <d v="1899-12-30T09:31:00"/>
    <d v="1899-12-30T13:48:00"/>
    <n v="4.2833333333333332"/>
    <x v="4"/>
    <x v="1"/>
    <x v="0"/>
    <n v="321.58333333333331"/>
    <n v="0.89328703703703694"/>
  </r>
  <r>
    <x v="5"/>
    <s v="GR-01"/>
    <x v="6"/>
    <s v="PREVENTIVO"/>
    <x v="1"/>
    <n v="106"/>
    <x v="4"/>
    <n v="1911"/>
    <d v="2019-05-26T00:00:00"/>
    <s v="CONFORME"/>
    <d v="2019-05-28T00:00:00"/>
    <d v="1899-12-30T13:18:00"/>
    <d v="1899-12-30T16:45:00"/>
    <n v="3.45"/>
    <x v="0"/>
    <x v="0"/>
    <x v="1"/>
    <n v="312.33333333333331"/>
    <n v="0.86759259259259258"/>
  </r>
  <r>
    <x v="5"/>
    <s v="GR-02"/>
    <x v="11"/>
    <s v="PREVENTIVO"/>
    <x v="0"/>
    <n v="106"/>
    <x v="3"/>
    <n v="908"/>
    <d v="2019-03-17T00:00:00"/>
    <s v="CONFORME"/>
    <d v="2019-03-18T00:00:00"/>
    <d v="1899-12-30T15:23:00"/>
    <d v="1899-12-30T18:45:00"/>
    <n v="3.3666666666666667"/>
    <x v="2"/>
    <x v="5"/>
    <x v="1"/>
    <n v="319.7166666666667"/>
    <n v="0.88810185185185198"/>
  </r>
  <r>
    <x v="5"/>
    <s v="GR-02"/>
    <x v="11"/>
    <s v="PREVENTIVO"/>
    <x v="1"/>
    <n v="106"/>
    <x v="4"/>
    <n v="1911"/>
    <d v="2018-06-24T00:00:00"/>
    <s v="CONFORME"/>
    <d v="2018-06-24T00:00:00"/>
    <d v="1899-12-30T12:35:00"/>
    <d v="1899-12-30T14:47:00"/>
    <n v="2.2000000000000002"/>
    <x v="3"/>
    <x v="1"/>
    <x v="0"/>
    <n v="321.58333333333331"/>
    <n v="0.89328703703703694"/>
  </r>
  <r>
    <x v="2"/>
    <s v="COMPRESOR 3"/>
    <x v="4"/>
    <s v="PREVENTIVO"/>
    <x v="2"/>
    <n v="106"/>
    <x v="1"/>
    <n v="1698"/>
    <d v="2019-04-25T00:00:00"/>
    <s v="CONFORME"/>
    <d v="2019-04-25T00:00:00"/>
    <d v="1899-12-30T14:32:00"/>
    <d v="1899-12-30T18:45:00"/>
    <n v="4.2166666666666668"/>
    <x v="3"/>
    <x v="2"/>
    <x v="1"/>
    <n v="354.41666666666669"/>
    <n v="0.98449074074074083"/>
  </r>
  <r>
    <x v="12"/>
    <s v="MC-06"/>
    <x v="0"/>
    <s v="PREVENTIVO"/>
    <x v="3"/>
    <n v="201"/>
    <x v="2"/>
    <n v="1168"/>
    <d v="2018-10-11T00:00:00"/>
    <s v="CONFORME"/>
    <d v="2018-10-12T00:00:00"/>
    <d v="1899-12-30T12:13:00"/>
    <d v="1899-12-30T16:42:00"/>
    <n v="4.4833333333333334"/>
    <x v="2"/>
    <x v="7"/>
    <x v="0"/>
    <n v="355.51666666666665"/>
    <n v="0.9875462962962962"/>
  </r>
  <r>
    <x v="0"/>
    <s v="MQP010"/>
    <x v="12"/>
    <s v="PREVENTIVO"/>
    <x v="0"/>
    <n v="107"/>
    <x v="0"/>
    <n v="1420"/>
    <d v="2018-10-06T00:00:00"/>
    <s v="CONFORME"/>
    <d v="2018-10-06T00:00:00"/>
    <d v="1899-12-30T11:10:00"/>
    <d v="1899-12-30T13:39:00"/>
    <n v="2.4833333333333334"/>
    <x v="3"/>
    <x v="7"/>
    <x v="0"/>
    <n v="347.83333333333331"/>
    <n v="0.96620370370370368"/>
  </r>
  <r>
    <x v="20"/>
    <s v="CG-05"/>
    <x v="12"/>
    <m/>
    <x v="1"/>
    <n v="107"/>
    <x v="1"/>
    <n v="1698"/>
    <d v="2018-03-03T00:00:00"/>
    <s v="CONFORME"/>
    <d v="2018-03-06T00:00:00"/>
    <d v="1899-12-30T14:21:00"/>
    <d v="1899-12-30T18:41:00"/>
    <n v="4.333333333333333"/>
    <x v="5"/>
    <x v="5"/>
    <x v="0"/>
    <n v="338"/>
    <n v="0.93888888888888888"/>
  </r>
  <r>
    <x v="5"/>
    <s v="GR-01"/>
    <x v="2"/>
    <s v="PREVENTIVO"/>
    <x v="0"/>
    <n v="106"/>
    <x v="3"/>
    <n v="908"/>
    <d v="2018-09-21T00:00:00"/>
    <s v="CONFORME"/>
    <d v="2018-09-21T00:00:00"/>
    <d v="1899-12-30T14:34:00"/>
    <d v="1899-12-30T16:54:00"/>
    <n v="2.3333333333333335"/>
    <x v="3"/>
    <x v="6"/>
    <x v="0"/>
    <n v="307.0333333333333"/>
    <n v="0.85287037037037028"/>
  </r>
  <r>
    <x v="5"/>
    <s v="GR-01"/>
    <x v="3"/>
    <s v="PREVENTIVO"/>
    <x v="1"/>
    <n v="106"/>
    <x v="4"/>
    <n v="1911"/>
    <d v="2019-05-14T00:00:00"/>
    <s v="CONFORME"/>
    <d v="2019-05-15T00:00:00"/>
    <d v="1899-12-30T13:18:00"/>
    <d v="1899-12-30T16:46:00"/>
    <n v="3.4666666666666668"/>
    <x v="2"/>
    <x v="0"/>
    <x v="1"/>
    <n v="312.33333333333331"/>
    <n v="0.86759259259259258"/>
  </r>
  <r>
    <x v="13"/>
    <s v="COMPRESOR 4"/>
    <x v="9"/>
    <s v="PREVENTIVO"/>
    <x v="2"/>
    <n v="106"/>
    <x v="1"/>
    <n v="1698"/>
    <d v="2018-08-25T00:00:00"/>
    <s v="PENDIENTE"/>
    <s v=""/>
    <s v=""/>
    <s v=""/>
    <s v=""/>
    <x v="1"/>
    <x v="3"/>
    <x v="0"/>
    <n v="347.81666666666666"/>
    <n v="0.96615740740740741"/>
  </r>
  <r>
    <x v="14"/>
    <s v="MC-07"/>
    <x v="2"/>
    <s v="PREVENTIVO"/>
    <x v="3"/>
    <n v="201"/>
    <x v="2"/>
    <n v="1168"/>
    <d v="2018-01-26T00:00:00"/>
    <s v="PENDIENTE"/>
    <s v=""/>
    <s v=""/>
    <s v=""/>
    <s v=""/>
    <x v="1"/>
    <x v="8"/>
    <x v="0"/>
    <n v="354.48333333333335"/>
    <n v="0.98467592592592601"/>
  </r>
  <r>
    <x v="7"/>
    <s v="MQP011"/>
    <x v="4"/>
    <s v="PREVENTIVO"/>
    <x v="0"/>
    <n v="107"/>
    <x v="0"/>
    <n v="1420"/>
    <d v="2019-05-17T00:00:00"/>
    <s v="CONFORME"/>
    <d v="2019-05-20T00:00:00"/>
    <d v="1899-12-30T10:24:00"/>
    <d v="1899-12-30T12:49:00"/>
    <n v="2.4166666666666665"/>
    <x v="5"/>
    <x v="0"/>
    <x v="1"/>
    <n v="344.4"/>
    <n v="0.95666666666666655"/>
  </r>
  <r>
    <x v="20"/>
    <s v="CG-07"/>
    <x v="11"/>
    <m/>
    <x v="1"/>
    <n v="107"/>
    <x v="1"/>
    <n v="1698"/>
    <d v="2018-09-27T00:00:00"/>
    <s v="PENDIENTE"/>
    <s v=""/>
    <s v=""/>
    <s v=""/>
    <s v=""/>
    <x v="1"/>
    <x v="6"/>
    <x v="0"/>
    <n v="343.2166666666667"/>
    <n v="0.95337962962962974"/>
  </r>
  <r>
    <x v="4"/>
    <s v="PORT.G-02"/>
    <x v="1"/>
    <s v="PREVENTIVO"/>
    <x v="0"/>
    <n v="107"/>
    <x v="4"/>
    <n v="1911"/>
    <d v="2018-01-02T00:00:00"/>
    <s v="PENDIENTE"/>
    <s v=""/>
    <s v=""/>
    <s v=""/>
    <s v=""/>
    <x v="1"/>
    <x v="8"/>
    <x v="0"/>
    <n v="355.78333333333336"/>
    <n v="0.98828703703703713"/>
  </r>
  <r>
    <x v="4"/>
    <s v="PORT.G-02"/>
    <x v="10"/>
    <s v="PREVENTIVO"/>
    <x v="1"/>
    <n v="107"/>
    <x v="4"/>
    <n v="1911"/>
    <d v="2019-03-28T00:00:00"/>
    <s v="CONFORME"/>
    <d v="2019-03-30T00:00:00"/>
    <d v="1899-12-30T11:13:00"/>
    <d v="1899-12-30T13:31:00"/>
    <n v="2.2999999999999998"/>
    <x v="0"/>
    <x v="5"/>
    <x v="1"/>
    <n v="354.45"/>
    <n v="0.98458333333333325"/>
  </r>
  <r>
    <x v="54"/>
    <s v="CSA-01"/>
    <x v="10"/>
    <s v="PREVENTIVO"/>
    <x v="0"/>
    <n v="106"/>
    <x v="3"/>
    <n v="908"/>
    <d v="2019-01-09T00:00:00"/>
    <s v="CONFORME"/>
    <d v="2019-01-11T00:00:00"/>
    <d v="1899-12-30T15:35:00"/>
    <d v="1899-12-30T19:50:00"/>
    <n v="4.25"/>
    <x v="0"/>
    <x v="8"/>
    <x v="1"/>
    <n v="337.48333333333335"/>
    <n v="0.93745370370370373"/>
  </r>
  <r>
    <x v="54"/>
    <s v="CSA-01"/>
    <x v="4"/>
    <s v="PREVENTIVO"/>
    <x v="1"/>
    <n v="106"/>
    <x v="4"/>
    <n v="1911"/>
    <d v="2018-04-04T00:00:00"/>
    <s v="CONFORME"/>
    <d v="2018-04-04T00:00:00"/>
    <d v="1899-12-30T14:25:00"/>
    <d v="1899-12-30T16:47:00"/>
    <n v="2.3666666666666667"/>
    <x v="3"/>
    <x v="2"/>
    <x v="0"/>
    <n v="343.16666666666669"/>
    <n v="0.95324074074074083"/>
  </r>
  <r>
    <x v="11"/>
    <s v="COMPRESOR 5"/>
    <x v="8"/>
    <s v="PREVENTIVO"/>
    <x v="2"/>
    <n v="107"/>
    <x v="1"/>
    <n v="1698"/>
    <d v="2019-05-19T00:00:00"/>
    <s v="CONFORME"/>
    <d v="2019-05-20T00:00:00"/>
    <d v="1899-12-30T12:16:00"/>
    <d v="1899-12-30T14:46:00"/>
    <n v="2.5"/>
    <x v="2"/>
    <x v="0"/>
    <x v="1"/>
    <n v="353.56666666666666"/>
    <n v="0.98212962962962957"/>
  </r>
  <r>
    <x v="15"/>
    <s v="MC-08"/>
    <x v="4"/>
    <s v="PREVENTIVO"/>
    <x v="3"/>
    <n v="201"/>
    <x v="2"/>
    <n v="1168"/>
    <d v="2018-07-07T00:00:00"/>
    <s v="CONFORME"/>
    <d v="2018-07-09T00:00:00"/>
    <d v="1899-12-30T09:27:00"/>
    <d v="1899-12-30T12:49:00"/>
    <n v="3.3666666666666667"/>
    <x v="0"/>
    <x v="11"/>
    <x v="0"/>
    <n v="347.73333333333335"/>
    <n v="0.96592592592592597"/>
  </r>
  <r>
    <x v="7"/>
    <s v="MQP012"/>
    <x v="4"/>
    <s v="PREVENTIVO"/>
    <x v="0"/>
    <n v="107"/>
    <x v="0"/>
    <n v="1420"/>
    <d v="2018-07-03T00:00:00"/>
    <s v="CONFORME"/>
    <d v="2018-07-05T00:00:00"/>
    <d v="1899-12-30T14:29:00"/>
    <d v="1899-12-30T15:48:00"/>
    <n v="1.3166666666666667"/>
    <x v="0"/>
    <x v="11"/>
    <x v="0"/>
    <n v="345.78333333333336"/>
    <n v="0.96050925925925934"/>
  </r>
  <r>
    <x v="20"/>
    <s v="CG-08"/>
    <x v="1"/>
    <m/>
    <x v="1"/>
    <n v="107"/>
    <x v="1"/>
    <n v="1698"/>
    <d v="2018-02-13T00:00:00"/>
    <s v="CONFORME"/>
    <d v="2018-02-14T00:00:00"/>
    <d v="1899-12-30T09:24:00"/>
    <d v="1899-12-30T12:34:00"/>
    <n v="3.1666666666666665"/>
    <x v="2"/>
    <x v="10"/>
    <x v="0"/>
    <n v="338.33333333333331"/>
    <n v="0.93981481481481477"/>
  </r>
  <r>
    <x v="5"/>
    <s v="GR-02"/>
    <x v="8"/>
    <s v="PREVENTIVO"/>
    <x v="0"/>
    <n v="106"/>
    <x v="3"/>
    <n v="908"/>
    <d v="2019-05-11T00:00:00"/>
    <s v="CONFORME"/>
    <d v="2019-05-13T00:00:00"/>
    <d v="1899-12-30T11:25:00"/>
    <d v="1899-12-30T13:41:00"/>
    <n v="2.2666666666666666"/>
    <x v="0"/>
    <x v="0"/>
    <x v="1"/>
    <n v="312.33333333333331"/>
    <n v="0.86759259259259258"/>
  </r>
  <r>
    <x v="5"/>
    <s v="GR-02"/>
    <x v="0"/>
    <s v="PREVENTIVO"/>
    <x v="1"/>
    <n v="106"/>
    <x v="4"/>
    <n v="1911"/>
    <d v="2019-04-30T00:00:00"/>
    <s v="CONFORME"/>
    <d v="2019-04-30T00:00:00"/>
    <d v="1899-12-30T14:22:00"/>
    <d v="1899-12-30T16:49:00"/>
    <n v="2.4500000000000002"/>
    <x v="3"/>
    <x v="2"/>
    <x v="1"/>
    <n v="309.5333333333333"/>
    <n v="0.8598148148148147"/>
  </r>
  <r>
    <x v="10"/>
    <s v="COMPRESOR 6"/>
    <x v="9"/>
    <s v="PREVENTIVO"/>
    <x v="2"/>
    <n v="107"/>
    <x v="1"/>
    <n v="1698"/>
    <d v="2018-06-08T00:00:00"/>
    <s v="PENDIENTE"/>
    <s v=""/>
    <s v=""/>
    <s v=""/>
    <s v=""/>
    <x v="1"/>
    <x v="1"/>
    <x v="0"/>
    <n v="353.28333333333336"/>
    <n v="0.98134259259259271"/>
  </r>
  <r>
    <x v="16"/>
    <s v="MC-09"/>
    <x v="4"/>
    <s v="PREVENTIVO"/>
    <x v="3"/>
    <n v="201"/>
    <x v="2"/>
    <n v="1168"/>
    <d v="2018-06-03T00:00:00"/>
    <s v="CONFORME"/>
    <d v="2018-06-07T00:00:00"/>
    <d v="1899-12-30T14:38:00"/>
    <d v="1899-12-30T18:07:00"/>
    <n v="3.4833333333333334"/>
    <x v="4"/>
    <x v="1"/>
    <x v="0"/>
    <n v="352.16666666666669"/>
    <n v="0.97824074074074074"/>
  </r>
  <r>
    <x v="7"/>
    <s v="MQP013"/>
    <x v="7"/>
    <s v="PREVENTIVO"/>
    <x v="0"/>
    <n v="107"/>
    <x v="0"/>
    <n v="1420"/>
    <d v="2019-02-07T00:00:00"/>
    <s v="CONFORME"/>
    <d v="2019-02-10T00:00:00"/>
    <d v="1899-12-30T14:25:00"/>
    <d v="1899-12-30T17:41:00"/>
    <n v="3.2666666666666666"/>
    <x v="5"/>
    <x v="10"/>
    <x v="1"/>
    <n v="343.15"/>
    <n v="0.95319444444444434"/>
  </r>
  <r>
    <x v="19"/>
    <s v="CG-01"/>
    <x v="0"/>
    <m/>
    <x v="1"/>
    <n v="107"/>
    <x v="1"/>
    <n v="1698"/>
    <d v="2019-02-24T00:00:00"/>
    <s v="CONFORME"/>
    <d v="2019-02-24T00:00:00"/>
    <d v="1899-12-30T10:37:00"/>
    <d v="1899-12-30T11:57:00"/>
    <n v="1.3333333333333333"/>
    <x v="3"/>
    <x v="10"/>
    <x v="1"/>
    <n v="350.7"/>
    <n v="0.97416666666666663"/>
  </r>
  <r>
    <x v="5"/>
    <s v="GR-01"/>
    <x v="8"/>
    <s v="PREVENTIVO"/>
    <x v="0"/>
    <n v="106"/>
    <x v="3"/>
    <n v="908"/>
    <d v="2018-10-09T00:00:00"/>
    <s v="CONFORME"/>
    <d v="2018-10-10T00:00:00"/>
    <d v="1899-12-30T11:26:00"/>
    <d v="1899-12-30T14:44:00"/>
    <n v="3.3"/>
    <x v="2"/>
    <x v="7"/>
    <x v="0"/>
    <n v="303.01666666666665"/>
    <n v="0.84171296296296294"/>
  </r>
  <r>
    <x v="5"/>
    <s v="GR-01"/>
    <x v="6"/>
    <s v="PREVENTIVO"/>
    <x v="1"/>
    <n v="106"/>
    <x v="4"/>
    <n v="1911"/>
    <d v="2018-11-25T00:00:00"/>
    <s v="CONFORME"/>
    <d v="2018-11-25T00:00:00"/>
    <d v="1899-12-30T11:17:00"/>
    <d v="1899-12-30T15:40:00"/>
    <n v="4.3833333333333337"/>
    <x v="3"/>
    <x v="9"/>
    <x v="0"/>
    <n v="328.13333333333333"/>
    <n v="0.91148148148148145"/>
  </r>
  <r>
    <x v="3"/>
    <s v="MC-10"/>
    <x v="3"/>
    <s v="PREVENTIVO"/>
    <x v="3"/>
    <n v="201"/>
    <x v="2"/>
    <n v="1168"/>
    <d v="2018-07-08T00:00:00"/>
    <s v="CONFORME"/>
    <d v="2018-07-12T00:00:00"/>
    <d v="1899-12-30T12:37:00"/>
    <d v="1899-12-30T14:06:00"/>
    <n v="1.4833333333333334"/>
    <x v="4"/>
    <x v="11"/>
    <x v="0"/>
    <n v="354.06666666666666"/>
    <n v="0.98351851851851846"/>
  </r>
  <r>
    <x v="7"/>
    <s v="MQP014"/>
    <x v="5"/>
    <s v="PREVENTIVO"/>
    <x v="0"/>
    <n v="107"/>
    <x v="0"/>
    <n v="1420"/>
    <d v="2018-10-01T00:00:00"/>
    <s v="CONFORME"/>
    <d v="2018-10-04T00:00:00"/>
    <d v="1899-12-30T12:19:00"/>
    <d v="1899-12-30T13:32:00"/>
    <n v="1.2166666666666668"/>
    <x v="5"/>
    <x v="7"/>
    <x v="0"/>
    <n v="346.51666666666665"/>
    <n v="0.96254629629629629"/>
  </r>
  <r>
    <x v="20"/>
    <s v="CG-02"/>
    <x v="9"/>
    <m/>
    <x v="2"/>
    <n v="107"/>
    <x v="1"/>
    <n v="1698"/>
    <d v="2018-02-07T00:00:00"/>
    <s v="CONFORME"/>
    <d v="2018-02-11T00:00:00"/>
    <d v="1899-12-30T13:20:00"/>
    <d v="1899-12-30T17:48:00"/>
    <n v="4.4666666666666668"/>
    <x v="4"/>
    <x v="10"/>
    <x v="0"/>
    <n v="338.33333333333331"/>
    <n v="0.93981481481481477"/>
  </r>
  <r>
    <x v="50"/>
    <s v="LINC-02"/>
    <x v="0"/>
    <m/>
    <x v="1"/>
    <n v="201"/>
    <x v="4"/>
    <n v="1911"/>
    <d v="2018-03-18T00:00:00"/>
    <s v="CONFORME"/>
    <d v="2018-03-18T00:00:00"/>
    <d v="1899-12-30T15:30:00"/>
    <d v="1899-12-30T18:43:00"/>
    <n v="3.2166666666666668"/>
    <x v="3"/>
    <x v="5"/>
    <x v="0"/>
    <n v="354.35"/>
    <n v="0.98430555555555566"/>
  </r>
  <r>
    <x v="54"/>
    <s v="CSA-01"/>
    <x v="6"/>
    <s v="PREVENTIVO"/>
    <x v="0"/>
    <n v="106"/>
    <x v="3"/>
    <n v="908"/>
    <d v="2018-04-30T00:00:00"/>
    <s v="CONFORME"/>
    <d v="2018-04-30T00:00:00"/>
    <d v="1899-12-30T10:37:00"/>
    <d v="1899-12-30T13:53:00"/>
    <n v="3.2666666666666666"/>
    <x v="3"/>
    <x v="2"/>
    <x v="0"/>
    <n v="343.16666666666669"/>
    <n v="0.95324074074074083"/>
  </r>
  <r>
    <x v="54"/>
    <s v="CSA-01"/>
    <x v="8"/>
    <s v="PREVENTIVO"/>
    <x v="1"/>
    <n v="106"/>
    <x v="4"/>
    <n v="1911"/>
    <d v="2019-01-18T00:00:00"/>
    <s v="CONFORME"/>
    <d v="2019-01-21T00:00:00"/>
    <d v="1899-12-30T14:23:00"/>
    <d v="1899-12-30T17:48:00"/>
    <n v="3.4166666666666665"/>
    <x v="5"/>
    <x v="8"/>
    <x v="1"/>
    <n v="337.48333333333335"/>
    <n v="0.93745370370370373"/>
  </r>
  <r>
    <x v="6"/>
    <s v="MC-02"/>
    <x v="5"/>
    <s v="PREVENTIVO"/>
    <x v="3"/>
    <n v="201"/>
    <x v="2"/>
    <n v="1168"/>
    <d v="2018-04-29T00:00:00"/>
    <s v="CONFORME"/>
    <d v="2018-05-02T00:00:00"/>
    <d v="1899-12-30T15:14:00"/>
    <d v="1899-12-30T19:44:00"/>
    <n v="4.5"/>
    <x v="5"/>
    <x v="2"/>
    <x v="0"/>
    <n v="345.7"/>
    <n v="0.96027777777777779"/>
  </r>
  <r>
    <x v="0"/>
    <s v="MQP015"/>
    <x v="2"/>
    <s v="PREVENTIVO"/>
    <x v="0"/>
    <n v="107"/>
    <x v="0"/>
    <n v="1420"/>
    <d v="2019-05-05T00:00:00"/>
    <s v="PENDIENTE"/>
    <s v=""/>
    <s v=""/>
    <s v=""/>
    <s v=""/>
    <x v="1"/>
    <x v="0"/>
    <x v="1"/>
    <n v="356.38333333333333"/>
    <n v="0.98995370370370372"/>
  </r>
  <r>
    <x v="54"/>
    <s v="CSA-01"/>
    <x v="0"/>
    <s v="PREVENTIVO"/>
    <x v="0"/>
    <n v="106"/>
    <x v="3"/>
    <n v="908"/>
    <d v="2018-10-11T00:00:00"/>
    <s v="CONFORME"/>
    <d v="2018-10-14T00:00:00"/>
    <d v="1899-12-30T09:10:00"/>
    <d v="1899-12-30T10:40:00"/>
    <n v="1.5"/>
    <x v="5"/>
    <x v="7"/>
    <x v="0"/>
    <n v="335.3"/>
    <n v="0.93138888888888893"/>
  </r>
  <r>
    <x v="54"/>
    <s v="CSA-01"/>
    <x v="2"/>
    <s v="PREVENTIVO"/>
    <x v="1"/>
    <n v="106"/>
    <x v="4"/>
    <n v="1911"/>
    <d v="2019-01-01T00:00:00"/>
    <s v="PENDIENTE"/>
    <s v=""/>
    <s v=""/>
    <s v=""/>
    <s v=""/>
    <x v="1"/>
    <x v="8"/>
    <x v="1"/>
    <n v="337.48333333333335"/>
    <n v="0.93745370370370373"/>
  </r>
  <r>
    <x v="14"/>
    <s v="MC-07"/>
    <x v="5"/>
    <s v="PREVENTIVO"/>
    <x v="3"/>
    <n v="201"/>
    <x v="2"/>
    <n v="1168"/>
    <d v="2019-04-08T00:00:00"/>
    <s v="PENDIENTE"/>
    <s v=""/>
    <s v=""/>
    <s v=""/>
    <s v=""/>
    <x v="1"/>
    <x v="2"/>
    <x v="1"/>
    <n v="358.5"/>
    <n v="0.99583333333333335"/>
  </r>
  <r>
    <x v="5"/>
    <s v="GR-02"/>
    <x v="2"/>
    <s v="PREVENTIVO"/>
    <x v="0"/>
    <n v="106"/>
    <x v="0"/>
    <n v="1420"/>
    <d v="2018-08-09T00:00:00"/>
    <s v="CONFORME"/>
    <d v="2018-08-12T00:00:00"/>
    <d v="1899-12-30T10:35:00"/>
    <d v="1899-12-30T11:57:00"/>
    <n v="1.3666666666666667"/>
    <x v="5"/>
    <x v="3"/>
    <x v="0"/>
    <n v="319.63333333333333"/>
    <n v="0.88787037037037031"/>
  </r>
  <r>
    <x v="5"/>
    <s v="GR-02"/>
    <x v="3"/>
    <s v="PREVENTIVO"/>
    <x v="1"/>
    <n v="106"/>
    <x v="4"/>
    <n v="1911"/>
    <d v="2018-09-06T00:00:00"/>
    <s v="CONFORME"/>
    <d v="2018-09-09T00:00:00"/>
    <d v="1899-12-30T09:20:00"/>
    <d v="1899-12-30T11:35:00"/>
    <n v="2.25"/>
    <x v="5"/>
    <x v="6"/>
    <x v="0"/>
    <n v="307.0333333333333"/>
    <n v="0.85287037037037028"/>
  </r>
  <r>
    <x v="2"/>
    <s v="COMPRESOR 3"/>
    <x v="2"/>
    <s v="PREVENTIVO"/>
    <x v="2"/>
    <n v="106"/>
    <x v="1"/>
    <n v="1698"/>
    <d v="2018-06-25T00:00:00"/>
    <s v="CONFORME"/>
    <d v="2018-06-25T00:00:00"/>
    <d v="1899-12-30T15:37:00"/>
    <d v="1899-12-30T19:02:00"/>
    <n v="3.4166666666666665"/>
    <x v="3"/>
    <x v="1"/>
    <x v="0"/>
    <n v="352.35"/>
    <n v="0.97875000000000001"/>
  </r>
  <r>
    <x v="8"/>
    <s v="MC-04"/>
    <x v="8"/>
    <s v="PREVENTIVO"/>
    <x v="3"/>
    <n v="201"/>
    <x v="2"/>
    <n v="1168"/>
    <d v="2019-05-31T00:00:00"/>
    <s v="CONFORME"/>
    <d v="2019-06-01T00:00:00"/>
    <d v="1899-12-30T11:39:00"/>
    <d v="1899-12-30T15:49:00"/>
    <n v="4.166666666666667"/>
    <x v="2"/>
    <x v="0"/>
    <x v="1"/>
    <n v="343.45"/>
    <n v="0.9540277777777777"/>
  </r>
  <r>
    <x v="17"/>
    <s v="MQP001"/>
    <x v="10"/>
    <s v="PREVENTIVO"/>
    <x v="0"/>
    <n v="107"/>
    <x v="0"/>
    <n v="1420"/>
    <d v="2018-10-20T00:00:00"/>
    <s v="CONFORME"/>
    <d v="2018-10-20T00:00:00"/>
    <d v="1899-12-30T12:22:00"/>
    <d v="1899-12-30T13:43:00"/>
    <n v="1.35"/>
    <x v="3"/>
    <x v="7"/>
    <x v="0"/>
    <n v="355.38333333333333"/>
    <n v="0.98717592592592596"/>
  </r>
  <r>
    <x v="20"/>
    <s v="CG-03"/>
    <x v="12"/>
    <m/>
    <x v="2"/>
    <n v="107"/>
    <x v="1"/>
    <n v="1698"/>
    <d v="2019-04-15T00:00:00"/>
    <s v="PENDIENTE"/>
    <s v=""/>
    <s v=""/>
    <s v=""/>
    <s v=""/>
    <x v="1"/>
    <x v="2"/>
    <x v="1"/>
    <n v="333.7166666666667"/>
    <n v="0.92699074074074084"/>
  </r>
  <r>
    <x v="5"/>
    <s v="GR-01"/>
    <x v="9"/>
    <s v="PREVENTIVO"/>
    <x v="0"/>
    <n v="106"/>
    <x v="3"/>
    <n v="908"/>
    <d v="2018-08-03T00:00:00"/>
    <s v="PENDIENTE"/>
    <s v=""/>
    <s v=""/>
    <s v=""/>
    <s v=""/>
    <x v="1"/>
    <x v="3"/>
    <x v="0"/>
    <n v="319.63333333333333"/>
    <n v="0.88787037037037031"/>
  </r>
  <r>
    <x v="5"/>
    <s v="GR-01"/>
    <x v="6"/>
    <s v="PREVENTIVO"/>
    <x v="1"/>
    <n v="106"/>
    <x v="4"/>
    <n v="1911"/>
    <d v="2018-01-10T00:00:00"/>
    <s v="CONFORME"/>
    <d v="2018-01-13T00:00:00"/>
    <d v="1899-12-30T14:24:00"/>
    <d v="1899-12-30T16:51:00"/>
    <n v="2.4500000000000002"/>
    <x v="5"/>
    <x v="8"/>
    <x v="0"/>
    <n v="290.45"/>
    <n v="0.80680555555555555"/>
  </r>
  <r>
    <x v="13"/>
    <s v="COMPRESOR 4"/>
    <x v="4"/>
    <s v="PREVENTIVO"/>
    <x v="2"/>
    <n v="106"/>
    <x v="1"/>
    <n v="1698"/>
    <d v="2018-09-21T00:00:00"/>
    <s v="CONFORME"/>
    <d v="2018-09-23T00:00:00"/>
    <d v="1899-12-30T10:34:00"/>
    <d v="1899-12-30T14:50:00"/>
    <n v="4.2666666666666666"/>
    <x v="0"/>
    <x v="6"/>
    <x v="0"/>
    <n v="348.1"/>
    <n v="0.9669444444444445"/>
  </r>
  <r>
    <x v="8"/>
    <s v="MC-05"/>
    <x v="5"/>
    <s v="PREVENTIVO"/>
    <x v="3"/>
    <n v="201"/>
    <x v="2"/>
    <n v="1168"/>
    <d v="2018-02-01T00:00:00"/>
    <s v="CONFORME"/>
    <d v="2018-02-01T00:00:00"/>
    <d v="1899-12-30T15:34:00"/>
    <d v="1899-12-30T20:00:00"/>
    <n v="4.4333333333333336"/>
    <x v="3"/>
    <x v="10"/>
    <x v="0"/>
    <n v="345.76666666666665"/>
    <n v="0.96046296296296296"/>
  </r>
  <r>
    <x v="0"/>
    <s v="MQP002"/>
    <x v="12"/>
    <s v="PREVENTIVO"/>
    <x v="0"/>
    <n v="107"/>
    <x v="0"/>
    <n v="1420"/>
    <d v="2018-12-16T00:00:00"/>
    <s v="CONFORME"/>
    <d v="2018-12-16T00:00:00"/>
    <d v="1899-12-30T10:36:00"/>
    <d v="1899-12-30T13:51:00"/>
    <n v="3.25"/>
    <x v="3"/>
    <x v="4"/>
    <x v="0"/>
    <n v="341.93333333333334"/>
    <n v="0.94981481481481478"/>
  </r>
  <r>
    <x v="19"/>
    <s v="CG-04N"/>
    <x v="7"/>
    <m/>
    <x v="1"/>
    <n v="107"/>
    <x v="1"/>
    <n v="1698"/>
    <d v="2018-01-27T00:00:00"/>
    <s v="CONFORME"/>
    <d v="2018-01-29T00:00:00"/>
    <d v="1899-12-30T14:37:00"/>
    <d v="1899-12-30T15:56:00"/>
    <n v="1.3166666666666667"/>
    <x v="0"/>
    <x v="8"/>
    <x v="0"/>
    <n v="353.81666666666666"/>
    <n v="0.98282407407407402"/>
  </r>
  <r>
    <x v="1"/>
    <s v="PORT.G-01"/>
    <x v="11"/>
    <s v="PREVENTIVO"/>
    <x v="0"/>
    <n v="107"/>
    <x v="4"/>
    <n v="1911"/>
    <d v="2018-09-05T00:00:00"/>
    <s v="CONFORME"/>
    <d v="2018-09-05T00:00:00"/>
    <d v="1899-12-30T11:12:00"/>
    <d v="1899-12-30T12:24:00"/>
    <n v="1.2"/>
    <x v="3"/>
    <x v="6"/>
    <x v="0"/>
    <n v="358.8"/>
    <n v="0.9966666666666667"/>
  </r>
  <r>
    <x v="1"/>
    <s v="PORT.G-01"/>
    <x v="0"/>
    <s v="PREVENTIVO"/>
    <x v="1"/>
    <n v="107"/>
    <x v="4"/>
    <n v="1911"/>
    <d v="2019-04-19T00:00:00"/>
    <s v="CONFORME"/>
    <d v="2019-04-21T00:00:00"/>
    <d v="1899-12-30T14:17:00"/>
    <d v="1899-12-30T17:46:00"/>
    <n v="3.4833333333333334"/>
    <x v="0"/>
    <x v="2"/>
    <x v="1"/>
    <n v="339.71666666666664"/>
    <n v="0.94365740740740733"/>
  </r>
  <r>
    <x v="54"/>
    <s v="CSA-01"/>
    <x v="10"/>
    <s v="PREVENTIVO"/>
    <x v="0"/>
    <n v="106"/>
    <x v="3"/>
    <n v="908"/>
    <d v="2018-08-31T00:00:00"/>
    <s v="CONFORME"/>
    <d v="2018-08-31T00:00:00"/>
    <d v="1899-12-30T10:19:00"/>
    <d v="1899-12-30T12:35:00"/>
    <n v="2.2666666666666666"/>
    <x v="3"/>
    <x v="3"/>
    <x v="0"/>
    <n v="343.1"/>
    <n v="0.95305555555555566"/>
  </r>
  <r>
    <x v="54"/>
    <s v="CSA-01"/>
    <x v="0"/>
    <s v="PREVENTIVO"/>
    <x v="1"/>
    <n v="106"/>
    <x v="4"/>
    <n v="1911"/>
    <d v="2018-12-31T00:00:00"/>
    <s v="CONFORME"/>
    <d v="2019-01-02T00:00:00"/>
    <d v="1899-12-30T10:12:00"/>
    <d v="1899-12-30T14:34:00"/>
    <n v="4.3666666666666663"/>
    <x v="0"/>
    <x v="4"/>
    <x v="0"/>
    <n v="352.05"/>
    <n v="0.97791666666666666"/>
  </r>
  <r>
    <x v="11"/>
    <s v="COMPRESOR 5"/>
    <x v="11"/>
    <s v="PREVENTIVO"/>
    <x v="2"/>
    <n v="107"/>
    <x v="1"/>
    <n v="1698"/>
    <d v="2018-04-30T00:00:00"/>
    <s v="PENDIENTE"/>
    <s v=""/>
    <s v=""/>
    <s v=""/>
    <s v=""/>
    <x v="1"/>
    <x v="2"/>
    <x v="0"/>
    <n v="360"/>
    <n v="1"/>
  </r>
  <r>
    <x v="12"/>
    <s v="MC-06"/>
    <x v="0"/>
    <s v="PREVENTIVO"/>
    <x v="3"/>
    <n v="201"/>
    <x v="2"/>
    <n v="1168"/>
    <d v="2018-05-07T00:00:00"/>
    <s v="CONFORME"/>
    <d v="2018-05-07T00:00:00"/>
    <d v="1899-12-30T09:31:00"/>
    <d v="1899-12-30T12:59:00"/>
    <n v="3.4666666666666668"/>
    <x v="3"/>
    <x v="0"/>
    <x v="0"/>
    <n v="355.35"/>
    <n v="0.98708333333333342"/>
  </r>
  <r>
    <x v="17"/>
    <s v="MQP003"/>
    <x v="3"/>
    <s v="PREVENTIVO"/>
    <x v="0"/>
    <n v="107"/>
    <x v="0"/>
    <n v="1420"/>
    <d v="2018-10-23T00:00:00"/>
    <s v="PENDIENTE"/>
    <s v=""/>
    <s v=""/>
    <s v=""/>
    <s v=""/>
    <x v="1"/>
    <x v="7"/>
    <x v="0"/>
    <n v="355.38333333333333"/>
    <n v="0.98717592592592596"/>
  </r>
  <r>
    <x v="20"/>
    <s v="CG-04"/>
    <x v="6"/>
    <m/>
    <x v="1"/>
    <n v="107"/>
    <x v="1"/>
    <n v="1698"/>
    <d v="2019-05-27T00:00:00"/>
    <s v="PENDIENTE"/>
    <s v=""/>
    <s v=""/>
    <s v=""/>
    <s v=""/>
    <x v="1"/>
    <x v="0"/>
    <x v="1"/>
    <n v="355.81666666666666"/>
    <n v="0.98837962962962966"/>
  </r>
  <r>
    <x v="5"/>
    <s v="GR-02"/>
    <x v="8"/>
    <s v="PREVENTIVO"/>
    <x v="0"/>
    <n v="106"/>
    <x v="0"/>
    <n v="1420"/>
    <d v="2018-05-04T00:00:00"/>
    <s v="CONFORME"/>
    <d v="2018-05-07T00:00:00"/>
    <d v="1899-12-30T11:24:00"/>
    <d v="1899-12-30T14:54:00"/>
    <n v="3.5"/>
    <x v="5"/>
    <x v="0"/>
    <x v="0"/>
    <n v="333.55"/>
    <n v="0.92652777777777784"/>
  </r>
  <r>
    <x v="5"/>
    <s v="GR-02"/>
    <x v="7"/>
    <s v="PREVENTIVO"/>
    <x v="1"/>
    <n v="106"/>
    <x v="4"/>
    <n v="1911"/>
    <d v="2018-03-13T00:00:00"/>
    <s v="PENDIENTE"/>
    <s v=""/>
    <s v=""/>
    <s v=""/>
    <s v=""/>
    <x v="1"/>
    <x v="5"/>
    <x v="0"/>
    <n v="319.18333333333334"/>
    <n v="0.88662037037037034"/>
  </r>
  <r>
    <x v="10"/>
    <s v="COMPRESOR 6"/>
    <x v="0"/>
    <s v="PREVENTIVO"/>
    <x v="2"/>
    <n v="107"/>
    <x v="1"/>
    <n v="1698"/>
    <d v="2018-12-12T00:00:00"/>
    <s v="PENDIENTE"/>
    <s v=""/>
    <s v=""/>
    <s v=""/>
    <s v=""/>
    <x v="1"/>
    <x v="4"/>
    <x v="0"/>
    <n v="357.35"/>
    <n v="0.99263888888888896"/>
  </r>
  <r>
    <x v="14"/>
    <s v="MC-07"/>
    <x v="10"/>
    <s v="PREVENTIVO"/>
    <x v="3"/>
    <n v="201"/>
    <x v="2"/>
    <n v="1168"/>
    <d v="2019-02-02T00:00:00"/>
    <s v="CONFORME"/>
    <d v="2019-02-02T00:00:00"/>
    <d v="1899-12-30T13:24:00"/>
    <d v="1899-12-30T17:51:00"/>
    <n v="4.45"/>
    <x v="3"/>
    <x v="10"/>
    <x v="1"/>
    <n v="354.38333333333333"/>
    <n v="0.98439814814814808"/>
  </r>
  <r>
    <x v="7"/>
    <s v="MQP004"/>
    <x v="11"/>
    <s v="PREVENTIVO"/>
    <x v="0"/>
    <n v="107"/>
    <x v="0"/>
    <n v="1420"/>
    <d v="2018-03-01T00:00:00"/>
    <s v="PENDIENTE"/>
    <s v=""/>
    <s v=""/>
    <s v=""/>
    <s v=""/>
    <x v="1"/>
    <x v="5"/>
    <x v="0"/>
    <n v="353.2"/>
    <n v="0.98111111111111104"/>
  </r>
  <r>
    <x v="20"/>
    <s v="CG-05"/>
    <x v="2"/>
    <m/>
    <x v="1"/>
    <n v="107"/>
    <x v="1"/>
    <n v="1698"/>
    <d v="2019-04-03T00:00:00"/>
    <s v="CONFORME"/>
    <d v="2019-04-07T00:00:00"/>
    <d v="1899-12-30T13:31:00"/>
    <d v="1899-12-30T14:48:00"/>
    <n v="1.2833333333333332"/>
    <x v="4"/>
    <x v="2"/>
    <x v="1"/>
    <n v="333.7166666666667"/>
    <n v="0.92699074074074084"/>
  </r>
  <r>
    <x v="51"/>
    <s v="BCO-CON"/>
    <x v="2"/>
    <m/>
    <x v="1"/>
    <n v="201"/>
    <x v="4"/>
    <n v="1911"/>
    <d v="2018-12-24T00:00:00"/>
    <s v="CONFORME"/>
    <d v="2018-12-24T00:00:00"/>
    <d v="1899-12-30T14:32:00"/>
    <d v="1899-12-30T16:01:00"/>
    <n v="1.4833333333333334"/>
    <x v="3"/>
    <x v="4"/>
    <x v="0"/>
    <n v="358.51666666666665"/>
    <n v="0.99587962962962961"/>
  </r>
  <r>
    <x v="52"/>
    <s v="SUB-EST"/>
    <x v="9"/>
    <m/>
    <x v="1"/>
    <n v="201"/>
    <x v="4"/>
    <n v="1911"/>
    <d v="2018-06-20T00:00:00"/>
    <s v="CONFORME"/>
    <d v="2018-06-20T00:00:00"/>
    <d v="1899-12-30T12:28:00"/>
    <d v="1899-12-30T16:57:00"/>
    <n v="4.4833333333333334"/>
    <x v="3"/>
    <x v="1"/>
    <x v="0"/>
    <n v="355.51666666666665"/>
    <n v="0.9875462962962962"/>
  </r>
  <r>
    <x v="5"/>
    <s v="GR-01"/>
    <x v="12"/>
    <s v="PREVENTIVO"/>
    <x v="0"/>
    <n v="106"/>
    <x v="3"/>
    <n v="908"/>
    <d v="2018-06-23T00:00:00"/>
    <s v="CONFORME"/>
    <d v="2018-06-23T00:00:00"/>
    <d v="1899-12-30T15:12:00"/>
    <d v="1899-12-30T17:42:00"/>
    <n v="2.5"/>
    <x v="3"/>
    <x v="1"/>
    <x v="0"/>
    <n v="321.58333333333331"/>
    <n v="0.89328703703703694"/>
  </r>
  <r>
    <x v="5"/>
    <s v="GR-01"/>
    <x v="7"/>
    <s v="PREVENTIVO"/>
    <x v="1"/>
    <n v="106"/>
    <x v="4"/>
    <n v="1911"/>
    <d v="2018-01-14T00:00:00"/>
    <s v="CONFORME"/>
    <d v="2018-01-14T00:00:00"/>
    <d v="1899-12-30T12:33:00"/>
    <d v="1899-12-30T15:53:00"/>
    <n v="3.3333333333333335"/>
    <x v="3"/>
    <x v="8"/>
    <x v="0"/>
    <n v="290.45"/>
    <n v="0.80680555555555555"/>
  </r>
  <r>
    <x v="15"/>
    <s v="MC-08"/>
    <x v="12"/>
    <s v="PREVENTIVO"/>
    <x v="3"/>
    <n v="201"/>
    <x v="2"/>
    <n v="1168"/>
    <d v="2018-08-27T00:00:00"/>
    <s v="PENDIENTE"/>
    <s v=""/>
    <s v=""/>
    <s v=""/>
    <s v=""/>
    <x v="1"/>
    <x v="3"/>
    <x v="0"/>
    <n v="351.33333333333331"/>
    <n v="0.97592592592592586"/>
  </r>
  <r>
    <x v="17"/>
    <s v="MQP005"/>
    <x v="4"/>
    <s v="PREVENTIVO"/>
    <x v="0"/>
    <n v="107"/>
    <x v="0"/>
    <n v="1420"/>
    <d v="2019-02-07T00:00:00"/>
    <s v="CONFORME"/>
    <d v="2019-02-11T00:00:00"/>
    <d v="1899-12-30T11:14:00"/>
    <d v="1899-12-30T12:44:00"/>
    <n v="1.5"/>
    <x v="4"/>
    <x v="10"/>
    <x v="1"/>
    <n v="355.03333333333336"/>
    <n v="0.9862037037037038"/>
  </r>
  <r>
    <x v="20"/>
    <s v="CG-07"/>
    <x v="12"/>
    <m/>
    <x v="1"/>
    <n v="107"/>
    <x v="1"/>
    <n v="1698"/>
    <d v="2018-10-29T00:00:00"/>
    <s v="PENDIENTE"/>
    <s v=""/>
    <s v=""/>
    <s v=""/>
    <s v=""/>
    <x v="1"/>
    <x v="7"/>
    <x v="0"/>
    <n v="354.46666666666664"/>
    <n v="0.98462962962962952"/>
  </r>
  <r>
    <x v="53"/>
    <s v="LINC-03"/>
    <x v="4"/>
    <m/>
    <x v="1"/>
    <n v="201"/>
    <x v="4"/>
    <n v="1911"/>
    <d v="2018-08-19T00:00:00"/>
    <s v="CONFORME"/>
    <d v="2018-08-19T00:00:00"/>
    <d v="1899-12-30T15:19:00"/>
    <d v="1899-12-30T18:29:00"/>
    <n v="3.1666666666666665"/>
    <x v="3"/>
    <x v="3"/>
    <x v="0"/>
    <n v="356.83333333333331"/>
    <n v="0.9912037037037037"/>
  </r>
  <r>
    <x v="54"/>
    <s v="CSA-01"/>
    <x v="6"/>
    <s v="PREVENTIVO"/>
    <x v="0"/>
    <n v="106"/>
    <x v="2"/>
    <n v="1168"/>
    <d v="2019-05-26T00:00:00"/>
    <s v="CONFORME"/>
    <d v="2019-05-30T00:00:00"/>
    <d v="1899-12-30T13:33:00"/>
    <d v="1899-12-30T15:03:00"/>
    <n v="1.5"/>
    <x v="4"/>
    <x v="0"/>
    <x v="1"/>
    <n v="335.6"/>
    <n v="0.93222222222222229"/>
  </r>
  <r>
    <x v="54"/>
    <s v="CSA-01"/>
    <x v="6"/>
    <s v="PREVENTIVO"/>
    <x v="1"/>
    <n v="106"/>
    <x v="4"/>
    <n v="1911"/>
    <d v="2018-08-03T00:00:00"/>
    <s v="CONFORME"/>
    <d v="2018-08-06T00:00:00"/>
    <d v="1899-12-30T14:14:00"/>
    <d v="1899-12-30T18:35:00"/>
    <n v="4.3499999999999996"/>
    <x v="5"/>
    <x v="3"/>
    <x v="0"/>
    <n v="343.1"/>
    <n v="0.95305555555555566"/>
  </r>
  <r>
    <x v="16"/>
    <s v="MC-09"/>
    <x v="9"/>
    <s v="PREVENTIVO"/>
    <x v="3"/>
    <n v="201"/>
    <x v="2"/>
    <n v="1168"/>
    <d v="2018-07-10T00:00:00"/>
    <s v="CONFORME"/>
    <d v="2018-07-12T00:00:00"/>
    <d v="1899-12-30T11:37:00"/>
    <d v="1899-12-30T13:50:00"/>
    <n v="2.2166666666666668"/>
    <x v="0"/>
    <x v="11"/>
    <x v="0"/>
    <n v="353.6"/>
    <n v="0.98222222222222233"/>
  </r>
  <r>
    <x v="0"/>
    <s v="MQP006"/>
    <x v="2"/>
    <s v="PREVENTIVO"/>
    <x v="0"/>
    <n v="107"/>
    <x v="0"/>
    <n v="1420"/>
    <d v="2019-04-29T00:00:00"/>
    <s v="CONFORME"/>
    <d v="2019-05-01T00:00:00"/>
    <d v="1899-12-30T11:36:00"/>
    <d v="1899-12-30T14:48:00"/>
    <n v="3.2"/>
    <x v="0"/>
    <x v="2"/>
    <x v="1"/>
    <n v="336.65"/>
    <n v="0.93513888888888885"/>
  </r>
  <r>
    <x v="5"/>
    <s v="GR-02"/>
    <x v="5"/>
    <s v="PREVENTIVO"/>
    <x v="0"/>
    <n v="106"/>
    <x v="3"/>
    <n v="908"/>
    <d v="2019-02-16T00:00:00"/>
    <s v="PENDIENTE"/>
    <s v=""/>
    <s v=""/>
    <s v=""/>
    <s v=""/>
    <x v="1"/>
    <x v="10"/>
    <x v="1"/>
    <n v="321.01666666666665"/>
    <n v="0.89171296296296287"/>
  </r>
  <r>
    <x v="5"/>
    <s v="GR-02"/>
    <x v="0"/>
    <s v="PREVENTIVO"/>
    <x v="1"/>
    <n v="106"/>
    <x v="4"/>
    <n v="1911"/>
    <d v="2018-10-24T00:00:00"/>
    <s v="PENDIENTE"/>
    <s v=""/>
    <s v=""/>
    <s v=""/>
    <s v=""/>
    <x v="1"/>
    <x v="7"/>
    <x v="0"/>
    <n v="303.01666666666665"/>
    <n v="0.84171296296296294"/>
  </r>
  <r>
    <x v="2"/>
    <s v="COMPRESOR 3"/>
    <x v="0"/>
    <s v="PREVENTIVO"/>
    <x v="2"/>
    <n v="106"/>
    <x v="1"/>
    <n v="1698"/>
    <d v="2019-05-25T00:00:00"/>
    <s v="CONFORME"/>
    <d v="2019-05-25T00:00:00"/>
    <d v="1899-12-30T10:28:00"/>
    <d v="1899-12-30T13:42:00"/>
    <n v="3.2333333333333334"/>
    <x v="3"/>
    <x v="0"/>
    <x v="1"/>
    <n v="350"/>
    <n v="0.97222222222222221"/>
  </r>
  <r>
    <x v="3"/>
    <s v="MC-10"/>
    <x v="11"/>
    <s v="PREVENTIVO"/>
    <x v="3"/>
    <n v="201"/>
    <x v="2"/>
    <n v="1168"/>
    <d v="2019-02-10T00:00:00"/>
    <s v="CONFORME"/>
    <d v="2019-02-10T00:00:00"/>
    <d v="1899-12-30T14:20:00"/>
    <d v="1899-12-30T17:38:00"/>
    <n v="3.3"/>
    <x v="3"/>
    <x v="10"/>
    <x v="1"/>
    <n v="350.16666666666669"/>
    <n v="0.97268518518518521"/>
  </r>
  <r>
    <x v="0"/>
    <s v="MQP007"/>
    <x v="0"/>
    <s v="PREVENTIVO"/>
    <x v="0"/>
    <n v="107"/>
    <x v="0"/>
    <n v="1420"/>
    <d v="2018-08-05T00:00:00"/>
    <s v="CONFORME"/>
    <d v="2018-08-08T00:00:00"/>
    <d v="1899-12-30T12:28:00"/>
    <d v="1899-12-30T13:43:00"/>
    <n v="1.25"/>
    <x v="5"/>
    <x v="3"/>
    <x v="0"/>
    <n v="347.61666666666667"/>
    <n v="0.96560185185185188"/>
  </r>
  <r>
    <x v="20"/>
    <s v="CG-08"/>
    <x v="1"/>
    <m/>
    <x v="1"/>
    <n v="107"/>
    <x v="1"/>
    <n v="1698"/>
    <d v="2019-04-14T00:00:00"/>
    <s v="CONFORME"/>
    <d v="2019-04-16T00:00:00"/>
    <d v="1899-12-30T13:37:00"/>
    <d v="1899-12-30T16:51:00"/>
    <n v="3.2333333333333334"/>
    <x v="0"/>
    <x v="2"/>
    <x v="1"/>
    <n v="333.7166666666667"/>
    <n v="0.92699074074074084"/>
  </r>
  <r>
    <x v="5"/>
    <s v="GR-01"/>
    <x v="2"/>
    <s v="PREVENTIVO"/>
    <x v="0"/>
    <n v="106"/>
    <x v="3"/>
    <n v="908"/>
    <d v="2018-09-01T00:00:00"/>
    <s v="PENDIENTE"/>
    <s v=""/>
    <s v=""/>
    <s v=""/>
    <s v=""/>
    <x v="1"/>
    <x v="6"/>
    <x v="0"/>
    <n v="307.0333333333333"/>
    <n v="0.85287037037037028"/>
  </r>
  <r>
    <x v="5"/>
    <s v="GR-01"/>
    <x v="6"/>
    <s v="PREVENTIVO"/>
    <x v="1"/>
    <n v="106"/>
    <x v="4"/>
    <n v="1911"/>
    <d v="2019-02-18T00:00:00"/>
    <s v="CONFORME"/>
    <d v="2019-02-21T00:00:00"/>
    <d v="1899-12-30T09:17:00"/>
    <d v="1899-12-30T10:39:00"/>
    <n v="1.3666666666666667"/>
    <x v="5"/>
    <x v="10"/>
    <x v="1"/>
    <n v="321.01666666666665"/>
    <n v="0.89171296296296287"/>
  </r>
  <r>
    <x v="13"/>
    <s v="COMPRESOR 4"/>
    <x v="3"/>
    <s v="PREVENTIVO"/>
    <x v="2"/>
    <n v="106"/>
    <x v="1"/>
    <n v="1698"/>
    <d v="2018-09-06T00:00:00"/>
    <s v="CONFORME"/>
    <d v="2018-09-09T00:00:00"/>
    <d v="1899-12-30T13:17:00"/>
    <d v="1899-12-30T16:44:00"/>
    <n v="3.45"/>
    <x v="5"/>
    <x v="6"/>
    <x v="0"/>
    <n v="348.1"/>
    <n v="0.9669444444444445"/>
  </r>
  <r>
    <x v="6"/>
    <s v="MC-02"/>
    <x v="5"/>
    <s v="PREVENTIVO"/>
    <x v="3"/>
    <n v="201"/>
    <x v="2"/>
    <n v="1168"/>
    <d v="2019-05-17T00:00:00"/>
    <s v="CONFORME"/>
    <d v="2019-05-21T00:00:00"/>
    <d v="1899-12-30T12:31:00"/>
    <d v="1899-12-30T14:46:00"/>
    <n v="2.25"/>
    <x v="4"/>
    <x v="0"/>
    <x v="1"/>
    <n v="357.75"/>
    <n v="0.99375000000000002"/>
  </r>
  <r>
    <x v="0"/>
    <s v="MQP008"/>
    <x v="6"/>
    <s v="PREVENTIVO"/>
    <x v="0"/>
    <n v="107"/>
    <x v="0"/>
    <n v="1420"/>
    <d v="2019-03-05T00:00:00"/>
    <s v="PENDIENTE"/>
    <s v=""/>
    <s v=""/>
    <s v=""/>
    <s v=""/>
    <x v="1"/>
    <x v="5"/>
    <x v="1"/>
    <n v="351.4"/>
    <n v="0.97611111111111104"/>
  </r>
  <r>
    <x v="19"/>
    <s v="CG-01"/>
    <x v="1"/>
    <m/>
    <x v="1"/>
    <n v="107"/>
    <x v="1"/>
    <n v="1698"/>
    <d v="2018-02-09T00:00:00"/>
    <s v="CONFORME"/>
    <d v="2018-02-10T00:00:00"/>
    <d v="1899-12-30T09:39:00"/>
    <d v="1899-12-30T11:08:00"/>
    <n v="1.4833333333333334"/>
    <x v="2"/>
    <x v="10"/>
    <x v="0"/>
    <n v="350.45"/>
    <n v="0.97347222222222218"/>
  </r>
  <r>
    <x v="4"/>
    <s v="PORT.G-02"/>
    <x v="1"/>
    <s v="PREVENTIVO"/>
    <x v="0"/>
    <n v="107"/>
    <x v="4"/>
    <n v="1911"/>
    <d v="2018-04-16T00:00:00"/>
    <s v="CONFORME"/>
    <d v="2018-04-20T00:00:00"/>
    <d v="1899-12-30T11:18:00"/>
    <d v="1899-12-30T14:37:00"/>
    <n v="3.3166666666666664"/>
    <x v="4"/>
    <x v="2"/>
    <x v="0"/>
    <n v="349.81666666666666"/>
    <n v="0.97171296296296295"/>
  </r>
  <r>
    <x v="4"/>
    <s v="PORT.G-02"/>
    <x v="7"/>
    <s v="PREVENTIVO"/>
    <x v="1"/>
    <n v="107"/>
    <x v="4"/>
    <n v="1911"/>
    <d v="2018-02-14T00:00:00"/>
    <s v="CONFORME"/>
    <d v="2018-02-15T00:00:00"/>
    <d v="1899-12-30T15:10:00"/>
    <d v="1899-12-30T16:28:00"/>
    <n v="1.3"/>
    <x v="2"/>
    <x v="10"/>
    <x v="0"/>
    <n v="358.7"/>
    <n v="0.99638888888888888"/>
  </r>
  <r>
    <x v="54"/>
    <s v="CSA-01"/>
    <x v="10"/>
    <s v="PREVENTIVO"/>
    <x v="0"/>
    <n v="106"/>
    <x v="0"/>
    <n v="1420"/>
    <d v="2018-08-09T00:00:00"/>
    <s v="CONFORME"/>
    <d v="2018-08-10T00:00:00"/>
    <d v="1899-12-30T12:39:00"/>
    <d v="1899-12-30T13:59:00"/>
    <n v="1.3333333333333333"/>
    <x v="2"/>
    <x v="3"/>
    <x v="0"/>
    <n v="343.1"/>
    <n v="0.95305555555555566"/>
  </r>
  <r>
    <x v="54"/>
    <s v="CSA-01"/>
    <x v="10"/>
    <s v="PREVENTIVO"/>
    <x v="1"/>
    <n v="106"/>
    <x v="4"/>
    <n v="1911"/>
    <d v="2019-05-12T00:00:00"/>
    <s v="CONFORME"/>
    <d v="2019-05-13T00:00:00"/>
    <d v="1899-12-30T09:20:00"/>
    <d v="1899-12-30T12:39:00"/>
    <n v="3.3166666666666664"/>
    <x v="2"/>
    <x v="0"/>
    <x v="1"/>
    <n v="335.6"/>
    <n v="0.93222222222222229"/>
  </r>
  <r>
    <x v="11"/>
    <s v="COMPRESOR 5"/>
    <x v="7"/>
    <s v="PREVENTIVO"/>
    <x v="2"/>
    <n v="107"/>
    <x v="1"/>
    <n v="1698"/>
    <d v="2018-12-22T00:00:00"/>
    <s v="PENDIENTE"/>
    <s v=""/>
    <s v=""/>
    <s v=""/>
    <s v=""/>
    <x v="1"/>
    <x v="4"/>
    <x v="0"/>
    <n v="356.18333333333334"/>
    <n v="0.98939814814814819"/>
  </r>
  <r>
    <x v="8"/>
    <s v="MC-04"/>
    <x v="7"/>
    <s v="PREVENTIVO"/>
    <x v="3"/>
    <n v="201"/>
    <x v="2"/>
    <n v="1168"/>
    <d v="2018-02-28T00:00:00"/>
    <s v="CONFORME"/>
    <d v="2018-03-01T00:00:00"/>
    <d v="1899-12-30T10:23:00"/>
    <d v="1899-12-30T13:44:00"/>
    <n v="3.35"/>
    <x v="2"/>
    <x v="10"/>
    <x v="0"/>
    <n v="345.76666666666665"/>
    <n v="0.96046296296296296"/>
  </r>
  <r>
    <x v="0"/>
    <s v="MQP009"/>
    <x v="6"/>
    <s v="PREVENTIVO"/>
    <x v="0"/>
    <n v="107"/>
    <x v="0"/>
    <n v="1420"/>
    <d v="2018-10-23T00:00:00"/>
    <s v="PENDIENTE"/>
    <s v=""/>
    <s v=""/>
    <s v=""/>
    <s v=""/>
    <x v="1"/>
    <x v="7"/>
    <x v="0"/>
    <n v="347.83333333333331"/>
    <n v="0.96620370370370368"/>
  </r>
  <r>
    <x v="20"/>
    <s v="CG-02"/>
    <x v="5"/>
    <m/>
    <x v="2"/>
    <n v="107"/>
    <x v="1"/>
    <n v="1698"/>
    <d v="2018-08-01T00:00:00"/>
    <s v="CONFORME"/>
    <d v="2018-08-04T00:00:00"/>
    <d v="1899-12-30T11:30:00"/>
    <d v="1899-12-30T15:52:00"/>
    <n v="4.3666666666666663"/>
    <x v="5"/>
    <x v="3"/>
    <x v="0"/>
    <n v="349.95"/>
    <n v="0.9720833333333333"/>
  </r>
  <r>
    <x v="5"/>
    <s v="GR-02"/>
    <x v="11"/>
    <s v="PREVENTIVO"/>
    <x v="0"/>
    <n v="106"/>
    <x v="3"/>
    <n v="908"/>
    <d v="2018-08-17T00:00:00"/>
    <s v="CONFORME"/>
    <d v="2018-08-19T00:00:00"/>
    <d v="1899-12-30T11:24:00"/>
    <d v="1899-12-30T13:44:00"/>
    <n v="2.3333333333333335"/>
    <x v="0"/>
    <x v="3"/>
    <x v="0"/>
    <n v="319.63333333333333"/>
    <n v="0.88787037037037031"/>
  </r>
  <r>
    <x v="5"/>
    <s v="GR-02"/>
    <x v="7"/>
    <s v="PREVENTIVO"/>
    <x v="1"/>
    <n v="106"/>
    <x v="4"/>
    <n v="1911"/>
    <d v="2018-07-21T00:00:00"/>
    <s v="CONFORME"/>
    <d v="2018-07-21T00:00:00"/>
    <d v="1899-12-30T09:22:00"/>
    <d v="1899-12-30T11:45:00"/>
    <n v="2.3833333333333333"/>
    <x v="3"/>
    <x v="11"/>
    <x v="0"/>
    <n v="327.33333333333331"/>
    <n v="0.90925925925925921"/>
  </r>
  <r>
    <x v="10"/>
    <s v="COMPRESOR 6"/>
    <x v="9"/>
    <s v="PREVENTIVO"/>
    <x v="2"/>
    <n v="107"/>
    <x v="1"/>
    <n v="1698"/>
    <d v="2018-11-25T00:00:00"/>
    <s v="CONFORME"/>
    <d v="2018-11-26T00:00:00"/>
    <d v="1899-12-30T15:11:00"/>
    <d v="1899-12-30T19:28:00"/>
    <n v="4.2833333333333332"/>
    <x v="2"/>
    <x v="9"/>
    <x v="0"/>
    <n v="351.23333333333335"/>
    <n v="0.97564814814814815"/>
  </r>
  <r>
    <x v="8"/>
    <s v="MC-05"/>
    <x v="9"/>
    <s v="PREVENTIVO"/>
    <x v="3"/>
    <n v="201"/>
    <x v="2"/>
    <n v="1168"/>
    <d v="2019-03-24T00:00:00"/>
    <s v="CONFORME"/>
    <d v="2019-03-27T00:00:00"/>
    <d v="1899-12-30T09:28:00"/>
    <d v="1899-12-30T13:50:00"/>
    <n v="4.3666666666666663"/>
    <x v="5"/>
    <x v="5"/>
    <x v="1"/>
    <n v="338.76666666666665"/>
    <n v="0.94101851851851848"/>
  </r>
  <r>
    <x v="0"/>
    <s v="MQP010"/>
    <x v="1"/>
    <s v="PREVENTIVO"/>
    <x v="0"/>
    <n v="107"/>
    <x v="0"/>
    <n v="1420"/>
    <d v="2018-01-30T00:00:00"/>
    <s v="CONFORME"/>
    <d v="2018-01-31T00:00:00"/>
    <d v="1899-12-30T09:15:00"/>
    <d v="1899-12-30T11:29:00"/>
    <n v="2.2333333333333334"/>
    <x v="2"/>
    <x v="8"/>
    <x v="0"/>
    <n v="338.83333333333331"/>
    <n v="0.94120370370370365"/>
  </r>
  <r>
    <x v="20"/>
    <s v="CG-03"/>
    <x v="8"/>
    <m/>
    <x v="2"/>
    <n v="107"/>
    <x v="1"/>
    <n v="1698"/>
    <d v="2019-01-20T00:00:00"/>
    <s v="CONFORME"/>
    <d v="2019-01-24T00:00:00"/>
    <d v="1899-12-30T15:38:00"/>
    <d v="1899-12-30T19:00:00"/>
    <n v="3.3666666666666667"/>
    <x v="4"/>
    <x v="8"/>
    <x v="1"/>
    <n v="346.2"/>
    <n v="0.96166666666666667"/>
  </r>
  <r>
    <x v="5"/>
    <s v="GR-01"/>
    <x v="7"/>
    <s v="PREVENTIVO"/>
    <x v="0"/>
    <n v="106"/>
    <x v="3"/>
    <n v="908"/>
    <d v="2018-12-02T00:00:00"/>
    <s v="CONFORME"/>
    <d v="2018-12-06T00:00:00"/>
    <d v="1899-12-30T09:27:00"/>
    <d v="1899-12-30T13:57:00"/>
    <n v="4.5"/>
    <x v="4"/>
    <x v="4"/>
    <x v="0"/>
    <n v="325.60000000000002"/>
    <n v="0.9044444444444445"/>
  </r>
  <r>
    <x v="5"/>
    <s v="GR-01"/>
    <x v="11"/>
    <s v="PREVENTIVO"/>
    <x v="1"/>
    <n v="106"/>
    <x v="4"/>
    <n v="1911"/>
    <d v="2018-10-08T00:00:00"/>
    <s v="PENDIENTE"/>
    <s v=""/>
    <s v=""/>
    <s v=""/>
    <s v=""/>
    <x v="1"/>
    <x v="7"/>
    <x v="0"/>
    <n v="303.01666666666665"/>
    <n v="0.84171296296296294"/>
  </r>
  <r>
    <x v="12"/>
    <s v="MC-06"/>
    <x v="5"/>
    <s v="PREVENTIVO"/>
    <x v="3"/>
    <n v="201"/>
    <x v="2"/>
    <n v="1168"/>
    <d v="2018-10-03T00:00:00"/>
    <s v="PENDIENTE"/>
    <s v=""/>
    <s v=""/>
    <s v=""/>
    <s v=""/>
    <x v="1"/>
    <x v="7"/>
    <x v="0"/>
    <n v="355.51666666666665"/>
    <n v="0.9875462962962962"/>
  </r>
  <r>
    <x v="7"/>
    <s v="MQP011"/>
    <x v="1"/>
    <s v="PREVENTIVO"/>
    <x v="0"/>
    <n v="107"/>
    <x v="0"/>
    <n v="1420"/>
    <d v="2018-08-12T00:00:00"/>
    <s v="CONFORME"/>
    <d v="2018-08-13T00:00:00"/>
    <d v="1899-12-30T11:36:00"/>
    <d v="1899-12-30T13:06:00"/>
    <n v="1.5"/>
    <x v="2"/>
    <x v="3"/>
    <x v="0"/>
    <n v="356.08333333333331"/>
    <n v="0.98912037037037037"/>
  </r>
  <r>
    <x v="19"/>
    <s v="CG-04N"/>
    <x v="9"/>
    <m/>
    <x v="1"/>
    <n v="107"/>
    <x v="1"/>
    <n v="1698"/>
    <d v="2018-05-13T00:00:00"/>
    <s v="CONFORME"/>
    <d v="2018-05-13T00:00:00"/>
    <d v="1899-12-30T09:30:00"/>
    <d v="1899-12-30T13:49:00"/>
    <n v="4.3166666666666664"/>
    <x v="3"/>
    <x v="0"/>
    <x v="0"/>
    <n v="347.71666666666664"/>
    <n v="0.96587962962962959"/>
  </r>
  <r>
    <x v="55"/>
    <s v="DOBTUB-01"/>
    <x v="9"/>
    <m/>
    <x v="2"/>
    <n v="201"/>
    <x v="4"/>
    <n v="1911"/>
    <d v="2018-04-09T00:00:00"/>
    <s v="CONFORME"/>
    <d v="2018-04-11T00:00:00"/>
    <d v="1899-12-30T10:11:00"/>
    <d v="1899-12-30T13:33:00"/>
    <n v="3.3666666666666667"/>
    <x v="0"/>
    <x v="2"/>
    <x v="0"/>
    <n v="356.63333333333333"/>
    <n v="0.99064814814814817"/>
  </r>
  <r>
    <x v="56"/>
    <s v="PREN-CORT"/>
    <x v="7"/>
    <m/>
    <x v="2"/>
    <n v="201"/>
    <x v="4"/>
    <n v="1911"/>
    <d v="2018-11-21T00:00:00"/>
    <s v="CONFORME"/>
    <d v="2018-11-22T00:00:00"/>
    <d v="1899-12-30T15:27:00"/>
    <d v="1899-12-30T17:55:00"/>
    <n v="2.4666666666666668"/>
    <x v="2"/>
    <x v="9"/>
    <x v="0"/>
    <n v="357.53333333333336"/>
    <n v="0.99314814814814822"/>
  </r>
  <r>
    <x v="54"/>
    <s v="CSA-01"/>
    <x v="12"/>
    <s v="PREVENTIVO"/>
    <x v="0"/>
    <n v="106"/>
    <x v="3"/>
    <n v="908"/>
    <d v="2018-08-06T00:00:00"/>
    <s v="PENDIENTE"/>
    <s v=""/>
    <s v=""/>
    <s v=""/>
    <s v=""/>
    <x v="1"/>
    <x v="3"/>
    <x v="0"/>
    <n v="343.1"/>
    <n v="0.95305555555555566"/>
  </r>
  <r>
    <x v="54"/>
    <s v="CSA-01"/>
    <x v="1"/>
    <s v="PREVENTIVO"/>
    <x v="1"/>
    <n v="106"/>
    <x v="4"/>
    <n v="1911"/>
    <d v="2018-03-22T00:00:00"/>
    <s v="CONFORME"/>
    <d v="2018-03-24T00:00:00"/>
    <d v="1899-12-30T13:27:00"/>
    <d v="1899-12-30T14:56:00"/>
    <n v="1.4833333333333334"/>
    <x v="0"/>
    <x v="5"/>
    <x v="0"/>
    <n v="345.08333333333331"/>
    <n v="0.95856481481481481"/>
  </r>
  <r>
    <x v="14"/>
    <s v="MC-07"/>
    <x v="1"/>
    <s v="PREVENTIVO"/>
    <x v="3"/>
    <n v="201"/>
    <x v="2"/>
    <n v="1168"/>
    <d v="2019-04-29T00:00:00"/>
    <s v="CONFORME"/>
    <d v="2019-04-29T00:00:00"/>
    <d v="1899-12-30T14:26:00"/>
    <d v="1899-12-30T15:56:00"/>
    <n v="1.5"/>
    <x v="3"/>
    <x v="2"/>
    <x v="1"/>
    <n v="358.5"/>
    <n v="0.99583333333333335"/>
  </r>
  <r>
    <x v="7"/>
    <s v="MQP012"/>
    <x v="3"/>
    <s v="PREVENTIVO"/>
    <x v="0"/>
    <n v="107"/>
    <x v="0"/>
    <n v="1420"/>
    <d v="2019-03-10T00:00:00"/>
    <s v="CONFORME"/>
    <d v="2019-03-13T00:00:00"/>
    <d v="1899-12-30T10:10:00"/>
    <d v="1899-12-30T13:33:00"/>
    <n v="3.3833333333333333"/>
    <x v="5"/>
    <x v="5"/>
    <x v="1"/>
    <n v="353.11666666666667"/>
    <n v="0.9808796296296296"/>
  </r>
  <r>
    <x v="5"/>
    <s v="GR-02"/>
    <x v="1"/>
    <s v="PREVENTIVO"/>
    <x v="0"/>
    <n v="106"/>
    <x v="3"/>
    <n v="908"/>
    <d v="2018-04-03T00:00:00"/>
    <s v="PENDIENTE"/>
    <s v=""/>
    <s v=""/>
    <s v=""/>
    <s v=""/>
    <x v="1"/>
    <x v="2"/>
    <x v="0"/>
    <n v="318.86666666666667"/>
    <n v="0.88574074074074072"/>
  </r>
  <r>
    <x v="5"/>
    <s v="GR-02"/>
    <x v="1"/>
    <s v="PREVENTIVO"/>
    <x v="1"/>
    <n v="106"/>
    <x v="4"/>
    <n v="1911"/>
    <d v="2019-04-24T00:00:00"/>
    <s v="CONFORME"/>
    <d v="2019-04-26T00:00:00"/>
    <d v="1899-12-30T09:18:00"/>
    <d v="1899-12-30T10:36:00"/>
    <n v="1.3"/>
    <x v="0"/>
    <x v="2"/>
    <x v="1"/>
    <n v="309.5333333333333"/>
    <n v="0.8598148148148147"/>
  </r>
  <r>
    <x v="15"/>
    <s v="MC-08"/>
    <x v="1"/>
    <s v="PREVENTIVO"/>
    <x v="3"/>
    <n v="201"/>
    <x v="2"/>
    <n v="1168"/>
    <d v="2019-02-05T00:00:00"/>
    <s v="CONFORME"/>
    <d v="2019-02-05T00:00:00"/>
    <d v="1899-12-30T09:15:00"/>
    <d v="1899-12-30T13:45:00"/>
    <n v="4.5"/>
    <x v="3"/>
    <x v="10"/>
    <x v="1"/>
    <n v="355.5"/>
    <n v="0.98750000000000004"/>
  </r>
  <r>
    <x v="5"/>
    <s v="GR-02"/>
    <x v="5"/>
    <s v="PREVENTIVO"/>
    <x v="0"/>
    <n v="106"/>
    <x v="3"/>
    <n v="908"/>
    <d v="2019-04-10T00:00:00"/>
    <s v="CONFORME"/>
    <d v="2019-04-13T00:00:00"/>
    <d v="1899-12-30T10:23:00"/>
    <d v="1899-12-30T13:36:00"/>
    <n v="3.2166666666666668"/>
    <x v="5"/>
    <x v="2"/>
    <x v="1"/>
    <n v="309.5333333333333"/>
    <n v="0.8598148148148147"/>
  </r>
  <r>
    <x v="5"/>
    <s v="GR-02"/>
    <x v="0"/>
    <s v="PREVENTIVO"/>
    <x v="1"/>
    <n v="106"/>
    <x v="4"/>
    <n v="1911"/>
    <d v="2018-08-07T00:00:00"/>
    <s v="CONFORME"/>
    <d v="2018-08-11T00:00:00"/>
    <d v="1899-12-30T10:28:00"/>
    <d v="1899-12-30T13:56:00"/>
    <n v="3.4666666666666668"/>
    <x v="4"/>
    <x v="3"/>
    <x v="0"/>
    <n v="319.63333333333333"/>
    <n v="0.88787037037037031"/>
  </r>
  <r>
    <x v="2"/>
    <s v="COMPRESOR 3"/>
    <x v="10"/>
    <s v="PREVENTIVO"/>
    <x v="2"/>
    <n v="106"/>
    <x v="1"/>
    <n v="1698"/>
    <d v="2018-07-23T00:00:00"/>
    <s v="CONFORME"/>
    <d v="2018-07-25T00:00:00"/>
    <d v="1899-12-30T10:38:00"/>
    <d v="1899-12-30T15:01:00"/>
    <n v="4.3833333333333337"/>
    <x v="0"/>
    <x v="11"/>
    <x v="0"/>
    <n v="353.38333333333333"/>
    <n v="0.98162037037037031"/>
  </r>
  <r>
    <x v="15"/>
    <s v="MC-08"/>
    <x v="9"/>
    <s v="PREVENTIVO"/>
    <x v="3"/>
    <n v="201"/>
    <x v="2"/>
    <n v="1168"/>
    <d v="2019-05-31T00:00:00"/>
    <s v="CONFORME"/>
    <d v="2019-06-02T00:00:00"/>
    <d v="1899-12-30T12:14:00"/>
    <d v="1899-12-30T14:37:00"/>
    <n v="2.3833333333333333"/>
    <x v="0"/>
    <x v="0"/>
    <x v="1"/>
    <n v="351.01666666666665"/>
    <n v="0.97504629629629624"/>
  </r>
  <r>
    <x v="7"/>
    <s v="MQP013"/>
    <x v="9"/>
    <s v="PREVENTIVO"/>
    <x v="0"/>
    <n v="107"/>
    <x v="0"/>
    <n v="1420"/>
    <d v="2019-01-14T00:00:00"/>
    <s v="PENDIENTE"/>
    <s v=""/>
    <s v=""/>
    <s v=""/>
    <s v=""/>
    <x v="1"/>
    <x v="8"/>
    <x v="1"/>
    <n v="348.15"/>
    <n v="0.96708333333333329"/>
  </r>
  <r>
    <x v="20"/>
    <s v="CG-04"/>
    <x v="8"/>
    <m/>
    <x v="1"/>
    <n v="107"/>
    <x v="1"/>
    <n v="1698"/>
    <d v="2018-05-13T00:00:00"/>
    <s v="CONFORME"/>
    <d v="2018-05-13T00:00:00"/>
    <d v="1899-12-30T10:16:00"/>
    <d v="1899-12-30T14:41:00"/>
    <n v="4.416666666666667"/>
    <x v="3"/>
    <x v="0"/>
    <x v="0"/>
    <n v="347.88333333333333"/>
    <n v="0.96634259259259259"/>
  </r>
  <r>
    <x v="5"/>
    <s v="GR-01"/>
    <x v="5"/>
    <s v="PREVENTIVO"/>
    <x v="0"/>
    <n v="106"/>
    <x v="3"/>
    <n v="908"/>
    <d v="2019-03-30T00:00:00"/>
    <s v="CONFORME"/>
    <d v="2019-03-31T00:00:00"/>
    <d v="1899-12-30T12:27:00"/>
    <d v="1899-12-30T13:39:00"/>
    <n v="1.2"/>
    <x v="2"/>
    <x v="5"/>
    <x v="1"/>
    <n v="319.7166666666667"/>
    <n v="0.88810185185185198"/>
  </r>
  <r>
    <x v="5"/>
    <s v="GR-01"/>
    <x v="3"/>
    <s v="PREVENTIVO"/>
    <x v="1"/>
    <n v="106"/>
    <x v="1"/>
    <n v="1698"/>
    <d v="2019-04-01T00:00:00"/>
    <s v="CONFORME"/>
    <d v="2019-04-01T00:00:00"/>
    <d v="1899-12-30T14:16:00"/>
    <d v="1899-12-30T15:32:00"/>
    <n v="1.2666666666666666"/>
    <x v="3"/>
    <x v="2"/>
    <x v="1"/>
    <n v="309.5333333333333"/>
    <n v="0.8598148148148147"/>
  </r>
  <r>
    <x v="13"/>
    <s v="COMPRESOR 4"/>
    <x v="12"/>
    <s v="PREVENTIVO"/>
    <x v="2"/>
    <n v="106"/>
    <x v="1"/>
    <n v="1698"/>
    <d v="2018-06-08T00:00:00"/>
    <s v="CONFORME"/>
    <d v="2018-06-11T00:00:00"/>
    <d v="1899-12-30T10:39:00"/>
    <d v="1899-12-30T12:01:00"/>
    <n v="1.3666666666666667"/>
    <x v="5"/>
    <x v="1"/>
    <x v="0"/>
    <n v="355.15"/>
    <n v="0.98652777777777767"/>
  </r>
  <r>
    <x v="18"/>
    <s v="HM-01"/>
    <x v="11"/>
    <m/>
    <x v="0"/>
    <n v="107"/>
    <x v="2"/>
    <n v="1168"/>
    <d v="2018-09-23T00:00:00"/>
    <s v="PENDIENTE"/>
    <s v=""/>
    <s v=""/>
    <s v=""/>
    <s v=""/>
    <x v="1"/>
    <x v="6"/>
    <x v="0"/>
    <n v="356.55"/>
    <n v="0.99041666666666672"/>
  </r>
  <r>
    <x v="18"/>
    <s v="HM-01"/>
    <x v="2"/>
    <m/>
    <x v="1"/>
    <n v="107"/>
    <x v="4"/>
    <n v="1911"/>
    <d v="2018-01-08T00:00:00"/>
    <s v="CONFORME"/>
    <d v="2018-01-11T00:00:00"/>
    <d v="1899-12-30T11:18:00"/>
    <d v="1899-12-30T15:39:00"/>
    <n v="4.3499999999999996"/>
    <x v="5"/>
    <x v="8"/>
    <x v="0"/>
    <n v="349.81666666666666"/>
    <n v="0.97171296296296295"/>
  </r>
  <r>
    <x v="16"/>
    <s v="MC-09"/>
    <x v="7"/>
    <s v="PREVENTIVO"/>
    <x v="3"/>
    <n v="201"/>
    <x v="2"/>
    <n v="1168"/>
    <d v="2018-09-04T00:00:00"/>
    <s v="PENDIENTE"/>
    <s v=""/>
    <s v=""/>
    <s v=""/>
    <s v=""/>
    <x v="1"/>
    <x v="6"/>
    <x v="0"/>
    <n v="360"/>
    <n v="1"/>
  </r>
  <r>
    <x v="7"/>
    <s v="MQP014"/>
    <x v="8"/>
    <s v="PREVENTIVO"/>
    <x v="0"/>
    <n v="107"/>
    <x v="0"/>
    <n v="1420"/>
    <d v="2018-05-22T00:00:00"/>
    <s v="PENDIENTE"/>
    <s v=""/>
    <s v=""/>
    <s v=""/>
    <s v=""/>
    <x v="1"/>
    <x v="0"/>
    <x v="0"/>
    <n v="355.23333333333335"/>
    <n v="0.98675925925925934"/>
  </r>
  <r>
    <x v="20"/>
    <s v="CG-05"/>
    <x v="2"/>
    <m/>
    <x v="1"/>
    <n v="107"/>
    <x v="1"/>
    <n v="1698"/>
    <d v="2019-02-19T00:00:00"/>
    <s v="CONFORME"/>
    <d v="2019-02-23T00:00:00"/>
    <d v="1899-12-30T09:19:00"/>
    <d v="1899-12-30T13:35:00"/>
    <n v="4.2666666666666666"/>
    <x v="4"/>
    <x v="10"/>
    <x v="1"/>
    <n v="347.53333333333336"/>
    <n v="0.96537037037037043"/>
  </r>
  <r>
    <x v="1"/>
    <s v="PORT.G-01"/>
    <x v="0"/>
    <s v="PREVENTIVO"/>
    <x v="0"/>
    <n v="107"/>
    <x v="0"/>
    <n v="1420"/>
    <d v="2018-11-21T00:00:00"/>
    <s v="PENDIENTE"/>
    <s v=""/>
    <s v=""/>
    <s v=""/>
    <s v=""/>
    <x v="1"/>
    <x v="9"/>
    <x v="0"/>
    <n v="348.1"/>
    <n v="0.9669444444444445"/>
  </r>
  <r>
    <x v="1"/>
    <s v="PORT.G-01"/>
    <x v="6"/>
    <s v="PREVENTIVO"/>
    <x v="1"/>
    <n v="107"/>
    <x v="0"/>
    <n v="1420"/>
    <d v="2019-01-17T00:00:00"/>
    <s v="CONFORME"/>
    <d v="2019-01-21T00:00:00"/>
    <d v="1899-12-30T14:40:00"/>
    <d v="1899-12-30T16:04:00"/>
    <n v="1.4"/>
    <x v="4"/>
    <x v="8"/>
    <x v="1"/>
    <n v="351.91666666666669"/>
    <n v="0.9775462962962963"/>
  </r>
  <r>
    <x v="54"/>
    <s v="CSA-01"/>
    <x v="3"/>
    <s v="PREVENTIVO"/>
    <x v="0"/>
    <n v="106"/>
    <x v="3"/>
    <n v="908"/>
    <d v="2018-04-24T00:00:00"/>
    <s v="CONFORME"/>
    <d v="2018-04-24T00:00:00"/>
    <d v="1899-12-30T14:16:00"/>
    <d v="1899-12-30T17:35:00"/>
    <n v="3.3166666666666664"/>
    <x v="3"/>
    <x v="2"/>
    <x v="0"/>
    <n v="343.16666666666669"/>
    <n v="0.95324074074074083"/>
  </r>
  <r>
    <x v="54"/>
    <s v="CSA-01"/>
    <x v="8"/>
    <s v="PREVENTIVO"/>
    <x v="1"/>
    <n v="106"/>
    <x v="4"/>
    <n v="1911"/>
    <d v="2019-05-27T00:00:00"/>
    <s v="CONFORME"/>
    <d v="2019-05-28T00:00:00"/>
    <d v="1899-12-30T09:11:00"/>
    <d v="1899-12-30T10:32:00"/>
    <n v="1.35"/>
    <x v="2"/>
    <x v="0"/>
    <x v="1"/>
    <n v="335.6"/>
    <n v="0.93222222222222229"/>
  </r>
  <r>
    <x v="11"/>
    <s v="COMPRESOR 5"/>
    <x v="12"/>
    <s v="PREVENTIVO"/>
    <x v="2"/>
    <n v="107"/>
    <x v="1"/>
    <n v="1698"/>
    <d v="2018-12-19T00:00:00"/>
    <s v="CONFORME"/>
    <d v="2018-12-23T00:00:00"/>
    <d v="1899-12-30T09:39:00"/>
    <d v="1899-12-30T11:09:00"/>
    <n v="1.5"/>
    <x v="4"/>
    <x v="4"/>
    <x v="0"/>
    <n v="356.18333333333334"/>
    <n v="0.98939814814814819"/>
  </r>
  <r>
    <x v="3"/>
    <s v="MC-10"/>
    <x v="11"/>
    <s v="PREVENTIVO"/>
    <x v="3"/>
    <n v="201"/>
    <x v="2"/>
    <n v="1168"/>
    <d v="2018-02-10T00:00:00"/>
    <s v="CONFORME"/>
    <d v="2018-02-10T00:00:00"/>
    <d v="1899-12-30T09:35:00"/>
    <d v="1899-12-30T11:48:00"/>
    <n v="2.2166666666666668"/>
    <x v="3"/>
    <x v="10"/>
    <x v="0"/>
    <n v="356.41666666666669"/>
    <n v="0.99004629629629637"/>
  </r>
  <r>
    <x v="0"/>
    <s v="MQP015"/>
    <x v="6"/>
    <s v="PREVENTIVO"/>
    <x v="0"/>
    <n v="107"/>
    <x v="0"/>
    <n v="1420"/>
    <d v="2018-09-06T00:00:00"/>
    <s v="CONFORME"/>
    <d v="2018-09-06T00:00:00"/>
    <d v="1899-12-30T15:34:00"/>
    <d v="1899-12-30T19:44:00"/>
    <n v="4.166666666666667"/>
    <x v="3"/>
    <x v="6"/>
    <x v="0"/>
    <n v="345.4"/>
    <n v="0.95944444444444443"/>
  </r>
  <r>
    <x v="20"/>
    <s v="CG-07"/>
    <x v="2"/>
    <m/>
    <x v="2"/>
    <n v="107"/>
    <x v="1"/>
    <n v="1698"/>
    <d v="2018-03-07T00:00:00"/>
    <s v="CONFORME"/>
    <d v="2018-03-11T00:00:00"/>
    <d v="1899-12-30T10:24:00"/>
    <d v="1899-12-30T11:36:00"/>
    <n v="1.2"/>
    <x v="4"/>
    <x v="5"/>
    <x v="0"/>
    <n v="338"/>
    <n v="0.93888888888888888"/>
  </r>
  <r>
    <x v="5"/>
    <s v="GR-02"/>
    <x v="6"/>
    <s v="PREVENTIVO"/>
    <x v="0"/>
    <n v="106"/>
    <x v="3"/>
    <n v="908"/>
    <d v="2018-08-18T00:00:00"/>
    <s v="CONFORME"/>
    <d v="2018-08-20T00:00:00"/>
    <d v="1899-12-30T10:13:00"/>
    <d v="1899-12-30T14:42:00"/>
    <n v="4.4833333333333334"/>
    <x v="0"/>
    <x v="3"/>
    <x v="0"/>
    <n v="319.63333333333333"/>
    <n v="0.88787037037037031"/>
  </r>
  <r>
    <x v="5"/>
    <s v="GR-02"/>
    <x v="9"/>
    <s v="PREVENTIVO"/>
    <x v="1"/>
    <n v="106"/>
    <x v="1"/>
    <n v="1698"/>
    <d v="2018-07-10T00:00:00"/>
    <s v="CONFORME"/>
    <d v="2018-07-13T00:00:00"/>
    <d v="1899-12-30T10:40:00"/>
    <d v="1899-12-30T11:55:00"/>
    <n v="1.25"/>
    <x v="5"/>
    <x v="11"/>
    <x v="0"/>
    <n v="327.33333333333331"/>
    <n v="0.90925925925925921"/>
  </r>
  <r>
    <x v="10"/>
    <s v="COMPRESOR 6"/>
    <x v="12"/>
    <s v="PREVENTIVO"/>
    <x v="2"/>
    <n v="107"/>
    <x v="1"/>
    <n v="1698"/>
    <d v="2018-08-20T00:00:00"/>
    <s v="PENDIENTE"/>
    <s v=""/>
    <s v=""/>
    <s v=""/>
    <s v=""/>
    <x v="1"/>
    <x v="3"/>
    <x v="0"/>
    <n v="358.75"/>
    <n v="0.99652777777777779"/>
  </r>
  <r>
    <x v="6"/>
    <s v="MC-02"/>
    <x v="11"/>
    <s v="PREVENTIVO"/>
    <x v="3"/>
    <n v="201"/>
    <x v="2"/>
    <n v="1168"/>
    <d v="2019-02-21T00:00:00"/>
    <s v="CONFORME"/>
    <d v="2019-02-24T00:00:00"/>
    <d v="1899-12-30T10:11:00"/>
    <d v="1899-12-30T14:27:00"/>
    <n v="4.2666666666666666"/>
    <x v="5"/>
    <x v="10"/>
    <x v="1"/>
    <n v="355.73333333333335"/>
    <n v="0.98814814814814822"/>
  </r>
  <r>
    <x v="17"/>
    <s v="MQP001"/>
    <x v="10"/>
    <s v="PREVENTIVO"/>
    <x v="0"/>
    <n v="107"/>
    <x v="0"/>
    <n v="1420"/>
    <d v="2018-02-24T00:00:00"/>
    <s v="CONFORME"/>
    <d v="2018-02-28T00:00:00"/>
    <d v="1899-12-30T09:20:00"/>
    <d v="1899-12-30T11:30:00"/>
    <n v="2.1666666666666665"/>
    <x v="4"/>
    <x v="10"/>
    <x v="0"/>
    <n v="350.05"/>
    <n v="0.97236111111111112"/>
  </r>
  <r>
    <x v="20"/>
    <s v="CG-08"/>
    <x v="6"/>
    <m/>
    <x v="2"/>
    <n v="107"/>
    <x v="1"/>
    <n v="1698"/>
    <d v="2018-11-02T00:00:00"/>
    <s v="PENDIENTE"/>
    <s v=""/>
    <s v=""/>
    <s v=""/>
    <s v=""/>
    <x v="1"/>
    <x v="9"/>
    <x v="0"/>
    <n v="357.16666666666669"/>
    <n v="0.99212962962962969"/>
  </r>
  <r>
    <x v="57"/>
    <s v="SOLAND-01"/>
    <x v="11"/>
    <s v="PREVENTIVO"/>
    <x v="1"/>
    <n v="201"/>
    <x v="4"/>
    <n v="1911"/>
    <d v="2019-05-07T00:00:00"/>
    <s v="PENDIENTE"/>
    <s v=""/>
    <s v=""/>
    <s v=""/>
    <s v=""/>
    <x v="1"/>
    <x v="0"/>
    <x v="1"/>
    <n v="360"/>
    <n v="1"/>
  </r>
  <r>
    <x v="5"/>
    <s v="GR-01"/>
    <x v="3"/>
    <s v="PREVENTIVO"/>
    <x v="0"/>
    <n v="106"/>
    <x v="3"/>
    <n v="908"/>
    <d v="2019-04-04T00:00:00"/>
    <s v="CONFORME"/>
    <d v="2019-04-07T00:00:00"/>
    <d v="1899-12-30T15:14:00"/>
    <d v="1899-12-30T17:35:00"/>
    <n v="2.35"/>
    <x v="5"/>
    <x v="2"/>
    <x v="1"/>
    <n v="309.5333333333333"/>
    <n v="0.8598148148148147"/>
  </r>
  <r>
    <x v="5"/>
    <s v="GR-01"/>
    <x v="9"/>
    <s v="PREVENTIVO"/>
    <x v="1"/>
    <n v="106"/>
    <x v="1"/>
    <n v="1698"/>
    <d v="2018-02-08T00:00:00"/>
    <s v="CONFORME"/>
    <d v="2018-02-11T00:00:00"/>
    <d v="1899-12-30T13:19:00"/>
    <d v="1899-12-30T17:44:00"/>
    <n v="4.416666666666667"/>
    <x v="5"/>
    <x v="10"/>
    <x v="0"/>
    <n v="329.51666666666665"/>
    <n v="0.91532407407407401"/>
  </r>
  <r>
    <x v="8"/>
    <s v="MC-04"/>
    <x v="8"/>
    <s v="PREVENTIVO"/>
    <x v="3"/>
    <n v="201"/>
    <x v="2"/>
    <n v="1168"/>
    <d v="2018-04-08T00:00:00"/>
    <s v="CONFORME"/>
    <d v="2018-04-11T00:00:00"/>
    <d v="1899-12-30T09:26:00"/>
    <d v="1899-12-30T10:41:00"/>
    <n v="1.25"/>
    <x v="5"/>
    <x v="2"/>
    <x v="0"/>
    <n v="356.53333333333336"/>
    <n v="0.99037037037037046"/>
  </r>
  <r>
    <x v="0"/>
    <s v="MQP002"/>
    <x v="10"/>
    <s v="PREVENTIVO"/>
    <x v="0"/>
    <n v="107"/>
    <x v="0"/>
    <n v="1420"/>
    <d v="2018-03-10T00:00:00"/>
    <s v="PENDIENTE"/>
    <s v=""/>
    <s v=""/>
    <s v=""/>
    <s v=""/>
    <x v="1"/>
    <x v="5"/>
    <x v="0"/>
    <n v="345.28333333333336"/>
    <n v="0.95912037037037046"/>
  </r>
  <r>
    <x v="19"/>
    <s v="CG-01"/>
    <x v="0"/>
    <m/>
    <x v="2"/>
    <n v="107"/>
    <x v="1"/>
    <n v="1698"/>
    <d v="2018-09-18T00:00:00"/>
    <s v="PENDIENTE"/>
    <s v=""/>
    <s v=""/>
    <s v=""/>
    <s v=""/>
    <x v="1"/>
    <x v="6"/>
    <x v="0"/>
    <n v="357.55"/>
    <n v="0.99319444444444449"/>
  </r>
  <r>
    <x v="21"/>
    <s v="LINC-01"/>
    <x v="12"/>
    <m/>
    <x v="1"/>
    <n v="201"/>
    <x v="4"/>
    <n v="1911"/>
    <d v="2019-02-09T00:00:00"/>
    <s v="CONFORME"/>
    <d v="2019-02-11T00:00:00"/>
    <d v="1899-12-30T12:16:00"/>
    <d v="1899-12-30T13:38:00"/>
    <n v="1.3666666666666667"/>
    <x v="0"/>
    <x v="10"/>
    <x v="1"/>
    <n v="358.63333333333333"/>
    <n v="0.9962037037037037"/>
  </r>
  <r>
    <x v="54"/>
    <s v="CSA-01"/>
    <x v="11"/>
    <s v="PREVENTIVO"/>
    <x v="0"/>
    <n v="106"/>
    <x v="3"/>
    <n v="908"/>
    <d v="2019-03-31T00:00:00"/>
    <s v="PENDIENTE"/>
    <s v=""/>
    <s v=""/>
    <s v=""/>
    <s v=""/>
    <x v="1"/>
    <x v="5"/>
    <x v="1"/>
    <n v="340.26666666666665"/>
    <n v="0.94518518518518513"/>
  </r>
  <r>
    <x v="54"/>
    <s v="CSA-01"/>
    <x v="5"/>
    <s v="PREVENTIVO"/>
    <x v="1"/>
    <n v="106"/>
    <x v="4"/>
    <n v="1911"/>
    <d v="2019-05-05T00:00:00"/>
    <s v="CONFORME"/>
    <d v="2019-05-07T00:00:00"/>
    <d v="1899-12-30T09:22:00"/>
    <d v="1899-12-30T12:49:00"/>
    <n v="3.45"/>
    <x v="0"/>
    <x v="0"/>
    <x v="1"/>
    <n v="335.6"/>
    <n v="0.93222222222222229"/>
  </r>
  <r>
    <x v="8"/>
    <s v="MC-05"/>
    <x v="7"/>
    <s v="PREVENTIVO"/>
    <x v="3"/>
    <n v="201"/>
    <x v="2"/>
    <n v="1168"/>
    <d v="2018-12-30T00:00:00"/>
    <s v="PENDIENTE"/>
    <s v=""/>
    <s v=""/>
    <s v=""/>
    <s v=""/>
    <x v="1"/>
    <x v="4"/>
    <x v="0"/>
    <n v="360"/>
    <n v="1"/>
  </r>
  <r>
    <x v="17"/>
    <s v="MQP003"/>
    <x v="9"/>
    <s v="PREVENTIVO"/>
    <x v="0"/>
    <n v="107"/>
    <x v="0"/>
    <n v="1420"/>
    <d v="2018-02-21T00:00:00"/>
    <s v="CONFORME"/>
    <d v="2018-02-21T00:00:00"/>
    <d v="1899-12-30T13:39:00"/>
    <d v="1899-12-30T16:56:00"/>
    <n v="3.2833333333333332"/>
    <x v="3"/>
    <x v="10"/>
    <x v="0"/>
    <n v="350.05"/>
    <n v="0.97236111111111112"/>
  </r>
  <r>
    <x v="5"/>
    <s v="GR-01"/>
    <x v="2"/>
    <s v="PREVENTIVO"/>
    <x v="0"/>
    <n v="106"/>
    <x v="0"/>
    <n v="1420"/>
    <d v="2019-01-04T00:00:00"/>
    <s v="CONFORME"/>
    <d v="2019-01-06T00:00:00"/>
    <d v="1899-12-30T12:26:00"/>
    <d v="1899-12-30T16:52:00"/>
    <n v="4.4333333333333336"/>
    <x v="0"/>
    <x v="8"/>
    <x v="1"/>
    <n v="323.23333333333335"/>
    <n v="0.89787037037037043"/>
  </r>
  <r>
    <x v="5"/>
    <s v="GR-01"/>
    <x v="1"/>
    <s v="PREVENTIVO"/>
    <x v="1"/>
    <n v="106"/>
    <x v="2"/>
    <n v="1168"/>
    <d v="2018-02-08T00:00:00"/>
    <s v="CONFORME"/>
    <d v="2018-02-11T00:00:00"/>
    <d v="1899-12-30T15:14:00"/>
    <d v="1899-12-30T18:25:00"/>
    <n v="3.1833333333333331"/>
    <x v="5"/>
    <x v="10"/>
    <x v="0"/>
    <n v="329.51666666666665"/>
    <n v="0.91532407407407401"/>
  </r>
  <r>
    <x v="5"/>
    <s v="GR-02"/>
    <x v="8"/>
    <s v="PREVENTIVO"/>
    <x v="0"/>
    <n v="106"/>
    <x v="3"/>
    <n v="908"/>
    <d v="2019-01-18T00:00:00"/>
    <s v="PENDIENTE"/>
    <s v=""/>
    <s v=""/>
    <s v=""/>
    <s v=""/>
    <x v="1"/>
    <x v="8"/>
    <x v="1"/>
    <n v="323.23333333333335"/>
    <n v="0.89787037037037043"/>
  </r>
  <r>
    <x v="5"/>
    <s v="GR-02"/>
    <x v="0"/>
    <s v="PREVENTIVO"/>
    <x v="1"/>
    <n v="106"/>
    <x v="4"/>
    <n v="1911"/>
    <d v="2018-12-02T00:00:00"/>
    <s v="CONFORME"/>
    <d v="2018-12-06T00:00:00"/>
    <d v="1899-12-30T14:12:00"/>
    <d v="1899-12-30T15:24:00"/>
    <n v="1.2"/>
    <x v="4"/>
    <x v="4"/>
    <x v="0"/>
    <n v="325.60000000000002"/>
    <n v="0.9044444444444445"/>
  </r>
  <r>
    <x v="2"/>
    <s v="COMPRESOR 3"/>
    <x v="7"/>
    <s v="PREVENTIVO"/>
    <x v="2"/>
    <n v="106"/>
    <x v="2"/>
    <n v="1168"/>
    <d v="2018-07-12T00:00:00"/>
    <s v="CONFORME"/>
    <d v="2018-07-12T00:00:00"/>
    <d v="1899-12-30T15:18:00"/>
    <d v="1899-12-30T17:32:00"/>
    <n v="2.2333333333333334"/>
    <x v="3"/>
    <x v="11"/>
    <x v="0"/>
    <n v="353.38333333333333"/>
    <n v="0.98162037037037031"/>
  </r>
  <r>
    <x v="12"/>
    <s v="MC-06"/>
    <x v="2"/>
    <s v="PREVENTIVO"/>
    <x v="3"/>
    <n v="201"/>
    <x v="2"/>
    <n v="1168"/>
    <d v="2018-11-19T00:00:00"/>
    <s v="CONFORME"/>
    <d v="2018-11-23T00:00:00"/>
    <d v="1899-12-30T14:36:00"/>
    <d v="1899-12-30T18:00:00"/>
    <n v="3.4"/>
    <x v="4"/>
    <x v="9"/>
    <x v="0"/>
    <n v="356.6"/>
    <n v="0.99055555555555563"/>
  </r>
  <r>
    <x v="7"/>
    <s v="MQP004"/>
    <x v="9"/>
    <s v="PREVENTIVO"/>
    <x v="0"/>
    <n v="107"/>
    <x v="0"/>
    <n v="1420"/>
    <d v="2018-06-27T00:00:00"/>
    <s v="PENDIENTE"/>
    <s v=""/>
    <s v=""/>
    <s v=""/>
    <s v=""/>
    <x v="1"/>
    <x v="1"/>
    <x v="0"/>
    <n v="353.98333333333335"/>
    <n v="0.98328703703703713"/>
  </r>
  <r>
    <x v="20"/>
    <s v="CG-02"/>
    <x v="2"/>
    <m/>
    <x v="2"/>
    <n v="107"/>
    <x v="4"/>
    <n v="1911"/>
    <d v="2018-01-09T00:00:00"/>
    <s v="CONFORME"/>
    <d v="2018-01-10T00:00:00"/>
    <d v="1899-12-30T14:12:00"/>
    <d v="1899-12-30T15:32:00"/>
    <n v="1.3333333333333333"/>
    <x v="2"/>
    <x v="8"/>
    <x v="0"/>
    <n v="339.86666666666667"/>
    <n v="0.94407407407407407"/>
  </r>
  <r>
    <x v="22"/>
    <s v="TAB-01"/>
    <x v="11"/>
    <m/>
    <x v="1"/>
    <n v="201"/>
    <x v="4"/>
    <n v="1911"/>
    <d v="2018-04-29T00:00:00"/>
    <s v="CONFORME"/>
    <d v="2018-04-30T00:00:00"/>
    <d v="1899-12-30T13:38:00"/>
    <d v="1899-12-30T15:06:00"/>
    <n v="1.4666666666666668"/>
    <x v="2"/>
    <x v="2"/>
    <x v="0"/>
    <n v="354.2"/>
    <n v="0.98388888888888881"/>
  </r>
  <r>
    <x v="23"/>
    <s v="TAB-02"/>
    <x v="5"/>
    <m/>
    <x v="1"/>
    <n v="201"/>
    <x v="4"/>
    <n v="1911"/>
    <d v="2018-11-10T00:00:00"/>
    <s v="CONFORME"/>
    <d v="2018-11-14T00:00:00"/>
    <d v="1899-12-30T11:11:00"/>
    <d v="1899-12-30T13:36:00"/>
    <n v="2.4166666666666665"/>
    <x v="4"/>
    <x v="9"/>
    <x v="0"/>
    <n v="357.58333333333331"/>
    <n v="0.99328703703703702"/>
  </r>
  <r>
    <x v="24"/>
    <s v="TAB-03"/>
    <x v="11"/>
    <m/>
    <x v="1"/>
    <n v="201"/>
    <x v="4"/>
    <n v="1911"/>
    <d v="2019-05-05T00:00:00"/>
    <s v="CONFORME"/>
    <d v="2019-05-06T00:00:00"/>
    <d v="1899-12-30T11:32:00"/>
    <d v="1899-12-30T15:01:00"/>
    <n v="3.4833333333333334"/>
    <x v="2"/>
    <x v="0"/>
    <x v="1"/>
    <n v="349.53333333333336"/>
    <n v="0.97092592592592597"/>
  </r>
  <r>
    <x v="25"/>
    <s v="TAB-04"/>
    <x v="2"/>
    <m/>
    <x v="1"/>
    <n v="201"/>
    <x v="4"/>
    <n v="1911"/>
    <d v="2018-09-05T00:00:00"/>
    <s v="CONFORME"/>
    <d v="2018-09-06T00:00:00"/>
    <d v="1899-12-30T12:32:00"/>
    <d v="1899-12-30T13:45:00"/>
    <n v="1.2166666666666668"/>
    <x v="2"/>
    <x v="6"/>
    <x v="0"/>
    <n v="358.78333333333336"/>
    <n v="0.99662037037037043"/>
  </r>
  <r>
    <x v="26"/>
    <s v="TAB-05"/>
    <x v="5"/>
    <m/>
    <x v="1"/>
    <n v="201"/>
    <x v="4"/>
    <n v="1911"/>
    <d v="2018-08-22T00:00:00"/>
    <s v="CONFORME"/>
    <d v="2018-08-23T00:00:00"/>
    <d v="1899-12-30T14:15:00"/>
    <d v="1899-12-30T18:32:00"/>
    <n v="4.2833333333333332"/>
    <x v="2"/>
    <x v="3"/>
    <x v="0"/>
    <n v="351.95"/>
    <n v="0.97763888888888884"/>
  </r>
  <r>
    <x v="27"/>
    <s v="TAB-06"/>
    <x v="4"/>
    <m/>
    <x v="1"/>
    <n v="201"/>
    <x v="4"/>
    <n v="1911"/>
    <d v="2019-05-29T00:00:00"/>
    <s v="CONFORME"/>
    <d v="2019-05-31T00:00:00"/>
    <d v="1899-12-30T12:17:00"/>
    <d v="1899-12-30T14:41:00"/>
    <n v="2.4"/>
    <x v="0"/>
    <x v="0"/>
    <x v="1"/>
    <n v="357.6"/>
    <n v="0.9933333333333334"/>
  </r>
  <r>
    <x v="5"/>
    <s v="GR-01"/>
    <x v="4"/>
    <s v="PREVENTIVO"/>
    <x v="0"/>
    <n v="106"/>
    <x v="3"/>
    <n v="908"/>
    <d v="2018-05-17T00:00:00"/>
    <s v="CONFORME"/>
    <d v="2018-05-20T00:00:00"/>
    <d v="1899-12-30T15:34:00"/>
    <d v="1899-12-30T19:51:00"/>
    <n v="4.2833333333333332"/>
    <x v="5"/>
    <x v="0"/>
    <x v="0"/>
    <n v="333.55"/>
    <n v="0.92652777777777784"/>
  </r>
  <r>
    <x v="5"/>
    <s v="GR-01"/>
    <x v="10"/>
    <s v="PREVENTIVO"/>
    <x v="1"/>
    <n v="106"/>
    <x v="4"/>
    <n v="1911"/>
    <d v="2018-02-22T00:00:00"/>
    <s v="CONFORME"/>
    <d v="2018-02-26T00:00:00"/>
    <d v="1899-12-30T15:11:00"/>
    <d v="1899-12-30T16:26:00"/>
    <n v="1.25"/>
    <x v="4"/>
    <x v="10"/>
    <x v="0"/>
    <n v="329.51666666666665"/>
    <n v="0.91532407407407401"/>
  </r>
  <r>
    <x v="13"/>
    <s v="COMPRESOR 4"/>
    <x v="11"/>
    <s v="PREVENTIVO"/>
    <x v="2"/>
    <n v="106"/>
    <x v="1"/>
    <n v="1698"/>
    <d v="2018-06-13T00:00:00"/>
    <s v="CONFORME"/>
    <d v="2018-06-16T00:00:00"/>
    <d v="1899-12-30T10:14:00"/>
    <d v="1899-12-30T13:43:00"/>
    <n v="3.4833333333333334"/>
    <x v="5"/>
    <x v="1"/>
    <x v="0"/>
    <n v="355.15"/>
    <n v="0.98652777777777767"/>
  </r>
  <r>
    <x v="14"/>
    <s v="MC-07"/>
    <x v="3"/>
    <s v="PREVENTIVO"/>
    <x v="3"/>
    <n v="201"/>
    <x v="2"/>
    <n v="1168"/>
    <d v="2018-07-16T00:00:00"/>
    <s v="CONFORME"/>
    <d v="2018-07-16T00:00:00"/>
    <d v="1899-12-30T15:18:00"/>
    <d v="1899-12-30T18:39:00"/>
    <n v="3.35"/>
    <x v="3"/>
    <x v="11"/>
    <x v="0"/>
    <n v="352.6"/>
    <n v="0.97944444444444456"/>
  </r>
  <r>
    <x v="17"/>
    <s v="MQP005"/>
    <x v="8"/>
    <s v="PREVENTIVO"/>
    <x v="0"/>
    <n v="107"/>
    <x v="0"/>
    <n v="1420"/>
    <d v="2018-03-30T00:00:00"/>
    <s v="PENDIENTE"/>
    <s v=""/>
    <s v=""/>
    <s v=""/>
    <s v=""/>
    <x v="1"/>
    <x v="5"/>
    <x v="0"/>
    <n v="348.91666666666669"/>
    <n v="0.969212962962963"/>
  </r>
  <r>
    <x v="20"/>
    <s v="CG-03"/>
    <x v="2"/>
    <m/>
    <x v="2"/>
    <n v="107"/>
    <x v="1"/>
    <n v="1698"/>
    <d v="2018-07-17T00:00:00"/>
    <s v="CONFORME"/>
    <d v="2018-07-17T00:00:00"/>
    <d v="1899-12-30T15:16:00"/>
    <d v="1899-12-30T17:27:00"/>
    <n v="2.1833333333333331"/>
    <x v="3"/>
    <x v="11"/>
    <x v="0"/>
    <n v="350.06666666666666"/>
    <n v="0.97240740740740739"/>
  </r>
  <r>
    <x v="28"/>
    <s v="TAB-07"/>
    <x v="6"/>
    <m/>
    <x v="1"/>
    <n v="201"/>
    <x v="4"/>
    <n v="1911"/>
    <d v="2018-01-01T00:00:00"/>
    <s v="CONFORME"/>
    <d v="2018-01-04T00:00:00"/>
    <d v="1899-12-30T09:12:00"/>
    <d v="1899-12-30T12:27:00"/>
    <n v="3.25"/>
    <x v="5"/>
    <x v="8"/>
    <x v="0"/>
    <n v="355.56666666666666"/>
    <n v="0.98768518518518522"/>
  </r>
  <r>
    <x v="29"/>
    <s v="TAB-08"/>
    <x v="10"/>
    <m/>
    <x v="1"/>
    <n v="201"/>
    <x v="4"/>
    <n v="1911"/>
    <d v="2018-10-16T00:00:00"/>
    <s v="CONFORME"/>
    <d v="2018-10-18T00:00:00"/>
    <d v="1899-12-30T15:32:00"/>
    <d v="1899-12-30T19:44:00"/>
    <n v="4.2"/>
    <x v="0"/>
    <x v="7"/>
    <x v="0"/>
    <n v="355.8"/>
    <n v="0.9883333333333334"/>
  </r>
  <r>
    <x v="30"/>
    <s v="TAB-09"/>
    <x v="0"/>
    <m/>
    <x v="1"/>
    <n v="201"/>
    <x v="4"/>
    <n v="1911"/>
    <d v="2019-03-16T00:00:00"/>
    <s v="CONFORME"/>
    <d v="2019-03-18T00:00:00"/>
    <d v="1899-12-30T13:10:00"/>
    <d v="1899-12-30T17:27:00"/>
    <n v="4.2833333333333332"/>
    <x v="0"/>
    <x v="5"/>
    <x v="1"/>
    <n v="355.71666666666664"/>
    <n v="0.98810185185185173"/>
  </r>
  <r>
    <x v="31"/>
    <s v="TAB-10"/>
    <x v="9"/>
    <m/>
    <x v="1"/>
    <n v="201"/>
    <x v="4"/>
    <n v="1911"/>
    <d v="2018-01-25T00:00:00"/>
    <s v="CONFORME"/>
    <d v="2018-01-27T00:00:00"/>
    <d v="1899-12-30T15:14:00"/>
    <d v="1899-12-30T17:29:00"/>
    <n v="2.25"/>
    <x v="0"/>
    <x v="8"/>
    <x v="0"/>
    <n v="357.75"/>
    <n v="0.99375000000000002"/>
  </r>
  <r>
    <x v="32"/>
    <s v="TAB-11"/>
    <x v="7"/>
    <m/>
    <x v="1"/>
    <n v="201"/>
    <x v="4"/>
    <n v="1911"/>
    <d v="2019-01-07T00:00:00"/>
    <s v="CONFORME"/>
    <d v="2019-01-08T00:00:00"/>
    <d v="1899-12-30T14:36:00"/>
    <d v="1899-12-30T17:58:00"/>
    <n v="3.3666666666666667"/>
    <x v="2"/>
    <x v="8"/>
    <x v="1"/>
    <n v="356.63333333333333"/>
    <n v="0.99064814814814817"/>
  </r>
  <r>
    <x v="33"/>
    <s v="TAB-12"/>
    <x v="5"/>
    <m/>
    <x v="1"/>
    <n v="201"/>
    <x v="4"/>
    <n v="1911"/>
    <d v="2018-02-16T00:00:00"/>
    <s v="CONFORME"/>
    <d v="2018-02-20T00:00:00"/>
    <d v="1899-12-30T10:21:00"/>
    <d v="1899-12-30T11:32:00"/>
    <n v="1.1833333333333333"/>
    <x v="4"/>
    <x v="10"/>
    <x v="0"/>
    <n v="358.81666666666666"/>
    <n v="0.99671296296296297"/>
  </r>
  <r>
    <x v="34"/>
    <s v="TAB-13"/>
    <x v="10"/>
    <m/>
    <x v="1"/>
    <n v="201"/>
    <x v="4"/>
    <n v="1911"/>
    <d v="2018-05-22T00:00:00"/>
    <s v="CONFORME"/>
    <d v="2018-05-22T00:00:00"/>
    <d v="1899-12-30T14:13:00"/>
    <d v="1899-12-30T15:23:00"/>
    <n v="1.1666666666666667"/>
    <x v="3"/>
    <x v="0"/>
    <x v="0"/>
    <n v="358.83333333333331"/>
    <n v="0.99675925925925923"/>
  </r>
  <r>
    <x v="35"/>
    <s v="TAB-14"/>
    <x v="9"/>
    <m/>
    <x v="1"/>
    <n v="201"/>
    <x v="4"/>
    <n v="1911"/>
    <d v="2018-12-19T00:00:00"/>
    <s v="PENDIENTE"/>
    <s v=""/>
    <s v=""/>
    <s v=""/>
    <s v=""/>
    <x v="1"/>
    <x v="4"/>
    <x v="0"/>
    <n v="360"/>
    <n v="1"/>
  </r>
  <r>
    <x v="4"/>
    <s v="PORT.G-02"/>
    <x v="0"/>
    <m/>
    <x v="0"/>
    <n v="107"/>
    <x v="4"/>
    <n v="1911"/>
    <d v="2019-03-10T00:00:00"/>
    <s v="PENDIENTE"/>
    <s v=""/>
    <s v=""/>
    <s v=""/>
    <s v=""/>
    <x v="1"/>
    <x v="5"/>
    <x v="1"/>
    <n v="354.45"/>
    <n v="0.98458333333333325"/>
  </r>
  <r>
    <x v="4"/>
    <s v="PORT.G-02"/>
    <x v="11"/>
    <m/>
    <x v="1"/>
    <n v="107"/>
    <x v="4"/>
    <n v="1911"/>
    <d v="2018-10-16T00:00:00"/>
    <s v="CONFORME"/>
    <d v="2018-10-18T00:00:00"/>
    <d v="1899-12-30T10:12:00"/>
    <d v="1899-12-30T13:39:00"/>
    <n v="3.45"/>
    <x v="0"/>
    <x v="7"/>
    <x v="0"/>
    <n v="353.13333333333333"/>
    <n v="0.98092592592592587"/>
  </r>
  <r>
    <x v="54"/>
    <s v="CSA-01"/>
    <x v="7"/>
    <s v="PREVENTIVO"/>
    <x v="0"/>
    <n v="106"/>
    <x v="3"/>
    <n v="908"/>
    <d v="2019-03-08T00:00:00"/>
    <s v="PENDIENTE"/>
    <s v=""/>
    <s v=""/>
    <s v=""/>
    <s v=""/>
    <x v="1"/>
    <x v="5"/>
    <x v="1"/>
    <n v="340.26666666666665"/>
    <n v="0.94518518518518513"/>
  </r>
  <r>
    <x v="54"/>
    <s v="CSA-01"/>
    <x v="7"/>
    <s v="PREVENTIVO"/>
    <x v="1"/>
    <n v="106"/>
    <x v="4"/>
    <n v="1911"/>
    <d v="2018-03-27T00:00:00"/>
    <s v="CONFORME"/>
    <d v="2018-03-30T00:00:00"/>
    <d v="1899-12-30T13:31:00"/>
    <d v="1899-12-30T14:59:00"/>
    <n v="1.4666666666666668"/>
    <x v="5"/>
    <x v="5"/>
    <x v="0"/>
    <n v="345.08333333333331"/>
    <n v="0.95856481481481481"/>
  </r>
  <r>
    <x v="11"/>
    <s v="COMPRESOR 5"/>
    <x v="9"/>
    <s v="PREVENTIVO"/>
    <x v="2"/>
    <n v="107"/>
    <x v="1"/>
    <n v="1698"/>
    <d v="2018-10-25T00:00:00"/>
    <s v="PENDIENTE"/>
    <s v=""/>
    <s v=""/>
    <s v=""/>
    <s v=""/>
    <x v="1"/>
    <x v="7"/>
    <x v="0"/>
    <n v="356.51666666666665"/>
    <n v="0.99032407407407408"/>
  </r>
  <r>
    <x v="15"/>
    <s v="MC-08"/>
    <x v="5"/>
    <s v="PREVENTIVO"/>
    <x v="3"/>
    <n v="201"/>
    <x v="2"/>
    <n v="1168"/>
    <d v="2019-01-22T00:00:00"/>
    <s v="CONFORME"/>
    <d v="2019-01-25T00:00:00"/>
    <d v="1899-12-30T11:32:00"/>
    <d v="1899-12-30T15:49:00"/>
    <n v="4.2833333333333332"/>
    <x v="5"/>
    <x v="8"/>
    <x v="1"/>
    <n v="351.45"/>
    <n v="0.97624999999999995"/>
  </r>
  <r>
    <x v="0"/>
    <s v="MQP006"/>
    <x v="3"/>
    <s v="PREVENTIVO"/>
    <x v="0"/>
    <n v="107"/>
    <x v="0"/>
    <n v="1420"/>
    <d v="2018-09-10T00:00:00"/>
    <s v="PENDIENTE"/>
    <s v=""/>
    <s v=""/>
    <s v=""/>
    <s v=""/>
    <x v="1"/>
    <x v="6"/>
    <x v="0"/>
    <n v="345.4"/>
    <n v="0.95944444444444443"/>
  </r>
  <r>
    <x v="19"/>
    <s v="CG-04N"/>
    <x v="6"/>
    <m/>
    <x v="1"/>
    <n v="107"/>
    <x v="1"/>
    <n v="1698"/>
    <d v="2018-03-07T00:00:00"/>
    <s v="PENDIENTE"/>
    <s v=""/>
    <s v=""/>
    <s v=""/>
    <s v=""/>
    <x v="1"/>
    <x v="5"/>
    <x v="0"/>
    <n v="356.6"/>
    <n v="0.99055555555555563"/>
  </r>
  <r>
    <x v="36"/>
    <s v="TAB-15"/>
    <x v="5"/>
    <m/>
    <x v="1"/>
    <n v="201"/>
    <x v="4"/>
    <n v="1911"/>
    <d v="2019-03-31T00:00:00"/>
    <s v="PENDIENTE"/>
    <s v=""/>
    <s v=""/>
    <s v=""/>
    <s v=""/>
    <x v="1"/>
    <x v="5"/>
    <x v="1"/>
    <n v="356.81666666666666"/>
    <n v="0.99115740740740743"/>
  </r>
  <r>
    <x v="37"/>
    <s v="TAB-16"/>
    <x v="3"/>
    <m/>
    <x v="1"/>
    <n v="201"/>
    <x v="4"/>
    <n v="1911"/>
    <d v="2019-02-26T00:00:00"/>
    <s v="CONFORME"/>
    <d v="2019-02-27T00:00:00"/>
    <d v="1899-12-30T10:40:00"/>
    <d v="1899-12-30T14:52:00"/>
    <n v="4.2"/>
    <x v="2"/>
    <x v="10"/>
    <x v="1"/>
    <n v="355.8"/>
    <n v="0.9883333333333334"/>
  </r>
  <r>
    <x v="38"/>
    <s v="TAB-17"/>
    <x v="5"/>
    <m/>
    <x v="1"/>
    <n v="201"/>
    <x v="4"/>
    <n v="1911"/>
    <d v="2018-04-25T00:00:00"/>
    <s v="CONFORME"/>
    <d v="2018-04-29T00:00:00"/>
    <d v="1899-12-30T10:39:00"/>
    <d v="1899-12-30T14:00:00"/>
    <n v="3.35"/>
    <x v="4"/>
    <x v="2"/>
    <x v="0"/>
    <n v="356.65"/>
    <n v="0.99069444444444443"/>
  </r>
  <r>
    <x v="39"/>
    <s v="TAB-18"/>
    <x v="7"/>
    <m/>
    <x v="1"/>
    <n v="201"/>
    <x v="4"/>
    <n v="1911"/>
    <d v="2019-03-07T00:00:00"/>
    <s v="CONFORME"/>
    <d v="2019-03-11T00:00:00"/>
    <d v="1899-12-30T14:31:00"/>
    <d v="1899-12-30T17:00:00"/>
    <n v="2.4833333333333334"/>
    <x v="4"/>
    <x v="5"/>
    <x v="1"/>
    <n v="357.51666666666665"/>
    <n v="0.99310185185185185"/>
  </r>
  <r>
    <x v="40"/>
    <s v="TAB-19"/>
    <x v="2"/>
    <m/>
    <x v="1"/>
    <n v="201"/>
    <x v="4"/>
    <n v="1911"/>
    <d v="2018-06-22T00:00:00"/>
    <s v="CONFORME"/>
    <d v="2018-06-22T00:00:00"/>
    <d v="1899-12-30T15:12:00"/>
    <d v="1899-12-30T18:28:00"/>
    <n v="3.2666666666666666"/>
    <x v="3"/>
    <x v="1"/>
    <x v="0"/>
    <n v="356.73333333333335"/>
    <n v="0.99092592592592599"/>
  </r>
  <r>
    <x v="41"/>
    <s v="TAB-20"/>
    <x v="11"/>
    <m/>
    <x v="1"/>
    <n v="201"/>
    <x v="4"/>
    <n v="1911"/>
    <d v="2019-05-20T00:00:00"/>
    <s v="PENDIENTE"/>
    <s v=""/>
    <s v=""/>
    <s v=""/>
    <s v=""/>
    <x v="1"/>
    <x v="0"/>
    <x v="1"/>
    <n v="360"/>
    <n v="1"/>
  </r>
  <r>
    <x v="54"/>
    <s v="CSA-01"/>
    <x v="1"/>
    <s v="PREVENTIVO"/>
    <x v="0"/>
    <n v="106"/>
    <x v="3"/>
    <n v="908"/>
    <d v="2018-07-17T00:00:00"/>
    <s v="CONFORME"/>
    <d v="2018-07-21T00:00:00"/>
    <d v="1899-12-30T13:29:00"/>
    <d v="1899-12-30T17:51:00"/>
    <n v="4.3666666666666663"/>
    <x v="4"/>
    <x v="11"/>
    <x v="0"/>
    <n v="336.81666666666666"/>
    <n v="0.93560185185185185"/>
  </r>
  <r>
    <x v="54"/>
    <s v="CSA-01"/>
    <x v="7"/>
    <s v="PREVENTIVO"/>
    <x v="1"/>
    <n v="106"/>
    <x v="4"/>
    <n v="1911"/>
    <d v="2019-01-23T00:00:00"/>
    <s v="CONFORME"/>
    <d v="2019-01-23T00:00:00"/>
    <d v="1899-12-30T11:36:00"/>
    <d v="1899-12-30T15:58:00"/>
    <n v="4.3666666666666663"/>
    <x v="3"/>
    <x v="8"/>
    <x v="1"/>
    <n v="337.48333333333335"/>
    <n v="0.93745370370370373"/>
  </r>
  <r>
    <x v="5"/>
    <s v="GR-02"/>
    <x v="0"/>
    <s v="PREVENTIVO"/>
    <x v="0"/>
    <n v="106"/>
    <x v="3"/>
    <n v="908"/>
    <d v="2018-08-03T00:00:00"/>
    <s v="CONFORME"/>
    <d v="2018-08-05T00:00:00"/>
    <d v="1899-12-30T15:14:00"/>
    <d v="1899-12-30T19:32:00"/>
    <n v="4.3"/>
    <x v="0"/>
    <x v="3"/>
    <x v="0"/>
    <n v="319.63333333333333"/>
    <n v="0.88787037037037031"/>
  </r>
  <r>
    <x v="5"/>
    <s v="GR-02"/>
    <x v="9"/>
    <s v="PREVENTIVO"/>
    <x v="1"/>
    <n v="106"/>
    <x v="4"/>
    <n v="1911"/>
    <d v="2019-05-13T00:00:00"/>
    <s v="CONFORME"/>
    <d v="2019-05-17T00:00:00"/>
    <d v="1899-12-30T09:40:00"/>
    <d v="1899-12-30T11:57:00"/>
    <n v="2.2833333333333332"/>
    <x v="4"/>
    <x v="0"/>
    <x v="1"/>
    <n v="312.33333333333331"/>
    <n v="0.86759259259259258"/>
  </r>
  <r>
    <x v="2"/>
    <s v="COMPRESOR 3"/>
    <x v="2"/>
    <s v="PREVENTIVO"/>
    <x v="2"/>
    <n v="106"/>
    <x v="2"/>
    <n v="1698"/>
    <d v="2018-05-29T00:00:00"/>
    <s v="PENDIENTE"/>
    <s v=""/>
    <s v=""/>
    <s v=""/>
    <s v=""/>
    <x v="1"/>
    <x v="0"/>
    <x v="0"/>
    <n v="360"/>
    <n v="1"/>
  </r>
  <r>
    <x v="8"/>
    <s v="MC-04"/>
    <x v="12"/>
    <s v="PREVENTIVO"/>
    <x v="3"/>
    <n v="201"/>
    <x v="2"/>
    <n v="1168"/>
    <d v="2018-05-31T00:00:00"/>
    <s v="CONFORME"/>
    <d v="2018-06-03T00:00:00"/>
    <d v="1899-12-30T13:22:00"/>
    <d v="1899-12-30T17:38:00"/>
    <n v="4.2666666666666666"/>
    <x v="5"/>
    <x v="0"/>
    <x v="0"/>
    <n v="347.83333333333331"/>
    <n v="0.96620370370370368"/>
  </r>
  <r>
    <x v="0"/>
    <s v="MQP010"/>
    <x v="6"/>
    <s v="PREVENTIVO"/>
    <x v="0"/>
    <n v="107"/>
    <x v="0"/>
    <n v="1420"/>
    <d v="2018-02-14T00:00:00"/>
    <s v="CONFORME"/>
    <d v="2018-02-14T00:00:00"/>
    <d v="1899-12-30T15:26:00"/>
    <d v="1899-12-30T17:46:00"/>
    <n v="2.3333333333333335"/>
    <x v="3"/>
    <x v="10"/>
    <x v="0"/>
    <n v="348.58333333333331"/>
    <n v="0.968287037037037"/>
  </r>
  <r>
    <x v="20"/>
    <s v="CG-07"/>
    <x v="8"/>
    <m/>
    <x v="2"/>
    <n v="107"/>
    <x v="1"/>
    <n v="1698"/>
    <d v="2019-03-02T00:00:00"/>
    <s v="CONFORME"/>
    <d v="2019-03-06T00:00:00"/>
    <d v="1899-12-30T15:23:00"/>
    <d v="1899-12-30T18:36:00"/>
    <n v="3.2166666666666668"/>
    <x v="4"/>
    <x v="5"/>
    <x v="1"/>
    <n v="347.4"/>
    <n v="0.96499999999999997"/>
  </r>
  <r>
    <x v="58"/>
    <s v="OXIC-01"/>
    <x v="8"/>
    <m/>
    <x v="0"/>
    <n v="201"/>
    <x v="3"/>
    <n v="908"/>
    <d v="2018-11-25T00:00:00"/>
    <s v="CONFORME"/>
    <d v="2018-11-25T00:00:00"/>
    <d v="1899-12-30T11:33:00"/>
    <d v="1899-12-30T12:50:00"/>
    <n v="1.2833333333333332"/>
    <x v="3"/>
    <x v="9"/>
    <x v="0"/>
    <n v="355.55"/>
    <n v="0.98763888888888896"/>
  </r>
  <r>
    <x v="5"/>
    <s v="GR-01"/>
    <x v="10"/>
    <s v="PREVENTIVO"/>
    <x v="0"/>
    <n v="106"/>
    <x v="3"/>
    <n v="908"/>
    <d v="2018-05-04T00:00:00"/>
    <s v="CONFORME"/>
    <d v="2018-05-08T00:00:00"/>
    <d v="1899-12-30T13:22:00"/>
    <d v="1899-12-30T14:47:00"/>
    <n v="1.4166666666666667"/>
    <x v="4"/>
    <x v="0"/>
    <x v="0"/>
    <n v="333.55"/>
    <n v="0.92652777777777784"/>
  </r>
  <r>
    <x v="5"/>
    <s v="GR-01"/>
    <x v="2"/>
    <s v="PREVENTIVO"/>
    <x v="1"/>
    <n v="106"/>
    <x v="4"/>
    <n v="1911"/>
    <d v="2018-08-15T00:00:00"/>
    <s v="CONFORME"/>
    <d v="2018-08-18T00:00:00"/>
    <d v="1899-12-30T09:25:00"/>
    <d v="1899-12-30T12:43:00"/>
    <n v="3.3"/>
    <x v="5"/>
    <x v="3"/>
    <x v="0"/>
    <n v="319.63333333333333"/>
    <n v="0.88787037037037031"/>
  </r>
  <r>
    <x v="13"/>
    <s v="COMPRESOR 4"/>
    <x v="1"/>
    <s v="PREVENTIVO"/>
    <x v="2"/>
    <n v="106"/>
    <x v="2"/>
    <n v="1698"/>
    <d v="2019-05-02T00:00:00"/>
    <s v="CONFORME"/>
    <d v="2019-05-02T00:00:00"/>
    <d v="1899-12-30T14:10:00"/>
    <d v="1899-12-30T15:24:00"/>
    <n v="1.2333333333333334"/>
    <x v="3"/>
    <x v="0"/>
    <x v="1"/>
    <n v="356.46666666666664"/>
    <n v="0.99018518518518506"/>
  </r>
  <r>
    <x v="18"/>
    <s v="HM-01"/>
    <x v="5"/>
    <m/>
    <x v="0"/>
    <n v="107"/>
    <x v="2"/>
    <n v="1168"/>
    <d v="2018-10-15T00:00:00"/>
    <s v="CONFORME"/>
    <d v="2018-10-15T00:00:00"/>
    <d v="1899-12-30T09:13:00"/>
    <d v="1899-12-30T11:40:00"/>
    <n v="2.4500000000000002"/>
    <x v="3"/>
    <x v="7"/>
    <x v="0"/>
    <n v="356.28333333333336"/>
    <n v="0.98967592592592601"/>
  </r>
  <r>
    <x v="18"/>
    <s v="HM-01"/>
    <x v="2"/>
    <m/>
    <x v="1"/>
    <n v="107"/>
    <x v="4"/>
    <n v="1911"/>
    <d v="2018-10-07T00:00:00"/>
    <s v="CONFORME"/>
    <d v="2018-10-07T00:00:00"/>
    <d v="1899-12-30T09:24:00"/>
    <d v="1899-12-30T10:40:00"/>
    <n v="1.2666666666666666"/>
    <x v="3"/>
    <x v="7"/>
    <x v="0"/>
    <n v="356.28333333333336"/>
    <n v="0.98967592592592601"/>
  </r>
  <r>
    <x v="8"/>
    <s v="MC-05"/>
    <x v="8"/>
    <s v="PREVENTIVO"/>
    <x v="3"/>
    <n v="201"/>
    <x v="2"/>
    <n v="1168"/>
    <d v="2018-01-21T00:00:00"/>
    <s v="CONFORME"/>
    <d v="2018-01-22T00:00:00"/>
    <d v="1899-12-30T14:15:00"/>
    <d v="1899-12-30T17:44:00"/>
    <n v="3.4833333333333334"/>
    <x v="2"/>
    <x v="8"/>
    <x v="0"/>
    <n v="334.43333333333334"/>
    <n v="0.92898148148148152"/>
  </r>
  <r>
    <x v="7"/>
    <s v="MQP011"/>
    <x v="1"/>
    <s v="PREVENTIVO"/>
    <x v="0"/>
    <n v="107"/>
    <x v="0"/>
    <n v="1420"/>
    <d v="2018-10-11T00:00:00"/>
    <s v="CONFORME"/>
    <d v="2018-10-14T00:00:00"/>
    <d v="1899-12-30T14:29:00"/>
    <d v="1899-12-30T17:52:00"/>
    <n v="3.3833333333333333"/>
    <x v="5"/>
    <x v="7"/>
    <x v="0"/>
    <n v="346.51666666666665"/>
    <n v="0.96254629629629629"/>
  </r>
  <r>
    <x v="20"/>
    <s v="CG-08"/>
    <x v="7"/>
    <m/>
    <x v="1"/>
    <n v="107"/>
    <x v="1"/>
    <n v="1698"/>
    <d v="2018-04-14T00:00:00"/>
    <s v="PENDIENTE"/>
    <s v=""/>
    <s v=""/>
    <s v=""/>
    <s v=""/>
    <x v="1"/>
    <x v="2"/>
    <x v="0"/>
    <n v="356.28333333333336"/>
    <n v="0.98967592592592601"/>
  </r>
  <r>
    <x v="59"/>
    <s v="OXIC-02"/>
    <x v="1"/>
    <m/>
    <x v="0"/>
    <n v="201"/>
    <x v="3"/>
    <n v="908"/>
    <d v="2018-05-19T00:00:00"/>
    <s v="CONFORME"/>
    <d v="2018-05-22T00:00:00"/>
    <d v="1899-12-30T13:19:00"/>
    <d v="1899-12-30T17:35:00"/>
    <n v="4.2666666666666666"/>
    <x v="5"/>
    <x v="0"/>
    <x v="0"/>
    <n v="355.73333333333335"/>
    <n v="0.98814814814814822"/>
  </r>
  <r>
    <x v="1"/>
    <s v="PORT.G-01"/>
    <x v="6"/>
    <s v="PREVENTIVO"/>
    <x v="0"/>
    <n v="107"/>
    <x v="0"/>
    <n v="1420"/>
    <d v="2018-11-05T00:00:00"/>
    <s v="CONFORME"/>
    <d v="2018-11-05T00:00:00"/>
    <d v="1899-12-30T15:27:00"/>
    <d v="1899-12-30T16:49:00"/>
    <n v="1.3666666666666667"/>
    <x v="3"/>
    <x v="9"/>
    <x v="0"/>
    <n v="348.1"/>
    <n v="0.9669444444444445"/>
  </r>
  <r>
    <x v="1"/>
    <s v="PORT.G-01"/>
    <x v="0"/>
    <s v="PREVENTIVO"/>
    <x v="1"/>
    <n v="107"/>
    <x v="4"/>
    <n v="1420"/>
    <d v="2019-05-21T00:00:00"/>
    <s v="CONFORME"/>
    <d v="2019-05-25T00:00:00"/>
    <d v="1899-12-30T13:18:00"/>
    <d v="1899-12-30T15:42:00"/>
    <n v="2.4"/>
    <x v="4"/>
    <x v="0"/>
    <x v="1"/>
    <n v="355.16666666666669"/>
    <n v="0.98657407407407416"/>
  </r>
  <r>
    <x v="54"/>
    <s v="CSA-01"/>
    <x v="2"/>
    <s v="PREVENTIVO"/>
    <x v="0"/>
    <n v="106"/>
    <x v="3"/>
    <n v="908"/>
    <d v="2019-05-18T00:00:00"/>
    <s v="CONFORME"/>
    <d v="2019-05-19T00:00:00"/>
    <d v="1899-12-30T09:33:00"/>
    <d v="1899-12-30T14:02:00"/>
    <n v="4.4833333333333334"/>
    <x v="2"/>
    <x v="0"/>
    <x v="1"/>
    <n v="335.6"/>
    <n v="0.93222222222222229"/>
  </r>
  <r>
    <x v="54"/>
    <s v="CSA-01"/>
    <x v="5"/>
    <s v="PREVENTIVO"/>
    <x v="1"/>
    <n v="106"/>
    <x v="4"/>
    <n v="1911"/>
    <d v="2018-06-23T00:00:00"/>
    <s v="CONFORME"/>
    <d v="2018-06-27T00:00:00"/>
    <d v="1899-12-30T15:19:00"/>
    <d v="1899-12-30T17:30:00"/>
    <n v="2.1833333333333331"/>
    <x v="4"/>
    <x v="1"/>
    <x v="0"/>
    <n v="351.86666666666667"/>
    <n v="0.97740740740740739"/>
  </r>
  <r>
    <x v="11"/>
    <s v="COMPRESOR 5"/>
    <x v="2"/>
    <s v="PREVENTIVO"/>
    <x v="2"/>
    <n v="107"/>
    <x v="2"/>
    <n v="1168"/>
    <d v="2019-01-10T00:00:00"/>
    <s v="PENDIENTE"/>
    <s v=""/>
    <s v=""/>
    <s v=""/>
    <s v=""/>
    <x v="1"/>
    <x v="8"/>
    <x v="1"/>
    <n v="358.81666666666666"/>
    <n v="0.99671296296296297"/>
  </r>
  <r>
    <x v="12"/>
    <s v="MC-06"/>
    <x v="0"/>
    <s v="PREVENTIVO"/>
    <x v="3"/>
    <n v="201"/>
    <x v="2"/>
    <n v="1168"/>
    <d v="2019-01-30T00:00:00"/>
    <s v="CONFORME"/>
    <d v="2019-02-02T00:00:00"/>
    <d v="1899-12-30T12:28:00"/>
    <d v="1899-12-30T16:38:00"/>
    <n v="4.166666666666667"/>
    <x v="5"/>
    <x v="8"/>
    <x v="1"/>
    <n v="353.65"/>
    <n v="0.98236111111111102"/>
  </r>
  <r>
    <x v="7"/>
    <s v="MQP012"/>
    <x v="4"/>
    <s v="PREVENTIVO"/>
    <x v="0"/>
    <n v="107"/>
    <x v="0"/>
    <n v="1420"/>
    <d v="2018-12-14T00:00:00"/>
    <s v="CONFORME"/>
    <d v="2018-12-17T00:00:00"/>
    <d v="1899-12-30T10:28:00"/>
    <d v="1899-12-30T11:53:00"/>
    <n v="1.4166666666666667"/>
    <x v="5"/>
    <x v="4"/>
    <x v="0"/>
    <n v="337.95"/>
    <n v="0.93874999999999997"/>
  </r>
  <r>
    <x v="19"/>
    <s v="CG-01"/>
    <x v="6"/>
    <m/>
    <x v="2"/>
    <n v="107"/>
    <x v="1"/>
    <n v="1698"/>
    <d v="2019-02-14T00:00:00"/>
    <s v="CONFORME"/>
    <d v="2019-02-18T00:00:00"/>
    <d v="1899-12-30T10:39:00"/>
    <d v="1899-12-30T12:53:00"/>
    <n v="2.2333333333333334"/>
    <x v="4"/>
    <x v="10"/>
    <x v="1"/>
    <n v="350.7"/>
    <n v="0.97416666666666663"/>
  </r>
  <r>
    <x v="60"/>
    <s v="OXIC-03"/>
    <x v="8"/>
    <m/>
    <x v="0"/>
    <n v="201"/>
    <x v="3"/>
    <n v="908"/>
    <d v="2018-02-13T00:00:00"/>
    <s v="CONFORME"/>
    <d v="2018-02-15T00:00:00"/>
    <d v="1899-12-30T13:13:00"/>
    <d v="1899-12-30T17:27:00"/>
    <n v="4.2333333333333334"/>
    <x v="0"/>
    <x v="10"/>
    <x v="0"/>
    <n v="355.76666666666665"/>
    <n v="0.98824074074074075"/>
  </r>
  <r>
    <x v="56"/>
    <s v="PREN-CORT"/>
    <x v="3"/>
    <m/>
    <x v="2"/>
    <n v="201"/>
    <x v="4"/>
    <n v="1911"/>
    <d v="2019-03-22T00:00:00"/>
    <s v="PENDIENTE"/>
    <s v=""/>
    <s v=""/>
    <s v=""/>
    <s v=""/>
    <x v="1"/>
    <x v="5"/>
    <x v="1"/>
    <n v="354.25"/>
    <n v="0.98402777777777772"/>
  </r>
  <r>
    <x v="5"/>
    <s v="GR-02"/>
    <x v="7"/>
    <s v="PREVENTIVO"/>
    <x v="0"/>
    <n v="106"/>
    <x v="3"/>
    <n v="908"/>
    <d v="2019-05-22T00:00:00"/>
    <s v="PENDIENTE"/>
    <s v=""/>
    <s v=""/>
    <s v=""/>
    <s v=""/>
    <x v="1"/>
    <x v="0"/>
    <x v="1"/>
    <n v="312.33333333333331"/>
    <n v="0.86759259259259258"/>
  </r>
  <r>
    <x v="5"/>
    <s v="GR-02"/>
    <x v="3"/>
    <s v="PREVENTIVO"/>
    <x v="1"/>
    <n v="106"/>
    <x v="4"/>
    <n v="1911"/>
    <d v="2018-07-04T00:00:00"/>
    <s v="CONFORME"/>
    <d v="2018-07-07T00:00:00"/>
    <d v="1899-12-30T13:36:00"/>
    <d v="1899-12-30T14:56:00"/>
    <n v="1.3333333333333333"/>
    <x v="5"/>
    <x v="11"/>
    <x v="0"/>
    <n v="327.33333333333331"/>
    <n v="0.90925925925925921"/>
  </r>
  <r>
    <x v="10"/>
    <s v="COMPRESOR 6"/>
    <x v="6"/>
    <s v="PREVENTIVO"/>
    <x v="2"/>
    <n v="107"/>
    <x v="2"/>
    <n v="1698"/>
    <d v="2018-05-01T00:00:00"/>
    <s v="CONFORME"/>
    <d v="2018-05-01T00:00:00"/>
    <d v="1899-12-30T15:10:00"/>
    <d v="1899-12-30T19:26:00"/>
    <n v="4.2666666666666666"/>
    <x v="3"/>
    <x v="0"/>
    <x v="0"/>
    <n v="355.73333333333335"/>
    <n v="0.98814814814814822"/>
  </r>
  <r>
    <x v="14"/>
    <s v="MC-07"/>
    <x v="2"/>
    <s v="PREVENTIVO"/>
    <x v="3"/>
    <n v="201"/>
    <x v="2"/>
    <n v="1168"/>
    <d v="2019-05-15T00:00:00"/>
    <s v="CONFORME"/>
    <d v="2019-05-15T00:00:00"/>
    <d v="1899-12-30T13:19:00"/>
    <d v="1899-12-30T16:42:00"/>
    <n v="3.3833333333333333"/>
    <x v="3"/>
    <x v="0"/>
    <x v="1"/>
    <n v="353.21666666666664"/>
    <n v="0.98115740740740731"/>
  </r>
  <r>
    <x v="7"/>
    <s v="MQP013"/>
    <x v="0"/>
    <s v="PREVENTIVO"/>
    <x v="0"/>
    <n v="107"/>
    <x v="0"/>
    <n v="1420"/>
    <d v="2018-06-12T00:00:00"/>
    <s v="CONFORME"/>
    <d v="2018-06-16T00:00:00"/>
    <d v="1899-12-30T11:12:00"/>
    <d v="1899-12-30T13:32:00"/>
    <n v="2.3333333333333335"/>
    <x v="4"/>
    <x v="1"/>
    <x v="0"/>
    <n v="353.98333333333335"/>
    <n v="0.98328703703703713"/>
  </r>
  <r>
    <x v="20"/>
    <s v="CG-02"/>
    <x v="12"/>
    <m/>
    <x v="2"/>
    <n v="107"/>
    <x v="4"/>
    <n v="1911"/>
    <d v="2018-02-01T00:00:00"/>
    <s v="CONFORME"/>
    <d v="2018-02-02T00:00:00"/>
    <d v="1899-12-30T14:15:00"/>
    <d v="1899-12-30T17:40:00"/>
    <n v="3.4166666666666665"/>
    <x v="2"/>
    <x v="10"/>
    <x v="0"/>
    <n v="338.33333333333331"/>
    <n v="0.93981481481481477"/>
  </r>
  <r>
    <x v="61"/>
    <s v="SOLAND-02"/>
    <x v="3"/>
    <m/>
    <x v="1"/>
    <n v="201"/>
    <x v="4"/>
    <n v="1911"/>
    <d v="2018-02-13T00:00:00"/>
    <s v="CONFORME"/>
    <d v="2018-02-15T00:00:00"/>
    <d v="1899-12-30T09:18:00"/>
    <d v="1899-12-30T12:38:00"/>
    <n v="3.3333333333333335"/>
    <x v="0"/>
    <x v="10"/>
    <x v="0"/>
    <n v="356.66666666666669"/>
    <n v="0.99074074074074081"/>
  </r>
  <r>
    <x v="5"/>
    <s v="GR-01"/>
    <x v="5"/>
    <s v="PREVENTIVO"/>
    <x v="0"/>
    <n v="106"/>
    <x v="3"/>
    <n v="908"/>
    <d v="2018-09-28T00:00:00"/>
    <s v="CONFORME"/>
    <d v="2018-09-28T00:00:00"/>
    <d v="1899-12-30T12:12:00"/>
    <d v="1899-12-30T14:37:00"/>
    <n v="2.4166666666666665"/>
    <x v="3"/>
    <x v="6"/>
    <x v="0"/>
    <n v="307.0333333333333"/>
    <n v="0.85287037037037028"/>
  </r>
  <r>
    <x v="5"/>
    <s v="GR-01"/>
    <x v="5"/>
    <s v="PREVENTIVO"/>
    <x v="1"/>
    <n v="106"/>
    <x v="4"/>
    <n v="1911"/>
    <d v="2018-01-06T00:00:00"/>
    <s v="PENDIENTE"/>
    <s v=""/>
    <s v=""/>
    <s v=""/>
    <s v=""/>
    <x v="1"/>
    <x v="8"/>
    <x v="0"/>
    <n v="290.45"/>
    <n v="0.80680555555555555"/>
  </r>
  <r>
    <x v="15"/>
    <s v="MC-08"/>
    <x v="10"/>
    <s v="PREVENTIVO"/>
    <x v="3"/>
    <n v="201"/>
    <x v="2"/>
    <n v="1168"/>
    <d v="2018-08-19T00:00:00"/>
    <s v="CONFORME"/>
    <d v="2018-08-19T00:00:00"/>
    <d v="1899-12-30T12:21:00"/>
    <d v="1899-12-30T16:49:00"/>
    <n v="4.4666666666666668"/>
    <x v="3"/>
    <x v="3"/>
    <x v="0"/>
    <n v="351.33333333333331"/>
    <n v="0.97592592592592586"/>
  </r>
  <r>
    <x v="7"/>
    <s v="MQP014"/>
    <x v="0"/>
    <s v="PREVENTIVO"/>
    <x v="0"/>
    <n v="107"/>
    <x v="0"/>
    <n v="1420"/>
    <d v="2018-10-02T00:00:00"/>
    <s v="PENDIENTE"/>
    <s v=""/>
    <s v=""/>
    <s v=""/>
    <s v=""/>
    <x v="1"/>
    <x v="7"/>
    <x v="0"/>
    <n v="346.51666666666665"/>
    <n v="0.96254629629629629"/>
  </r>
  <r>
    <x v="20"/>
    <s v="CG-03"/>
    <x v="6"/>
    <m/>
    <x v="2"/>
    <n v="107"/>
    <x v="4"/>
    <n v="1698"/>
    <d v="2019-03-21T00:00:00"/>
    <s v="CONFORME"/>
    <d v="2019-03-21T00:00:00"/>
    <d v="1899-12-30T13:13:00"/>
    <d v="1899-12-30T16:40:00"/>
    <n v="3.45"/>
    <x v="3"/>
    <x v="5"/>
    <x v="1"/>
    <n v="347.4"/>
    <n v="0.96499999999999997"/>
  </r>
  <r>
    <x v="53"/>
    <s v="LINC-03"/>
    <x v="6"/>
    <m/>
    <x v="1"/>
    <n v="201"/>
    <x v="4"/>
    <n v="1911"/>
    <d v="2018-01-29T00:00:00"/>
    <s v="PENDIENTE"/>
    <s v=""/>
    <s v=""/>
    <s v=""/>
    <s v=""/>
    <x v="1"/>
    <x v="8"/>
    <x v="0"/>
    <n v="360"/>
    <n v="1"/>
  </r>
  <r>
    <x v="54"/>
    <s v="CSA-01"/>
    <x v="4"/>
    <s v="PREVENTIVO"/>
    <x v="0"/>
    <n v="106"/>
    <x v="3"/>
    <n v="908"/>
    <d v="2018-10-10T00:00:00"/>
    <s v="CONFORME"/>
    <d v="2018-10-11T00:00:00"/>
    <d v="1899-12-30T12:31:00"/>
    <d v="1899-12-30T15:56:00"/>
    <n v="3.4166666666666665"/>
    <x v="2"/>
    <x v="7"/>
    <x v="0"/>
    <n v="335.3"/>
    <n v="0.93138888888888893"/>
  </r>
  <r>
    <x v="54"/>
    <s v="CSA-01"/>
    <x v="6"/>
    <s v="PREVENTIVO"/>
    <x v="1"/>
    <n v="106"/>
    <x v="4"/>
    <n v="1911"/>
    <d v="2018-03-15T00:00:00"/>
    <s v="CONFORME"/>
    <d v="2018-03-16T00:00:00"/>
    <d v="1899-12-30T15:16:00"/>
    <d v="1899-12-30T16:39:00"/>
    <n v="1.3833333333333333"/>
    <x v="2"/>
    <x v="5"/>
    <x v="0"/>
    <n v="345.08333333333331"/>
    <n v="0.95856481481481481"/>
  </r>
  <r>
    <x v="16"/>
    <s v="MC-09"/>
    <x v="3"/>
    <s v="PREVENTIVO"/>
    <x v="3"/>
    <n v="201"/>
    <x v="2"/>
    <n v="1168"/>
    <d v="2019-05-10T00:00:00"/>
    <s v="CONFORME"/>
    <d v="2019-05-12T00:00:00"/>
    <d v="1899-12-30T11:29:00"/>
    <d v="1899-12-30T14:58:00"/>
    <n v="3.4833333333333334"/>
    <x v="0"/>
    <x v="0"/>
    <x v="1"/>
    <n v="353.21666666666664"/>
    <n v="0.98115740740740731"/>
  </r>
  <r>
    <x v="0"/>
    <s v="MQP015"/>
    <x v="12"/>
    <s v="PREVENTIVO"/>
    <x v="0"/>
    <n v="107"/>
    <x v="0"/>
    <n v="1420"/>
    <d v="2018-05-11T00:00:00"/>
    <s v="CONFORME"/>
    <d v="2018-05-14T00:00:00"/>
    <d v="1899-12-30T11:38:00"/>
    <d v="1899-12-30T15:07:00"/>
    <n v="3.4833333333333334"/>
    <x v="5"/>
    <x v="0"/>
    <x v="0"/>
    <n v="337.45"/>
    <n v="0.93736111111111109"/>
  </r>
  <r>
    <x v="5"/>
    <s v="GR-02"/>
    <x v="9"/>
    <s v="PREVENTIVO"/>
    <x v="0"/>
    <n v="106"/>
    <x v="3"/>
    <n v="908"/>
    <d v="2018-11-02T00:00:00"/>
    <s v="PENDIENTE"/>
    <s v=""/>
    <s v=""/>
    <s v=""/>
    <s v=""/>
    <x v="1"/>
    <x v="9"/>
    <x v="0"/>
    <n v="328.13333333333333"/>
    <n v="0.91148148148148145"/>
  </r>
  <r>
    <x v="5"/>
    <s v="GR-02"/>
    <x v="1"/>
    <s v="PREVENTIVO"/>
    <x v="1"/>
    <n v="106"/>
    <x v="4"/>
    <n v="1911"/>
    <d v="2018-06-12T00:00:00"/>
    <s v="CONFORME"/>
    <d v="2018-06-12T00:00:00"/>
    <d v="1899-12-30T14:32:00"/>
    <d v="1899-12-30T16:56:00"/>
    <n v="2.4"/>
    <x v="3"/>
    <x v="1"/>
    <x v="0"/>
    <n v="321.58333333333331"/>
    <n v="0.89328703703703694"/>
  </r>
  <r>
    <x v="2"/>
    <s v="COMPRESOR 3"/>
    <x v="3"/>
    <s v="PREVENTIVO"/>
    <x v="2"/>
    <n v="106"/>
    <x v="2"/>
    <n v="1698"/>
    <d v="2018-12-06T00:00:00"/>
    <s v="CONFORME"/>
    <d v="2018-12-06T00:00:00"/>
    <d v="1899-12-30T09:12:00"/>
    <d v="1899-12-30T13:30:00"/>
    <n v="4.3"/>
    <x v="3"/>
    <x v="4"/>
    <x v="0"/>
    <n v="351.23333333333335"/>
    <n v="0.97564814814814815"/>
  </r>
  <r>
    <x v="3"/>
    <s v="MC-10"/>
    <x v="2"/>
    <s v="PREVENTIVO"/>
    <x v="3"/>
    <n v="201"/>
    <x v="2"/>
    <n v="1168"/>
    <d v="2018-04-12T00:00:00"/>
    <s v="CONFORME"/>
    <d v="2018-04-15T00:00:00"/>
    <d v="1899-12-30T13:14:00"/>
    <d v="1899-12-30T17:36:00"/>
    <n v="4.3666666666666663"/>
    <x v="5"/>
    <x v="2"/>
    <x v="0"/>
    <n v="355.63333333333333"/>
    <n v="0.9878703703703704"/>
  </r>
  <r>
    <x v="17"/>
    <s v="MQP001"/>
    <x v="1"/>
    <s v="PREVENTIVO"/>
    <x v="0"/>
    <n v="107"/>
    <x v="0"/>
    <n v="1420"/>
    <d v="2018-09-16T00:00:00"/>
    <s v="CONFORME"/>
    <d v="2018-09-17T00:00:00"/>
    <d v="1899-12-30T10:19:00"/>
    <d v="1899-12-30T14:39:00"/>
    <n v="4.333333333333333"/>
    <x v="2"/>
    <x v="6"/>
    <x v="0"/>
    <n v="353.48333333333335"/>
    <n v="0.98189814814814824"/>
  </r>
  <r>
    <x v="19"/>
    <s v="CG-04N"/>
    <x v="12"/>
    <m/>
    <x v="1"/>
    <n v="107"/>
    <x v="4"/>
    <n v="1698"/>
    <d v="2018-02-25T00:00:00"/>
    <s v="CONFORME"/>
    <d v="2018-02-26T00:00:00"/>
    <d v="1899-12-30T15:35:00"/>
    <d v="1899-12-30T17:00:00"/>
    <n v="1.4166666666666667"/>
    <x v="2"/>
    <x v="10"/>
    <x v="0"/>
    <n v="350.45"/>
    <n v="0.97347222222222218"/>
  </r>
  <r>
    <x v="5"/>
    <s v="GR-01"/>
    <x v="12"/>
    <s v="PREVENTIVO"/>
    <x v="0"/>
    <n v="106"/>
    <x v="3"/>
    <n v="908"/>
    <d v="2019-03-29T00:00:00"/>
    <s v="CONFORME"/>
    <d v="2019-04-01T00:00:00"/>
    <d v="1899-12-30T10:34:00"/>
    <d v="1899-12-30T13:49:00"/>
    <n v="3.25"/>
    <x v="5"/>
    <x v="5"/>
    <x v="1"/>
    <n v="319.7166666666667"/>
    <n v="0.88810185185185198"/>
  </r>
  <r>
    <x v="5"/>
    <s v="GR-01"/>
    <x v="7"/>
    <s v="PREVENTIVO"/>
    <x v="1"/>
    <n v="106"/>
    <x v="4"/>
    <n v="1911"/>
    <d v="2019-05-29T00:00:00"/>
    <s v="CONFORME"/>
    <d v="2019-05-31T00:00:00"/>
    <d v="1899-12-30T15:16:00"/>
    <d v="1899-12-30T19:29:00"/>
    <n v="4.2166666666666668"/>
    <x v="0"/>
    <x v="0"/>
    <x v="1"/>
    <n v="312.33333333333331"/>
    <n v="0.86759259259259258"/>
  </r>
  <r>
    <x v="13"/>
    <s v="COMPRESOR 4"/>
    <x v="6"/>
    <s v="PREVENTIVO"/>
    <x v="2"/>
    <n v="106"/>
    <x v="2"/>
    <n v="1698"/>
    <d v="2019-05-30T00:00:00"/>
    <s v="CONFORME"/>
    <d v="2019-05-30T00:00:00"/>
    <d v="1899-12-30T12:33:00"/>
    <d v="1899-12-30T14:51:00"/>
    <n v="2.2999999999999998"/>
    <x v="3"/>
    <x v="0"/>
    <x v="1"/>
    <n v="356.46666666666664"/>
    <n v="0.99018518518518506"/>
  </r>
  <r>
    <x v="6"/>
    <s v="MC-02"/>
    <x v="3"/>
    <s v="PREVENTIVO"/>
    <x v="3"/>
    <n v="201"/>
    <x v="2"/>
    <n v="1168"/>
    <d v="2018-01-05T00:00:00"/>
    <s v="CONFORME"/>
    <d v="2018-01-07T00:00:00"/>
    <d v="1899-12-30T10:22:00"/>
    <d v="1899-12-30T13:50:00"/>
    <n v="3.4666666666666668"/>
    <x v="0"/>
    <x v="8"/>
    <x v="0"/>
    <n v="353.28333333333336"/>
    <n v="0.98134259259259271"/>
  </r>
  <r>
    <x v="0"/>
    <s v="MQP002"/>
    <x v="2"/>
    <s v="PREVENTIVO"/>
    <x v="0"/>
    <n v="107"/>
    <x v="0"/>
    <n v="1420"/>
    <d v="2018-09-18T00:00:00"/>
    <s v="CONFORME"/>
    <d v="2018-09-19T00:00:00"/>
    <d v="1899-12-30T15:40:00"/>
    <d v="1899-12-30T17:57:00"/>
    <n v="2.2833333333333332"/>
    <x v="2"/>
    <x v="6"/>
    <x v="0"/>
    <n v="345.4"/>
    <n v="0.95944444444444443"/>
  </r>
  <r>
    <x v="20"/>
    <s v="CG-04"/>
    <x v="9"/>
    <m/>
    <x v="1"/>
    <n v="107"/>
    <x v="4"/>
    <n v="1911"/>
    <d v="2018-05-03T00:00:00"/>
    <s v="PENDIENTE"/>
    <s v=""/>
    <s v=""/>
    <s v=""/>
    <s v=""/>
    <x v="1"/>
    <x v="0"/>
    <x v="0"/>
    <n v="347.88333333333333"/>
    <n v="0.96634259259259259"/>
  </r>
  <r>
    <x v="1"/>
    <s v="PORT.G-02"/>
    <x v="9"/>
    <s v="PREVENTIVO"/>
    <x v="0"/>
    <n v="107"/>
    <x v="0"/>
    <n v="1420"/>
    <d v="2018-08-24T00:00:00"/>
    <s v="CONFORME"/>
    <d v="2018-08-26T00:00:00"/>
    <d v="1899-12-30T12:21:00"/>
    <d v="1899-12-30T15:38:00"/>
    <n v="3.2833333333333332"/>
    <x v="0"/>
    <x v="3"/>
    <x v="0"/>
    <n v="348.93333333333334"/>
    <n v="0.96925925925925926"/>
  </r>
  <r>
    <x v="1"/>
    <s v="PORT.G-02"/>
    <x v="8"/>
    <s v="PREVENTIVO"/>
    <x v="1"/>
    <n v="107"/>
    <x v="4"/>
    <n v="1911"/>
    <d v="2019-02-08T00:00:00"/>
    <s v="PENDIENTE"/>
    <s v=""/>
    <s v=""/>
    <s v=""/>
    <s v=""/>
    <x v="1"/>
    <x v="10"/>
    <x v="1"/>
    <n v="353.98333333333335"/>
    <n v="0.98328703703703713"/>
  </r>
  <r>
    <x v="54"/>
    <s v="CSA-01"/>
    <x v="3"/>
    <s v="PREVENTIVO"/>
    <x v="0"/>
    <n v="106"/>
    <x v="3"/>
    <n v="908"/>
    <d v="2019-05-10T00:00:00"/>
    <s v="CONFORME"/>
    <d v="2019-05-13T00:00:00"/>
    <d v="1899-12-30T14:12:00"/>
    <d v="1899-12-30T16:28:00"/>
    <n v="2.2666666666666666"/>
    <x v="5"/>
    <x v="0"/>
    <x v="1"/>
    <n v="335.6"/>
    <n v="0.93222222222222229"/>
  </r>
  <r>
    <x v="54"/>
    <s v="CSA-01"/>
    <x v="2"/>
    <s v="PREVENTIVO"/>
    <x v="1"/>
    <n v="106"/>
    <x v="4"/>
    <n v="1911"/>
    <d v="2018-02-20T00:00:00"/>
    <s v="CONFORME"/>
    <d v="2018-02-24T00:00:00"/>
    <d v="1899-12-30T14:30:00"/>
    <d v="1899-12-30T16:52:00"/>
    <n v="2.3666666666666667"/>
    <x v="4"/>
    <x v="10"/>
    <x v="0"/>
    <n v="347.23333333333335"/>
    <n v="0.96453703703703708"/>
  </r>
  <r>
    <x v="11"/>
    <s v="COMPRESOR 5"/>
    <x v="8"/>
    <s v="PREVENTIVO"/>
    <x v="2"/>
    <n v="107"/>
    <x v="2"/>
    <n v="1168"/>
    <d v="2018-11-27T00:00:00"/>
    <s v="PENDIENTE"/>
    <s v=""/>
    <s v=""/>
    <s v=""/>
    <s v=""/>
    <x v="1"/>
    <x v="9"/>
    <x v="0"/>
    <n v="358.61666666666667"/>
    <n v="0.99615740740740744"/>
  </r>
  <r>
    <x v="8"/>
    <s v="MC-04"/>
    <x v="7"/>
    <s v="PREVENTIVO"/>
    <x v="3"/>
    <n v="201"/>
    <x v="2"/>
    <n v="1168"/>
    <d v="2018-03-04T00:00:00"/>
    <s v="CONFORME"/>
    <d v="2018-03-05T00:00:00"/>
    <d v="1899-12-30T13:29:00"/>
    <d v="1899-12-30T15:41:00"/>
    <n v="2.2000000000000002"/>
    <x v="2"/>
    <x v="5"/>
    <x v="0"/>
    <n v="350"/>
    <n v="0.97222222222222221"/>
  </r>
  <r>
    <x v="17"/>
    <s v="MQP003"/>
    <x v="7"/>
    <s v="PREVENTIVO"/>
    <x v="0"/>
    <n v="107"/>
    <x v="0"/>
    <n v="1420"/>
    <d v="2018-04-16T00:00:00"/>
    <s v="CONFORME"/>
    <d v="2018-04-17T00:00:00"/>
    <d v="1899-12-30T15:27:00"/>
    <d v="1899-12-30T17:37:00"/>
    <n v="2.1666666666666665"/>
    <x v="2"/>
    <x v="2"/>
    <x v="0"/>
    <n v="348.98333333333335"/>
    <n v="0.96939814814814818"/>
  </r>
  <r>
    <x v="20"/>
    <s v="CG-05"/>
    <x v="4"/>
    <m/>
    <x v="1"/>
    <n v="107"/>
    <x v="4"/>
    <n v="1911"/>
    <d v="2018-03-12T00:00:00"/>
    <s v="CONFORME"/>
    <d v="2018-03-15T00:00:00"/>
    <d v="1899-12-30T12:17:00"/>
    <d v="1899-12-30T13:30:00"/>
    <n v="1.2166666666666668"/>
    <x v="5"/>
    <x v="5"/>
    <x v="0"/>
    <n v="338"/>
    <n v="0.93888888888888888"/>
  </r>
  <r>
    <x v="62"/>
    <s v="PUNZ-01"/>
    <x v="1"/>
    <m/>
    <x v="0"/>
    <n v="107"/>
    <x v="4"/>
    <n v="1911"/>
    <d v="2018-11-29T00:00:00"/>
    <s v="CONFORME"/>
    <d v="2018-12-02T00:00:00"/>
    <d v="1899-12-30T15:29:00"/>
    <d v="1899-12-30T19:51:00"/>
    <n v="4.3666666666666663"/>
    <x v="5"/>
    <x v="9"/>
    <x v="0"/>
    <n v="355.63333333333333"/>
    <n v="0.9878703703703704"/>
  </r>
  <r>
    <x v="62"/>
    <s v="PUNZ-01"/>
    <x v="0"/>
    <m/>
    <x v="1"/>
    <n v="107"/>
    <x v="4"/>
    <n v="1911"/>
    <d v="2019-03-11T00:00:00"/>
    <s v="CONFORME"/>
    <d v="2019-03-11T00:00:00"/>
    <d v="1899-12-30T09:15:00"/>
    <d v="1899-12-30T13:32:00"/>
    <n v="4.2833333333333332"/>
    <x v="3"/>
    <x v="5"/>
    <x v="1"/>
    <n v="355.71666666666664"/>
    <n v="0.98810185185185173"/>
  </r>
  <r>
    <x v="5"/>
    <s v="GR-02"/>
    <x v="8"/>
    <s v="PREVENTIVO"/>
    <x v="0"/>
    <n v="106"/>
    <x v="3"/>
    <n v="908"/>
    <d v="2018-11-15T00:00:00"/>
    <s v="CONFORME"/>
    <d v="2018-11-17T00:00:00"/>
    <d v="1899-12-30T15:18:00"/>
    <d v="1899-12-30T18:34:00"/>
    <n v="3.2666666666666666"/>
    <x v="0"/>
    <x v="9"/>
    <x v="0"/>
    <n v="328.13333333333333"/>
    <n v="0.91148148148148145"/>
  </r>
  <r>
    <x v="5"/>
    <s v="GR-02"/>
    <x v="3"/>
    <s v="PREVENTIVO"/>
    <x v="1"/>
    <n v="106"/>
    <x v="4"/>
    <n v="1911"/>
    <d v="2018-10-05T00:00:00"/>
    <s v="CONFORME"/>
    <d v="2018-10-09T00:00:00"/>
    <d v="1899-12-30T15:25:00"/>
    <d v="1899-12-30T17:51:00"/>
    <n v="2.4333333333333336"/>
    <x v="4"/>
    <x v="7"/>
    <x v="0"/>
    <n v="303.01666666666665"/>
    <n v="0.84171296296296294"/>
  </r>
  <r>
    <x v="10"/>
    <s v="COMPRESOR 6"/>
    <x v="9"/>
    <s v="PREVENTIVO"/>
    <x v="2"/>
    <n v="107"/>
    <x v="2"/>
    <n v="1168"/>
    <d v="2019-01-17T00:00:00"/>
    <s v="CONFORME"/>
    <d v="2019-01-18T00:00:00"/>
    <d v="1899-12-30T15:29:00"/>
    <d v="1899-12-30T19:52:00"/>
    <n v="4.3833333333333337"/>
    <x v="2"/>
    <x v="8"/>
    <x v="1"/>
    <n v="350.25"/>
    <n v="0.97291666666666665"/>
  </r>
  <r>
    <x v="8"/>
    <s v="MC-05"/>
    <x v="11"/>
    <s v="PREVENTIVO"/>
    <x v="3"/>
    <n v="201"/>
    <x v="2"/>
    <n v="1168"/>
    <d v="2018-03-03T00:00:00"/>
    <s v="CONFORME"/>
    <d v="2018-03-06T00:00:00"/>
    <d v="1899-12-30T13:30:00"/>
    <d v="1899-12-30T16:56:00"/>
    <n v="3.4333333333333336"/>
    <x v="5"/>
    <x v="5"/>
    <x v="0"/>
    <n v="350"/>
    <n v="0.97222222222222221"/>
  </r>
  <r>
    <x v="7"/>
    <s v="MQP004"/>
    <x v="0"/>
    <s v="PREVENTIVO"/>
    <x v="0"/>
    <n v="107"/>
    <x v="0"/>
    <n v="1420"/>
    <d v="2018-07-01T00:00:00"/>
    <s v="CONFORME"/>
    <d v="2018-07-01T00:00:00"/>
    <d v="1899-12-30T11:14:00"/>
    <d v="1899-12-30T13:37:00"/>
    <n v="2.3833333333333333"/>
    <x v="3"/>
    <x v="11"/>
    <x v="0"/>
    <n v="345.78333333333336"/>
    <n v="0.96050925925925934"/>
  </r>
  <r>
    <x v="20"/>
    <s v="CG-07"/>
    <x v="6"/>
    <m/>
    <x v="2"/>
    <n v="107"/>
    <x v="4"/>
    <n v="1911"/>
    <d v="2019-05-30T00:00:00"/>
    <s v="CONFORME"/>
    <d v="2019-05-30T00:00:00"/>
    <d v="1899-12-30T12:36:00"/>
    <d v="1899-12-30T16:47:00"/>
    <n v="4.1833333333333336"/>
    <x v="3"/>
    <x v="0"/>
    <x v="1"/>
    <n v="355.81666666666666"/>
    <n v="0.98837962962962966"/>
  </r>
  <r>
    <x v="51"/>
    <s v="BCO-CON"/>
    <x v="8"/>
    <m/>
    <x v="1"/>
    <n v="201"/>
    <x v="4"/>
    <n v="1911"/>
    <d v="2018-01-12T00:00:00"/>
    <s v="PENDIENTE"/>
    <s v=""/>
    <s v=""/>
    <s v=""/>
    <s v=""/>
    <x v="1"/>
    <x v="8"/>
    <x v="0"/>
    <n v="360"/>
    <n v="1"/>
  </r>
  <r>
    <x v="52"/>
    <s v="SUB-EST"/>
    <x v="11"/>
    <m/>
    <x v="1"/>
    <n v="201"/>
    <x v="4"/>
    <n v="1911"/>
    <d v="2019-04-09T00:00:00"/>
    <s v="CONFORME"/>
    <d v="2019-04-11T00:00:00"/>
    <d v="1899-12-30T09:28:00"/>
    <d v="1899-12-30T12:49:00"/>
    <n v="3.35"/>
    <x v="0"/>
    <x v="2"/>
    <x v="1"/>
    <n v="356.65"/>
    <n v="0.99069444444444443"/>
  </r>
  <r>
    <x v="5"/>
    <s v="GR-01"/>
    <x v="8"/>
    <s v="PREVENTIVO"/>
    <x v="0"/>
    <n v="106"/>
    <x v="3"/>
    <n v="908"/>
    <d v="2018-06-24T00:00:00"/>
    <s v="CONFORME"/>
    <d v="2018-06-24T00:00:00"/>
    <d v="1899-12-30T12:37:00"/>
    <d v="1899-12-30T17:00:00"/>
    <n v="4.3833333333333337"/>
    <x v="3"/>
    <x v="1"/>
    <x v="0"/>
    <n v="321.58333333333331"/>
    <n v="0.89328703703703694"/>
  </r>
  <r>
    <x v="5"/>
    <s v="GR-01"/>
    <x v="5"/>
    <s v="PREVENTIVO"/>
    <x v="1"/>
    <n v="106"/>
    <x v="4"/>
    <n v="1911"/>
    <d v="2018-02-02T00:00:00"/>
    <s v="CONFORME"/>
    <d v="2018-02-05T00:00:00"/>
    <d v="1899-12-30T14:10:00"/>
    <d v="1899-12-30T18:29:00"/>
    <n v="4.3166666666666664"/>
    <x v="5"/>
    <x v="10"/>
    <x v="0"/>
    <n v="329.51666666666665"/>
    <n v="0.91532407407407401"/>
  </r>
  <r>
    <x v="12"/>
    <s v="MC-06"/>
    <x v="5"/>
    <s v="PREVENTIVO"/>
    <x v="3"/>
    <n v="201"/>
    <x v="2"/>
    <n v="1168"/>
    <d v="2018-11-19T00:00:00"/>
    <s v="PENDIENTE"/>
    <s v=""/>
    <s v=""/>
    <s v=""/>
    <s v=""/>
    <x v="1"/>
    <x v="9"/>
    <x v="0"/>
    <n v="356.6"/>
    <n v="0.99055555555555563"/>
  </r>
  <r>
    <x v="17"/>
    <s v="MQP005"/>
    <x v="9"/>
    <s v="PREVENTIVO"/>
    <x v="0"/>
    <n v="107"/>
    <x v="0"/>
    <n v="1420"/>
    <d v="2018-06-06T00:00:00"/>
    <s v="PENDIENTE"/>
    <s v=""/>
    <s v=""/>
    <s v=""/>
    <s v=""/>
    <x v="1"/>
    <x v="1"/>
    <x v="0"/>
    <n v="355"/>
    <n v="0.98611111111111116"/>
  </r>
  <r>
    <x v="20"/>
    <s v="CG-08"/>
    <x v="3"/>
    <m/>
    <x v="1"/>
    <n v="107"/>
    <x v="4"/>
    <n v="1911"/>
    <d v="2018-12-28T00:00:00"/>
    <s v="CONFORME"/>
    <d v="2018-12-29T00:00:00"/>
    <d v="1899-12-30T15:21:00"/>
    <d v="1899-12-30T18:39:00"/>
    <n v="3.3"/>
    <x v="2"/>
    <x v="4"/>
    <x v="0"/>
    <n v="340.7166666666667"/>
    <n v="0.94643518518518532"/>
  </r>
  <r>
    <x v="55"/>
    <s v="DOBTUB-01"/>
    <x v="4"/>
    <m/>
    <x v="2"/>
    <n v="201"/>
    <x v="4"/>
    <n v="1911"/>
    <d v="2018-07-01T00:00:00"/>
    <s v="CONFORME"/>
    <d v="2018-07-02T00:00:00"/>
    <d v="1899-12-30T15:12:00"/>
    <d v="1899-12-30T19:33:00"/>
    <n v="4.3499999999999996"/>
    <x v="2"/>
    <x v="11"/>
    <x v="0"/>
    <n v="355.65"/>
    <n v="0.98791666666666655"/>
  </r>
  <r>
    <x v="54"/>
    <s v="CSA-01"/>
    <x v="10"/>
    <s v="PREVENTIVO"/>
    <x v="0"/>
    <n v="106"/>
    <x v="3"/>
    <n v="908"/>
    <d v="2019-03-24T00:00:00"/>
    <s v="CONFORME"/>
    <d v="2019-03-24T00:00:00"/>
    <d v="1899-12-30T09:40:00"/>
    <d v="1899-12-30T10:54:00"/>
    <n v="1.2333333333333334"/>
    <x v="3"/>
    <x v="5"/>
    <x v="1"/>
    <n v="340.26666666666665"/>
    <n v="0.94518518518518513"/>
  </r>
  <r>
    <x v="54"/>
    <s v="CSA-01"/>
    <x v="0"/>
    <s v="PREVENTIVO"/>
    <x v="1"/>
    <n v="106"/>
    <x v="4"/>
    <n v="1911"/>
    <d v="2019-01-19T00:00:00"/>
    <s v="CONFORME"/>
    <d v="2019-01-22T00:00:00"/>
    <d v="1899-12-30T09:21:00"/>
    <d v="1899-12-30T11:40:00"/>
    <n v="2.3166666666666664"/>
    <x v="5"/>
    <x v="8"/>
    <x v="1"/>
    <n v="337.48333333333335"/>
    <n v="0.93745370370370373"/>
  </r>
  <r>
    <x v="14"/>
    <s v="MC-07"/>
    <x v="7"/>
    <s v="PREVENTIVO"/>
    <x v="3"/>
    <n v="201"/>
    <x v="2"/>
    <n v="1168"/>
    <d v="2018-05-26T00:00:00"/>
    <s v="CONFORME"/>
    <d v="2018-05-28T00:00:00"/>
    <d v="1899-12-30T14:29:00"/>
    <d v="1899-12-30T16:40:00"/>
    <n v="2.1833333333333331"/>
    <x v="0"/>
    <x v="0"/>
    <x v="0"/>
    <n v="355.55"/>
    <n v="0.98763888888888896"/>
  </r>
  <r>
    <x v="0"/>
    <s v="MQP006"/>
    <x v="0"/>
    <s v="PREVENTIVO"/>
    <x v="0"/>
    <n v="107"/>
    <x v="0"/>
    <n v="1420"/>
    <d v="2018-02-24T00:00:00"/>
    <s v="CONFORME"/>
    <d v="2018-02-26T00:00:00"/>
    <d v="1899-12-30T15:18:00"/>
    <d v="1899-12-30T18:39:00"/>
    <n v="3.35"/>
    <x v="0"/>
    <x v="10"/>
    <x v="0"/>
    <n v="348.58333333333331"/>
    <n v="0.968287037037037"/>
  </r>
  <r>
    <x v="3"/>
    <s v="MC-10"/>
    <x v="2"/>
    <s v="PREVENTIVO"/>
    <x v="3"/>
    <n v="201"/>
    <x v="2"/>
    <n v="1168"/>
    <d v="2018-10-11T00:00:00"/>
    <s v="CONFORME"/>
    <d v="2018-10-14T00:00:00"/>
    <d v="1899-12-30T15:23:00"/>
    <d v="1899-12-30T19:34:00"/>
    <n v="4.1833333333333336"/>
    <x v="5"/>
    <x v="7"/>
    <x v="0"/>
    <n v="354.33333333333331"/>
    <n v="0.98425925925925917"/>
  </r>
  <r>
    <x v="5"/>
    <s v="GR-01"/>
    <x v="11"/>
    <s v="PREVENTIVO"/>
    <x v="0"/>
    <n v="106"/>
    <x v="3"/>
    <n v="908"/>
    <d v="2018-08-21T00:00:00"/>
    <s v="CONFORME"/>
    <d v="2018-08-24T00:00:00"/>
    <d v="1899-12-30T10:24:00"/>
    <d v="1899-12-30T11:39:00"/>
    <n v="1.25"/>
    <x v="5"/>
    <x v="3"/>
    <x v="0"/>
    <n v="319.63333333333333"/>
    <n v="0.88787037037037031"/>
  </r>
  <r>
    <x v="5"/>
    <s v="GR-01"/>
    <x v="3"/>
    <s v="PREVENTIVO"/>
    <x v="1"/>
    <n v="106"/>
    <x v="4"/>
    <n v="1911"/>
    <d v="2018-12-18T00:00:00"/>
    <s v="CONFORME"/>
    <d v="2018-12-18T00:00:00"/>
    <d v="1899-12-30T13:35:00"/>
    <d v="1899-12-30T17:55:00"/>
    <n v="4.333333333333333"/>
    <x v="3"/>
    <x v="4"/>
    <x v="0"/>
    <n v="325.60000000000002"/>
    <n v="0.9044444444444445"/>
  </r>
  <r>
    <x v="13"/>
    <s v="COMPRESOR 4"/>
    <x v="9"/>
    <s v="PREVENTIVO"/>
    <x v="2"/>
    <n v="106"/>
    <x v="2"/>
    <n v="1168"/>
    <d v="2018-03-09T00:00:00"/>
    <s v="PENDIENTE"/>
    <s v=""/>
    <s v=""/>
    <s v=""/>
    <s v=""/>
    <x v="1"/>
    <x v="5"/>
    <x v="0"/>
    <n v="357.56666666666666"/>
    <n v="0.99324074074074076"/>
  </r>
  <r>
    <x v="18"/>
    <s v="HM-01"/>
    <x v="8"/>
    <m/>
    <x v="0"/>
    <n v="107"/>
    <x v="2"/>
    <n v="1168"/>
    <d v="2018-01-24T00:00:00"/>
    <s v="CONFORME"/>
    <d v="2018-01-25T00:00:00"/>
    <d v="1899-12-30T13:23:00"/>
    <d v="1899-12-30T17:43:00"/>
    <n v="4.333333333333333"/>
    <x v="2"/>
    <x v="8"/>
    <x v="0"/>
    <n v="349.81666666666666"/>
    <n v="0.97171296296296295"/>
  </r>
  <r>
    <x v="18"/>
    <s v="HM-01"/>
    <x v="8"/>
    <m/>
    <x v="1"/>
    <n v="107"/>
    <x v="4"/>
    <n v="1911"/>
    <d v="2019-05-29T00:00:00"/>
    <s v="CONFORME"/>
    <d v="2019-05-29T00:00:00"/>
    <d v="1899-12-30T15:29:00"/>
    <d v="1899-12-30T18:46:00"/>
    <n v="3.2833333333333332"/>
    <x v="3"/>
    <x v="0"/>
    <x v="1"/>
    <n v="356.71666666666664"/>
    <n v="0.99087962962962961"/>
  </r>
  <r>
    <x v="16"/>
    <s v="MC-09"/>
    <x v="5"/>
    <s v="PREVENTIVO"/>
    <x v="3"/>
    <n v="201"/>
    <x v="2"/>
    <n v="1168"/>
    <d v="2018-08-21T00:00:00"/>
    <s v="CONFORME"/>
    <d v="2018-08-23T00:00:00"/>
    <d v="1899-12-30T12:24:00"/>
    <d v="1899-12-30T14:53:00"/>
    <n v="2.4833333333333334"/>
    <x v="0"/>
    <x v="3"/>
    <x v="0"/>
    <n v="357.51666666666665"/>
    <n v="0.99310185185185185"/>
  </r>
  <r>
    <x v="0"/>
    <s v="MQP008"/>
    <x v="8"/>
    <s v="PREVENTIVO"/>
    <x v="0"/>
    <n v="107"/>
    <x v="0"/>
    <n v="1420"/>
    <d v="2018-05-19T00:00:00"/>
    <s v="CONFORME"/>
    <d v="2018-05-23T00:00:00"/>
    <d v="1899-12-30T12:39:00"/>
    <d v="1899-12-30T13:53:00"/>
    <n v="1.2333333333333334"/>
    <x v="4"/>
    <x v="0"/>
    <x v="0"/>
    <n v="337.45"/>
    <n v="0.93736111111111109"/>
  </r>
  <r>
    <x v="20"/>
    <s v="CG-02"/>
    <x v="11"/>
    <m/>
    <x v="2"/>
    <n v="107"/>
    <x v="4"/>
    <n v="1911"/>
    <d v="2018-04-26T00:00:00"/>
    <s v="PENDIENTE"/>
    <s v=""/>
    <s v=""/>
    <s v=""/>
    <s v=""/>
    <x v="1"/>
    <x v="2"/>
    <x v="0"/>
    <n v="356.28333333333336"/>
    <n v="0.98967592592592601"/>
  </r>
  <r>
    <x v="1"/>
    <s v="PORT.G-01"/>
    <x v="10"/>
    <s v="PREVENTIVO"/>
    <x v="0"/>
    <n v="107"/>
    <x v="4"/>
    <n v="1420"/>
    <d v="2019-02-17T00:00:00"/>
    <s v="CONFORME"/>
    <d v="2019-02-18T00:00:00"/>
    <d v="1899-12-30T13:34:00"/>
    <d v="1899-12-30T14:58:00"/>
    <n v="1.4"/>
    <x v="2"/>
    <x v="10"/>
    <x v="1"/>
    <n v="353.98333333333335"/>
    <n v="0.98328703703703713"/>
  </r>
  <r>
    <x v="1"/>
    <s v="PORT.G-01"/>
    <x v="12"/>
    <s v="PREVENTIVO"/>
    <x v="1"/>
    <n v="107"/>
    <x v="4"/>
    <n v="1911"/>
    <d v="2018-05-27T00:00:00"/>
    <s v="CONFORME"/>
    <d v="2018-05-27T00:00:00"/>
    <d v="1899-12-30T10:29:00"/>
    <d v="1899-12-30T12:39:00"/>
    <n v="2.1666666666666665"/>
    <x v="3"/>
    <x v="0"/>
    <x v="0"/>
    <n v="357.83333333333331"/>
    <n v="0.99398148148148147"/>
  </r>
  <r>
    <x v="54"/>
    <s v="CSA-01"/>
    <x v="5"/>
    <s v="PREVENTIVO"/>
    <x v="0"/>
    <n v="106"/>
    <x v="3"/>
    <n v="908"/>
    <d v="2018-08-17T00:00:00"/>
    <s v="CONFORME"/>
    <d v="2018-08-17T00:00:00"/>
    <d v="1899-12-30T15:18:00"/>
    <d v="1899-12-30T19:47:00"/>
    <n v="4.4833333333333334"/>
    <x v="3"/>
    <x v="3"/>
    <x v="0"/>
    <n v="343.1"/>
    <n v="0.95305555555555566"/>
  </r>
  <r>
    <x v="54"/>
    <s v="CSA-01"/>
    <x v="12"/>
    <s v="PREVENTIVO"/>
    <x v="1"/>
    <n v="106"/>
    <x v="4"/>
    <n v="1911"/>
    <d v="2018-12-27T00:00:00"/>
    <s v="PENDIENTE"/>
    <s v=""/>
    <s v=""/>
    <s v=""/>
    <s v=""/>
    <x v="1"/>
    <x v="4"/>
    <x v="0"/>
    <n v="352.05"/>
    <n v="0.97791666666666666"/>
  </r>
  <r>
    <x v="11"/>
    <s v="COMPRESOR 5"/>
    <x v="12"/>
    <s v="PREVENTIVO"/>
    <x v="2"/>
    <n v="107"/>
    <x v="2"/>
    <n v="1168"/>
    <d v="2019-03-30T00:00:00"/>
    <s v="CONFORME"/>
    <d v="2019-04-01T00:00:00"/>
    <d v="1899-12-30T13:39:00"/>
    <d v="1899-12-30T16:56:00"/>
    <n v="3.2833333333333332"/>
    <x v="0"/>
    <x v="5"/>
    <x v="1"/>
    <n v="356.71666666666664"/>
    <n v="0.99087962962962961"/>
  </r>
  <r>
    <x v="3"/>
    <s v="MC-10"/>
    <x v="10"/>
    <s v="PREVENTIVO"/>
    <x v="3"/>
    <n v="201"/>
    <x v="2"/>
    <n v="1168"/>
    <d v="2018-05-01T00:00:00"/>
    <s v="PENDIENTE"/>
    <s v=""/>
    <s v=""/>
    <s v=""/>
    <s v=""/>
    <x v="1"/>
    <x v="0"/>
    <x v="0"/>
    <n v="355.53333333333336"/>
    <n v="0.98759259259259269"/>
  </r>
  <r>
    <x v="0"/>
    <s v="MQP009"/>
    <x v="10"/>
    <s v="PREVENTIVO"/>
    <x v="0"/>
    <n v="107"/>
    <x v="0"/>
    <n v="1420"/>
    <d v="2019-04-05T00:00:00"/>
    <s v="CONFORME"/>
    <d v="2019-04-07T00:00:00"/>
    <d v="1899-12-30T12:20:00"/>
    <d v="1899-12-30T16:39:00"/>
    <n v="4.3166666666666664"/>
    <x v="0"/>
    <x v="2"/>
    <x v="1"/>
    <n v="336.65"/>
    <n v="0.93513888888888885"/>
  </r>
  <r>
    <x v="20"/>
    <s v="CG-03"/>
    <x v="6"/>
    <m/>
    <x v="2"/>
    <n v="107"/>
    <x v="0"/>
    <n v="1420"/>
    <d v="2018-12-19T00:00:00"/>
    <s v="CONFORME"/>
    <d v="2018-12-20T00:00:00"/>
    <d v="1899-12-30T14:29:00"/>
    <d v="1899-12-30T18:58:00"/>
    <n v="4.4833333333333334"/>
    <x v="2"/>
    <x v="4"/>
    <x v="0"/>
    <n v="340.7166666666667"/>
    <n v="0.94643518518518532"/>
  </r>
  <r>
    <x v="5"/>
    <s v="GR-02"/>
    <x v="6"/>
    <s v="PREVENTIVO"/>
    <x v="0"/>
    <n v="106"/>
    <x v="3"/>
    <n v="908"/>
    <d v="2019-05-12T00:00:00"/>
    <s v="PENDIENTE"/>
    <s v=""/>
    <s v=""/>
    <s v=""/>
    <s v=""/>
    <x v="1"/>
    <x v="0"/>
    <x v="1"/>
    <n v="312.33333333333331"/>
    <n v="0.86759259259259258"/>
  </r>
  <r>
    <x v="5"/>
    <s v="GR-02"/>
    <x v="11"/>
    <s v="PREVENTIVO"/>
    <x v="1"/>
    <n v="106"/>
    <x v="4"/>
    <n v="1911"/>
    <d v="2018-04-01T00:00:00"/>
    <s v="PENDIENTE"/>
    <s v=""/>
    <s v=""/>
    <s v=""/>
    <s v=""/>
    <x v="1"/>
    <x v="2"/>
    <x v="0"/>
    <n v="318.86666666666667"/>
    <n v="0.88574074074074072"/>
  </r>
  <r>
    <x v="10"/>
    <s v="COMPRESOR 6"/>
    <x v="5"/>
    <s v="PREVENTIVO"/>
    <x v="2"/>
    <n v="107"/>
    <x v="2"/>
    <n v="1168"/>
    <d v="2019-04-10T00:00:00"/>
    <s v="CONFORME"/>
    <d v="2019-04-12T00:00:00"/>
    <d v="1899-12-30T14:29:00"/>
    <d v="1899-12-30T18:43:00"/>
    <n v="4.2333333333333334"/>
    <x v="0"/>
    <x v="2"/>
    <x v="1"/>
    <n v="355.76666666666665"/>
    <n v="0.98824074074074075"/>
  </r>
  <r>
    <x v="6"/>
    <s v="MC-02"/>
    <x v="6"/>
    <s v="PREVENTIVO"/>
    <x v="3"/>
    <n v="201"/>
    <x v="2"/>
    <n v="1168"/>
    <d v="2019-03-19T00:00:00"/>
    <s v="CONFORME"/>
    <d v="2019-03-21T00:00:00"/>
    <d v="1899-12-30T14:29:00"/>
    <d v="1899-12-30T18:40:00"/>
    <n v="4.1833333333333336"/>
    <x v="0"/>
    <x v="5"/>
    <x v="1"/>
    <n v="345.75"/>
    <n v="0.9604166666666667"/>
  </r>
  <r>
    <x v="0"/>
    <s v="MQP010"/>
    <x v="7"/>
    <s v="PREVENTIVO"/>
    <x v="0"/>
    <n v="107"/>
    <x v="0"/>
    <n v="1420"/>
    <d v="2018-03-11T00:00:00"/>
    <s v="CONFORME"/>
    <d v="2018-03-15T00:00:00"/>
    <d v="1899-12-30T15:27:00"/>
    <d v="1899-12-30T18:41:00"/>
    <n v="3.2333333333333334"/>
    <x v="4"/>
    <x v="5"/>
    <x v="0"/>
    <n v="345.28333333333336"/>
    <n v="0.95912037037037046"/>
  </r>
  <r>
    <x v="19"/>
    <s v="CG-04N"/>
    <x v="6"/>
    <m/>
    <x v="1"/>
    <n v="107"/>
    <x v="4"/>
    <n v="1911"/>
    <d v="2018-01-16T00:00:00"/>
    <s v="CONFORME"/>
    <d v="2018-01-17T00:00:00"/>
    <d v="1899-12-30T12:21:00"/>
    <d v="1899-12-30T13:47:00"/>
    <n v="1.4333333333333333"/>
    <x v="2"/>
    <x v="8"/>
    <x v="0"/>
    <n v="353.81666666666666"/>
    <n v="0.98282407407407402"/>
  </r>
  <r>
    <x v="57"/>
    <s v="SOLAND-01"/>
    <x v="1"/>
    <s v="PREVENTIVO"/>
    <x v="1"/>
    <n v="201"/>
    <x v="4"/>
    <n v="1911"/>
    <d v="2018-10-17T00:00:00"/>
    <s v="CONFORME"/>
    <d v="2018-10-17T00:00:00"/>
    <d v="1899-12-30T11:18:00"/>
    <d v="1899-12-30T13:37:00"/>
    <n v="2.3166666666666664"/>
    <x v="3"/>
    <x v="7"/>
    <x v="0"/>
    <n v="357.68333333333334"/>
    <n v="0.99356481481481485"/>
  </r>
  <r>
    <x v="5"/>
    <s v="GR-01"/>
    <x v="7"/>
    <s v="PREVENTIVO"/>
    <x v="0"/>
    <n v="106"/>
    <x v="3"/>
    <n v="908"/>
    <d v="2018-07-20T00:00:00"/>
    <s v="CONFORME"/>
    <d v="2018-07-20T00:00:00"/>
    <d v="1899-12-30T10:35:00"/>
    <d v="1899-12-30T13:54:00"/>
    <n v="3.3166666666666664"/>
    <x v="3"/>
    <x v="11"/>
    <x v="0"/>
    <n v="327.33333333333331"/>
    <n v="0.90925925925925921"/>
  </r>
  <r>
    <x v="5"/>
    <s v="GR-01"/>
    <x v="3"/>
    <s v="PREVENTIVO"/>
    <x v="1"/>
    <n v="106"/>
    <x v="4"/>
    <n v="1911"/>
    <d v="2018-01-15T00:00:00"/>
    <s v="PENDIENTE"/>
    <s v=""/>
    <s v=""/>
    <s v=""/>
    <s v=""/>
    <x v="1"/>
    <x v="8"/>
    <x v="0"/>
    <n v="290.45"/>
    <n v="0.80680555555555555"/>
  </r>
  <r>
    <x v="8"/>
    <s v="MC-04"/>
    <x v="7"/>
    <s v="PREVENTIVO"/>
    <x v="3"/>
    <n v="201"/>
    <x v="2"/>
    <n v="1168"/>
    <d v="2018-10-04T00:00:00"/>
    <s v="CONFORME"/>
    <d v="2018-10-08T00:00:00"/>
    <d v="1899-12-30T10:13:00"/>
    <d v="1899-12-30T11:41:00"/>
    <n v="1.4666666666666668"/>
    <x v="4"/>
    <x v="7"/>
    <x v="0"/>
    <n v="356.23333333333335"/>
    <n v="0.9895370370370371"/>
  </r>
  <r>
    <x v="7"/>
    <s v="MQP011"/>
    <x v="12"/>
    <s v="PREVENTIVO"/>
    <x v="0"/>
    <n v="107"/>
    <x v="0"/>
    <n v="1420"/>
    <d v="2019-03-15T00:00:00"/>
    <s v="PENDIENTE"/>
    <s v=""/>
    <s v=""/>
    <s v=""/>
    <s v=""/>
    <x v="1"/>
    <x v="5"/>
    <x v="1"/>
    <n v="353.11666666666667"/>
    <n v="0.9808796296296296"/>
  </r>
  <r>
    <x v="20"/>
    <s v="CG-04"/>
    <x v="7"/>
    <m/>
    <x v="1"/>
    <n v="107"/>
    <x v="4"/>
    <n v="1911"/>
    <d v="2018-01-13T00:00:00"/>
    <s v="CONFORME"/>
    <d v="2018-01-14T00:00:00"/>
    <d v="1899-12-30T12:26:00"/>
    <d v="1899-12-30T14:55:00"/>
    <n v="2.4833333333333334"/>
    <x v="2"/>
    <x v="8"/>
    <x v="0"/>
    <n v="339.86666666666667"/>
    <n v="0.94407407407407407"/>
  </r>
  <r>
    <x v="21"/>
    <s v="LINC-01"/>
    <x v="12"/>
    <m/>
    <x v="1"/>
    <n v="201"/>
    <x v="4"/>
    <n v="1911"/>
    <d v="2018-11-30T00:00:00"/>
    <s v="CONFORME"/>
    <d v="2018-12-03T00:00:00"/>
    <d v="1899-12-30T09:35:00"/>
    <d v="1899-12-30T11:57:00"/>
    <n v="2.3666666666666667"/>
    <x v="5"/>
    <x v="9"/>
    <x v="0"/>
    <n v="357.63333333333333"/>
    <n v="0.99342592592592593"/>
  </r>
  <r>
    <x v="54"/>
    <s v="CSA-01"/>
    <x v="4"/>
    <s v="PREVENTIVO"/>
    <x v="0"/>
    <n v="106"/>
    <x v="3"/>
    <n v="908"/>
    <d v="2019-04-27T00:00:00"/>
    <s v="CONFORME"/>
    <d v="2019-05-01T00:00:00"/>
    <d v="1899-12-30T13:23:00"/>
    <d v="1899-12-30T16:48:00"/>
    <n v="3.4166666666666665"/>
    <x v="4"/>
    <x v="2"/>
    <x v="1"/>
    <n v="350.08333333333331"/>
    <n v="0.97245370370370365"/>
  </r>
  <r>
    <x v="54"/>
    <s v="CSA-01"/>
    <x v="2"/>
    <s v="PREVENTIVO"/>
    <x v="1"/>
    <n v="106"/>
    <x v="4"/>
    <n v="1911"/>
    <d v="2018-11-17T00:00:00"/>
    <s v="CONFORME"/>
    <d v="2018-11-19T00:00:00"/>
    <d v="1899-12-30T15:15:00"/>
    <d v="1899-12-30T19:42:00"/>
    <n v="4.45"/>
    <x v="0"/>
    <x v="9"/>
    <x v="0"/>
    <n v="340.88333333333333"/>
    <n v="0.9468981481481481"/>
  </r>
  <r>
    <x v="8"/>
    <s v="MC-05"/>
    <x v="8"/>
    <s v="PREVENTIVO"/>
    <x v="3"/>
    <n v="201"/>
    <x v="2"/>
    <n v="1168"/>
    <d v="2019-04-19T00:00:00"/>
    <s v="PENDIENTE"/>
    <s v=""/>
    <s v=""/>
    <s v=""/>
    <s v=""/>
    <x v="1"/>
    <x v="2"/>
    <x v="1"/>
    <n v="360"/>
    <n v="1"/>
  </r>
  <r>
    <x v="7"/>
    <s v="MQP012"/>
    <x v="8"/>
    <s v="PREVENTIVO"/>
    <x v="0"/>
    <n v="107"/>
    <x v="0"/>
    <n v="1420"/>
    <d v="2018-07-10T00:00:00"/>
    <s v="CONFORME"/>
    <d v="2018-07-12T00:00:00"/>
    <d v="1899-12-30T13:15:00"/>
    <d v="1899-12-30T15:36:00"/>
    <n v="2.35"/>
    <x v="0"/>
    <x v="11"/>
    <x v="0"/>
    <n v="345.78333333333336"/>
    <n v="0.96050925925925934"/>
  </r>
  <r>
    <x v="5"/>
    <s v="GR-02"/>
    <x v="5"/>
    <s v="PREVENTIVO"/>
    <x v="0"/>
    <n v="106"/>
    <x v="3"/>
    <n v="908"/>
    <d v="2019-03-30T00:00:00"/>
    <s v="CONFORME"/>
    <d v="2019-04-01T00:00:00"/>
    <d v="1899-12-30T09:39:00"/>
    <d v="1899-12-30T11:58:00"/>
    <n v="2.3166666666666664"/>
    <x v="0"/>
    <x v="5"/>
    <x v="1"/>
    <n v="319.7166666666667"/>
    <n v="0.88810185185185198"/>
  </r>
  <r>
    <x v="5"/>
    <s v="GR-02"/>
    <x v="5"/>
    <s v="PREVENTIVO"/>
    <x v="1"/>
    <n v="106"/>
    <x v="4"/>
    <n v="1911"/>
    <d v="2018-11-29T00:00:00"/>
    <s v="CONFORME"/>
    <d v="2018-12-02T00:00:00"/>
    <d v="1899-12-30T11:34:00"/>
    <d v="1899-12-30T14:47:00"/>
    <n v="3.2166666666666668"/>
    <x v="5"/>
    <x v="9"/>
    <x v="0"/>
    <n v="328.13333333333333"/>
    <n v="0.91148148148148145"/>
  </r>
  <r>
    <x v="5"/>
    <s v="GR-02"/>
    <x v="3"/>
    <s v="PREVENTIVO"/>
    <x v="0"/>
    <n v="106"/>
    <x v="3"/>
    <n v="2914"/>
    <d v="2019-03-31T00:00:00"/>
    <s v="CONFORME"/>
    <d v="2019-04-04T00:00:00"/>
    <d v="1899-12-30T11:36:00"/>
    <d v="1899-12-30T12:56:00"/>
    <n v="1.3333333333333333"/>
    <x v="4"/>
    <x v="5"/>
    <x v="1"/>
    <n v="319.7166666666667"/>
    <n v="0.88810185185185198"/>
  </r>
  <r>
    <x v="5"/>
    <s v="GR-02"/>
    <x v="3"/>
    <s v="PREVENTIVO"/>
    <x v="1"/>
    <n v="106"/>
    <x v="4"/>
    <n v="3917"/>
    <d v="2019-04-07T00:00:00"/>
    <s v="CONFORME"/>
    <d v="2019-04-09T00:00:00"/>
    <d v="1899-12-30T11:38:00"/>
    <d v="1899-12-30T14:51:00"/>
    <n v="3.2166666666666668"/>
    <x v="0"/>
    <x v="2"/>
    <x v="1"/>
    <n v="309.5333333333333"/>
    <n v="0.8598148148148147"/>
  </r>
  <r>
    <x v="12"/>
    <s v="MC-06"/>
    <x v="6"/>
    <s v="PREVENTIVO"/>
    <x v="3"/>
    <n v="201"/>
    <x v="2"/>
    <n v="1168"/>
    <d v="2019-01-03T00:00:00"/>
    <s v="CONFORME"/>
    <d v="2019-01-07T00:00:00"/>
    <d v="1899-12-30T15:20:00"/>
    <d v="1899-12-30T17:31:00"/>
    <n v="2.1833333333333331"/>
    <x v="4"/>
    <x v="8"/>
    <x v="1"/>
    <n v="353.65"/>
    <n v="0.98236111111111102"/>
  </r>
  <r>
    <x v="7"/>
    <s v="MQP013"/>
    <x v="10"/>
    <s v="PREVENTIVO"/>
    <x v="0"/>
    <n v="107"/>
    <x v="0"/>
    <n v="1420"/>
    <d v="2018-06-03T00:00:00"/>
    <s v="CONFORME"/>
    <d v="2018-06-05T00:00:00"/>
    <d v="1899-12-30T13:11:00"/>
    <d v="1899-12-30T14:26:00"/>
    <n v="1.25"/>
    <x v="0"/>
    <x v="1"/>
    <x v="0"/>
    <n v="353.98333333333335"/>
    <n v="0.98328703703703713"/>
  </r>
  <r>
    <x v="20"/>
    <s v="CG-05"/>
    <x v="9"/>
    <m/>
    <x v="1"/>
    <n v="107"/>
    <x v="4"/>
    <n v="1911"/>
    <d v="2018-09-02T00:00:00"/>
    <s v="CONFORME"/>
    <d v="2018-09-03T00:00:00"/>
    <d v="1899-12-30T11:27:00"/>
    <d v="1899-12-30T13:40:00"/>
    <n v="2.2166666666666668"/>
    <x v="2"/>
    <x v="6"/>
    <x v="0"/>
    <n v="343.2166666666667"/>
    <n v="0.95337962962962974"/>
  </r>
  <r>
    <x v="22"/>
    <s v="TAB-01"/>
    <x v="11"/>
    <m/>
    <x v="1"/>
    <n v="201"/>
    <x v="4"/>
    <n v="1911"/>
    <d v="2018-02-14T00:00:00"/>
    <s v="CONFORME"/>
    <d v="2018-02-18T00:00:00"/>
    <d v="1899-12-30T13:40:00"/>
    <d v="1899-12-30T14:59:00"/>
    <n v="1.3166666666666667"/>
    <x v="4"/>
    <x v="10"/>
    <x v="0"/>
    <n v="353.2"/>
    <n v="0.98111111111111104"/>
  </r>
  <r>
    <x v="23"/>
    <s v="TAB-02"/>
    <x v="6"/>
    <m/>
    <x v="1"/>
    <n v="201"/>
    <x v="4"/>
    <n v="1911"/>
    <d v="2018-04-18T00:00:00"/>
    <s v="CONFORME"/>
    <d v="2018-04-21T00:00:00"/>
    <d v="1899-12-30T14:40:00"/>
    <d v="1899-12-30T16:07:00"/>
    <n v="1.45"/>
    <x v="5"/>
    <x v="2"/>
    <x v="0"/>
    <n v="358.55"/>
    <n v="0.99597222222222226"/>
  </r>
  <r>
    <x v="24"/>
    <s v="TAB-03"/>
    <x v="6"/>
    <m/>
    <x v="1"/>
    <n v="201"/>
    <x v="4"/>
    <n v="1911"/>
    <d v="2019-05-21T00:00:00"/>
    <s v="CONFORME"/>
    <d v="2019-05-21T00:00:00"/>
    <d v="1899-12-30T12:20:00"/>
    <d v="1899-12-30T15:49:00"/>
    <n v="3.4833333333333334"/>
    <x v="3"/>
    <x v="0"/>
    <x v="1"/>
    <n v="349.53333333333336"/>
    <n v="0.97092592592592597"/>
  </r>
  <r>
    <x v="25"/>
    <s v="TAB-04"/>
    <x v="7"/>
    <m/>
    <x v="1"/>
    <n v="201"/>
    <x v="4"/>
    <n v="1911"/>
    <d v="2019-04-02T00:00:00"/>
    <s v="PENDIENTE"/>
    <s v=""/>
    <s v=""/>
    <s v=""/>
    <s v=""/>
    <x v="1"/>
    <x v="2"/>
    <x v="1"/>
    <n v="360"/>
    <n v="1"/>
  </r>
  <r>
    <x v="26"/>
    <s v="TAB-05"/>
    <x v="10"/>
    <m/>
    <x v="1"/>
    <n v="201"/>
    <x v="4"/>
    <n v="1911"/>
    <d v="2019-03-17T00:00:00"/>
    <s v="PENDIENTE"/>
    <s v=""/>
    <s v=""/>
    <s v=""/>
    <s v=""/>
    <x v="1"/>
    <x v="5"/>
    <x v="1"/>
    <n v="360"/>
    <n v="1"/>
  </r>
  <r>
    <x v="27"/>
    <s v="TAB-06"/>
    <x v="5"/>
    <m/>
    <x v="1"/>
    <n v="201"/>
    <x v="4"/>
    <n v="1911"/>
    <d v="2018-05-01T00:00:00"/>
    <s v="PENDIENTE"/>
    <s v=""/>
    <s v=""/>
    <s v=""/>
    <s v=""/>
    <x v="1"/>
    <x v="0"/>
    <x v="0"/>
    <n v="360"/>
    <n v="1"/>
  </r>
  <r>
    <x v="5"/>
    <s v="GR-01"/>
    <x v="1"/>
    <s v="PREVENTIVO"/>
    <x v="0"/>
    <n v="106"/>
    <x v="3"/>
    <n v="908"/>
    <d v="2018-01-26T00:00:00"/>
    <s v="CONFORME"/>
    <d v="2018-01-28T00:00:00"/>
    <d v="1899-12-30T10:30:00"/>
    <d v="1899-12-30T14:49:00"/>
    <n v="4.3166666666666664"/>
    <x v="0"/>
    <x v="8"/>
    <x v="0"/>
    <n v="290.45"/>
    <n v="0.80680555555555555"/>
  </r>
  <r>
    <x v="5"/>
    <s v="GR-01"/>
    <x v="3"/>
    <s v="PREVENTIVO"/>
    <x v="1"/>
    <n v="106"/>
    <x v="4"/>
    <n v="1911"/>
    <d v="2018-03-12T00:00:00"/>
    <s v="PENDIENTE"/>
    <s v=""/>
    <s v=""/>
    <s v=""/>
    <s v=""/>
    <x v="1"/>
    <x v="5"/>
    <x v="0"/>
    <n v="319.18333333333334"/>
    <n v="0.88662037037037034"/>
  </r>
  <r>
    <x v="13"/>
    <s v="COMPRESOR 4"/>
    <x v="3"/>
    <s v="PREVENTIVO"/>
    <x v="2"/>
    <n v="106"/>
    <x v="2"/>
    <n v="1168"/>
    <d v="2018-03-20T00:00:00"/>
    <s v="CONFORME"/>
    <d v="2018-03-23T00:00:00"/>
    <d v="1899-12-30T11:10:00"/>
    <d v="1899-12-30T13:36:00"/>
    <n v="2.4333333333333336"/>
    <x v="5"/>
    <x v="5"/>
    <x v="0"/>
    <n v="357.56666666666666"/>
    <n v="0.99324074074074076"/>
  </r>
  <r>
    <x v="14"/>
    <s v="MC-07"/>
    <x v="1"/>
    <s v="PREVENTIVO"/>
    <x v="3"/>
    <n v="201"/>
    <x v="2"/>
    <n v="1168"/>
    <d v="2018-04-14T00:00:00"/>
    <s v="CONFORME"/>
    <d v="2018-04-18T00:00:00"/>
    <d v="1899-12-30T09:18:00"/>
    <d v="1899-12-30T10:31:00"/>
    <n v="1.2166666666666668"/>
    <x v="4"/>
    <x v="2"/>
    <x v="0"/>
    <n v="358.78333333333336"/>
    <n v="0.99662037037037043"/>
  </r>
  <r>
    <x v="7"/>
    <s v="MQP014"/>
    <x v="7"/>
    <s v="PREVENTIVO"/>
    <x v="0"/>
    <n v="107"/>
    <x v="0"/>
    <n v="1420"/>
    <d v="2018-04-24T00:00:00"/>
    <s v="CONFORME"/>
    <d v="2018-04-25T00:00:00"/>
    <d v="1899-12-30T14:13:00"/>
    <d v="1899-12-30T16:26:00"/>
    <n v="2.2166666666666668"/>
    <x v="2"/>
    <x v="2"/>
    <x v="0"/>
    <n v="346.46666666666664"/>
    <n v="0.96240740740740738"/>
  </r>
  <r>
    <x v="20"/>
    <s v="CG-07"/>
    <x v="7"/>
    <m/>
    <x v="2"/>
    <n v="107"/>
    <x v="5"/>
    <n v="1911"/>
    <d v="2018-07-26T00:00:00"/>
    <s v="CONFORME"/>
    <d v="2018-07-29T00:00:00"/>
    <d v="1899-12-30T10:27:00"/>
    <d v="1899-12-30T13:39:00"/>
    <n v="3.2"/>
    <x v="5"/>
    <x v="11"/>
    <x v="0"/>
    <n v="350.06666666666666"/>
    <n v="0.97240740740740739"/>
  </r>
  <r>
    <x v="28"/>
    <s v="TAB-07"/>
    <x v="5"/>
    <m/>
    <x v="1"/>
    <n v="201"/>
    <x v="4"/>
    <n v="1911"/>
    <d v="2019-03-12T00:00:00"/>
    <s v="CONFORME"/>
    <d v="2019-03-16T00:00:00"/>
    <d v="1899-12-30T11:29:00"/>
    <d v="1899-12-30T13:43:00"/>
    <n v="2.2333333333333334"/>
    <x v="4"/>
    <x v="5"/>
    <x v="1"/>
    <n v="357.76666666666665"/>
    <n v="0.99379629629629629"/>
  </r>
  <r>
    <x v="29"/>
    <s v="TAB-08"/>
    <x v="3"/>
    <m/>
    <x v="1"/>
    <n v="201"/>
    <x v="4"/>
    <n v="1911"/>
    <d v="2019-02-14T00:00:00"/>
    <s v="CONFORME"/>
    <d v="2019-02-15T00:00:00"/>
    <d v="1899-12-30T13:21:00"/>
    <d v="1899-12-30T17:50:00"/>
    <n v="4.4833333333333334"/>
    <x v="2"/>
    <x v="10"/>
    <x v="1"/>
    <n v="355.51666666666665"/>
    <n v="0.9875462962962962"/>
  </r>
  <r>
    <x v="30"/>
    <s v="TAB-09"/>
    <x v="11"/>
    <m/>
    <x v="1"/>
    <n v="201"/>
    <x v="4"/>
    <n v="1911"/>
    <d v="2018-02-07T00:00:00"/>
    <s v="CONFORME"/>
    <d v="2018-02-07T00:00:00"/>
    <d v="1899-12-30T13:25:00"/>
    <d v="1899-12-30T14:44:00"/>
    <n v="1.3166666666666667"/>
    <x v="3"/>
    <x v="10"/>
    <x v="0"/>
    <n v="358.68333333333334"/>
    <n v="0.99634259259259261"/>
  </r>
  <r>
    <x v="31"/>
    <s v="TAB-10"/>
    <x v="6"/>
    <m/>
    <x v="1"/>
    <n v="201"/>
    <x v="4"/>
    <n v="1911"/>
    <d v="2018-02-20T00:00:00"/>
    <s v="CONFORME"/>
    <d v="2018-02-23T00:00:00"/>
    <d v="1899-12-30T14:17:00"/>
    <d v="1899-12-30T15:28:00"/>
    <n v="1.1833333333333333"/>
    <x v="5"/>
    <x v="10"/>
    <x v="0"/>
    <n v="358.81666666666666"/>
    <n v="0.99671296296296297"/>
  </r>
  <r>
    <x v="32"/>
    <s v="TAB-11"/>
    <x v="7"/>
    <m/>
    <x v="1"/>
    <n v="201"/>
    <x v="4"/>
    <n v="1911"/>
    <d v="2018-05-13T00:00:00"/>
    <s v="CONFORME"/>
    <d v="2018-05-17T00:00:00"/>
    <d v="1899-12-30T11:18:00"/>
    <d v="1899-12-30T13:43:00"/>
    <n v="2.4166666666666665"/>
    <x v="4"/>
    <x v="0"/>
    <x v="0"/>
    <n v="357.58333333333331"/>
    <n v="0.99328703703703702"/>
  </r>
  <r>
    <x v="33"/>
    <s v="TAB-12"/>
    <x v="2"/>
    <m/>
    <x v="1"/>
    <n v="201"/>
    <x v="4"/>
    <n v="1911"/>
    <d v="2018-11-24T00:00:00"/>
    <s v="CONFORME"/>
    <d v="2018-11-24T00:00:00"/>
    <d v="1899-12-30T10:18:00"/>
    <d v="1899-12-30T14:34:00"/>
    <n v="4.2666666666666666"/>
    <x v="3"/>
    <x v="9"/>
    <x v="0"/>
    <n v="353.41666666666669"/>
    <n v="0.98171296296296306"/>
  </r>
  <r>
    <x v="34"/>
    <s v="TAB-13"/>
    <x v="11"/>
    <m/>
    <x v="1"/>
    <n v="201"/>
    <x v="4"/>
    <n v="1911"/>
    <d v="2019-03-17T00:00:00"/>
    <s v="CONFORME"/>
    <d v="2019-03-19T00:00:00"/>
    <d v="1899-12-30T10:25:00"/>
    <d v="1899-12-30T11:53:00"/>
    <n v="1.4666666666666668"/>
    <x v="0"/>
    <x v="5"/>
    <x v="1"/>
    <n v="358.53333333333336"/>
    <n v="0.99592592592592599"/>
  </r>
  <r>
    <x v="35"/>
    <s v="TAB-14"/>
    <x v="10"/>
    <m/>
    <x v="1"/>
    <n v="201"/>
    <x v="4"/>
    <n v="1911"/>
    <d v="2018-10-18T00:00:00"/>
    <s v="PENDIENTE"/>
    <s v=""/>
    <s v=""/>
    <s v=""/>
    <s v=""/>
    <x v="1"/>
    <x v="7"/>
    <x v="0"/>
    <n v="360"/>
    <n v="1"/>
  </r>
  <r>
    <x v="1"/>
    <s v="PORT.G-02"/>
    <x v="7"/>
    <s v="PREVENTIVO"/>
    <x v="0"/>
    <n v="107"/>
    <x v="0"/>
    <n v="1420"/>
    <d v="2018-04-23T00:00:00"/>
    <s v="CONFORME"/>
    <d v="2018-04-26T00:00:00"/>
    <d v="1899-12-30T10:18:00"/>
    <d v="1899-12-30T14:43:00"/>
    <n v="4.416666666666667"/>
    <x v="5"/>
    <x v="2"/>
    <x v="0"/>
    <n v="342.66666666666669"/>
    <n v="0.95185185185185195"/>
  </r>
  <r>
    <x v="1"/>
    <s v="PORT.G-02"/>
    <x v="10"/>
    <s v="PREVENTIVO"/>
    <x v="1"/>
    <n v="107"/>
    <x v="5"/>
    <n v="2171"/>
    <d v="2018-07-15T00:00:00"/>
    <s v="CONFORME"/>
    <d v="2018-07-19T00:00:00"/>
    <d v="1899-12-30T15:40:00"/>
    <d v="1899-12-30T18:58:00"/>
    <n v="3.3"/>
    <x v="4"/>
    <x v="11"/>
    <x v="0"/>
    <n v="356.7"/>
    <n v="0.99083333333333334"/>
  </r>
  <r>
    <x v="54"/>
    <s v="CSA-01"/>
    <x v="6"/>
    <s v="PREVENTIVO"/>
    <x v="0"/>
    <n v="106"/>
    <x v="3"/>
    <n v="908"/>
    <d v="2018-05-07T00:00:00"/>
    <s v="PENDIENTE"/>
    <s v=""/>
    <s v=""/>
    <s v=""/>
    <s v=""/>
    <x v="1"/>
    <x v="0"/>
    <x v="0"/>
    <n v="350.3"/>
    <n v="0.97305555555555556"/>
  </r>
  <r>
    <x v="54"/>
    <s v="CSA-01"/>
    <x v="12"/>
    <s v="PREVENTIVO"/>
    <x v="1"/>
    <n v="106"/>
    <x v="4"/>
    <n v="1911"/>
    <d v="2019-03-27T00:00:00"/>
    <s v="PENDIENTE"/>
    <s v=""/>
    <s v=""/>
    <s v=""/>
    <s v=""/>
    <x v="1"/>
    <x v="5"/>
    <x v="1"/>
    <n v="340.26666666666665"/>
    <n v="0.94518518518518513"/>
  </r>
  <r>
    <x v="11"/>
    <s v="COMPRESOR 5"/>
    <x v="12"/>
    <s v="PREVENTIVO"/>
    <x v="2"/>
    <n v="107"/>
    <x v="2"/>
    <n v="1168"/>
    <d v="2019-03-08T00:00:00"/>
    <s v="PENDIENTE"/>
    <s v=""/>
    <s v=""/>
    <s v=""/>
    <s v=""/>
    <x v="1"/>
    <x v="5"/>
    <x v="1"/>
    <n v="356.71666666666664"/>
    <n v="0.99087962962962961"/>
  </r>
  <r>
    <x v="15"/>
    <s v="MC-08"/>
    <x v="0"/>
    <s v="PREVENTIVO"/>
    <x v="3"/>
    <n v="201"/>
    <x v="2"/>
    <n v="1168"/>
    <d v="2019-05-31T00:00:00"/>
    <s v="CONFORME"/>
    <d v="2019-06-02T00:00:00"/>
    <d v="1899-12-30T10:24:00"/>
    <d v="1899-12-30T12:48:00"/>
    <n v="2.4"/>
    <x v="0"/>
    <x v="0"/>
    <x v="1"/>
    <n v="351.01666666666665"/>
    <n v="0.97504629629629624"/>
  </r>
  <r>
    <x v="0"/>
    <s v="MQP015"/>
    <x v="4"/>
    <s v="PREVENTIVO"/>
    <x v="0"/>
    <n v="107"/>
    <x v="0"/>
    <n v="1420"/>
    <d v="2018-04-18T00:00:00"/>
    <s v="PENDIENTE"/>
    <s v=""/>
    <s v=""/>
    <s v=""/>
    <s v=""/>
    <x v="1"/>
    <x v="2"/>
    <x v="0"/>
    <n v="343.65"/>
    <n v="0.95458333333333323"/>
  </r>
  <r>
    <x v="20"/>
    <s v="CG-08"/>
    <x v="8"/>
    <m/>
    <x v="1"/>
    <n v="107"/>
    <x v="4"/>
    <n v="1911"/>
    <d v="2018-09-09T00:00:00"/>
    <s v="CONFORME"/>
    <d v="2018-09-13T00:00:00"/>
    <d v="1899-12-30T09:36:00"/>
    <d v="1899-12-30T12:55:00"/>
    <n v="3.3166666666666664"/>
    <x v="4"/>
    <x v="6"/>
    <x v="0"/>
    <n v="343.2166666666667"/>
    <n v="0.95337962962962974"/>
  </r>
  <r>
    <x v="36"/>
    <s v="TAB-15"/>
    <x v="10"/>
    <m/>
    <x v="1"/>
    <n v="201"/>
    <x v="4"/>
    <n v="1911"/>
    <d v="2019-03-23T00:00:00"/>
    <s v="CONFORME"/>
    <d v="2019-03-25T00:00:00"/>
    <d v="1899-12-30T14:11:00"/>
    <d v="1899-12-30T17:22:00"/>
    <n v="3.1833333333333331"/>
    <x v="0"/>
    <x v="5"/>
    <x v="1"/>
    <n v="356.81666666666666"/>
    <n v="0.99115740740740743"/>
  </r>
  <r>
    <x v="37"/>
    <s v="TAB-16"/>
    <x v="0"/>
    <m/>
    <x v="1"/>
    <n v="201"/>
    <x v="4"/>
    <n v="1911"/>
    <d v="2019-01-05T00:00:00"/>
    <s v="PENDIENTE"/>
    <s v=""/>
    <s v=""/>
    <s v=""/>
    <s v=""/>
    <x v="1"/>
    <x v="8"/>
    <x v="1"/>
    <n v="360"/>
    <n v="1"/>
  </r>
  <r>
    <x v="38"/>
    <s v="TAB-17"/>
    <x v="1"/>
    <m/>
    <x v="1"/>
    <n v="201"/>
    <x v="4"/>
    <n v="1911"/>
    <d v="2018-11-02T00:00:00"/>
    <s v="CONFORME"/>
    <d v="2018-11-02T00:00:00"/>
    <d v="1899-12-30T11:35:00"/>
    <d v="1899-12-30T14:01:00"/>
    <n v="2.4333333333333336"/>
    <x v="3"/>
    <x v="9"/>
    <x v="0"/>
    <n v="357.56666666666666"/>
    <n v="0.99324074074074076"/>
  </r>
  <r>
    <x v="39"/>
    <s v="TAB-18"/>
    <x v="5"/>
    <m/>
    <x v="1"/>
    <n v="201"/>
    <x v="4"/>
    <n v="1911"/>
    <d v="2018-07-02T00:00:00"/>
    <s v="CONFORME"/>
    <d v="2018-07-03T00:00:00"/>
    <d v="1899-12-30T10:33:00"/>
    <d v="1899-12-30T13:54:00"/>
    <n v="3.35"/>
    <x v="2"/>
    <x v="11"/>
    <x v="0"/>
    <n v="352.26666666666665"/>
    <n v="0.97851851851851845"/>
  </r>
  <r>
    <x v="40"/>
    <s v="TAB-19"/>
    <x v="6"/>
    <m/>
    <x v="1"/>
    <n v="201"/>
    <x v="4"/>
    <n v="1911"/>
    <d v="2019-02-17T00:00:00"/>
    <s v="CONFORME"/>
    <d v="2019-02-17T00:00:00"/>
    <d v="1899-12-30T10:21:00"/>
    <d v="1899-12-30T14:37:00"/>
    <n v="4.2666666666666666"/>
    <x v="3"/>
    <x v="10"/>
    <x v="1"/>
    <n v="355.73333333333335"/>
    <n v="0.98814814814814822"/>
  </r>
  <r>
    <x v="41"/>
    <s v="TAB-20"/>
    <x v="8"/>
    <m/>
    <x v="1"/>
    <n v="201"/>
    <x v="4"/>
    <n v="1911"/>
    <d v="2018-12-13T00:00:00"/>
    <s v="CONFORME"/>
    <d v="2018-12-15T00:00:00"/>
    <d v="1899-12-30T13:25:00"/>
    <d v="1899-12-30T17:46:00"/>
    <n v="4.3499999999999996"/>
    <x v="0"/>
    <x v="4"/>
    <x v="0"/>
    <n v="355.65"/>
    <n v="0.98791666666666655"/>
  </r>
  <r>
    <x v="5"/>
    <s v="GR-02"/>
    <x v="0"/>
    <s v="PREVENTIVO"/>
    <x v="1"/>
    <n v="106"/>
    <x v="4"/>
    <n v="1911"/>
    <d v="2018-12-05T00:00:00"/>
    <s v="PENDIENTE"/>
    <s v=""/>
    <s v=""/>
    <s v=""/>
    <s v=""/>
    <x v="1"/>
    <x v="4"/>
    <x v="0"/>
    <n v="325.60000000000002"/>
    <n v="0.9044444444444445"/>
  </r>
  <r>
    <x v="5"/>
    <s v="GR-02"/>
    <x v="10"/>
    <s v="PREVENTIVO"/>
    <x v="0"/>
    <n v="106"/>
    <x v="3"/>
    <n v="2914"/>
    <d v="2018-10-01T00:00:00"/>
    <s v="CONFORME"/>
    <d v="2018-10-03T00:00:00"/>
    <d v="1899-12-30T10:14:00"/>
    <d v="1899-12-30T12:42:00"/>
    <n v="2.4666666666666668"/>
    <x v="0"/>
    <x v="7"/>
    <x v="0"/>
    <n v="303.01666666666665"/>
    <n v="0.84171296296296294"/>
  </r>
  <r>
    <x v="10"/>
    <s v="COMPRESOR 6"/>
    <x v="1"/>
    <s v="PREVENTIVO"/>
    <x v="2"/>
    <n v="107"/>
    <x v="2"/>
    <n v="1168"/>
    <d v="2018-07-14T00:00:00"/>
    <s v="CONFORME"/>
    <d v="2018-07-17T00:00:00"/>
    <d v="1899-12-30T12:16:00"/>
    <d v="1899-12-30T13:37:00"/>
    <n v="1.35"/>
    <x v="5"/>
    <x v="11"/>
    <x v="0"/>
    <n v="355.28333333333336"/>
    <n v="0.98689814814814825"/>
  </r>
  <r>
    <x v="16"/>
    <s v="MC-09"/>
    <x v="3"/>
    <s v="PREVENTIVO"/>
    <x v="3"/>
    <n v="201"/>
    <x v="2"/>
    <n v="1168"/>
    <d v="2018-02-01T00:00:00"/>
    <s v="CONFORME"/>
    <d v="2018-02-04T00:00:00"/>
    <d v="1899-12-30T09:24:00"/>
    <d v="1899-12-30T13:41:00"/>
    <n v="4.2833333333333332"/>
    <x v="5"/>
    <x v="10"/>
    <x v="0"/>
    <n v="351.21666666666664"/>
    <n v="0.97560185185185178"/>
  </r>
  <r>
    <x v="17"/>
    <s v="MQP001"/>
    <x v="2"/>
    <s v="PREVENTIVO"/>
    <x v="0"/>
    <n v="107"/>
    <x v="0"/>
    <n v="1420"/>
    <d v="2019-04-28T00:00:00"/>
    <s v="CONFORME"/>
    <d v="2019-04-28T00:00:00"/>
    <d v="1899-12-30T11:25:00"/>
    <d v="1899-12-30T14:35:00"/>
    <n v="3.1666666666666665"/>
    <x v="3"/>
    <x v="2"/>
    <x v="1"/>
    <n v="356.83333333333331"/>
    <n v="0.9912037037037037"/>
  </r>
  <r>
    <x v="19"/>
    <s v="CG-01"/>
    <x v="6"/>
    <m/>
    <x v="2"/>
    <n v="107"/>
    <x v="5"/>
    <n v="1911"/>
    <d v="2018-01-19T00:00:00"/>
    <s v="CONFORME"/>
    <d v="2018-01-20T00:00:00"/>
    <d v="1899-12-30T11:39:00"/>
    <d v="1899-12-30T15:05:00"/>
    <n v="3.4333333333333336"/>
    <x v="2"/>
    <x v="8"/>
    <x v="0"/>
    <n v="353.81666666666666"/>
    <n v="0.98282407407407402"/>
  </r>
  <r>
    <x v="42"/>
    <s v="TAB-21"/>
    <x v="3"/>
    <m/>
    <x v="1"/>
    <n v="201"/>
    <x v="5"/>
    <n v="1911"/>
    <d v="2018-05-28T00:00:00"/>
    <s v="PENDIENTE"/>
    <s v=""/>
    <s v=""/>
    <s v=""/>
    <s v=""/>
    <x v="1"/>
    <x v="0"/>
    <x v="0"/>
    <n v="360"/>
    <n v="1"/>
  </r>
  <r>
    <x v="43"/>
    <s v="TAB-22"/>
    <x v="1"/>
    <m/>
    <x v="1"/>
    <n v="201"/>
    <x v="5"/>
    <n v="1911"/>
    <d v="2018-10-29T00:00:00"/>
    <s v="CONFORME"/>
    <d v="2018-10-29T00:00:00"/>
    <d v="1899-12-30T09:24:00"/>
    <d v="1899-12-30T13:37:00"/>
    <n v="4.2166666666666668"/>
    <x v="3"/>
    <x v="7"/>
    <x v="0"/>
    <n v="355.78333333333336"/>
    <n v="0.98828703703703713"/>
  </r>
  <r>
    <x v="44"/>
    <s v="TAB-23"/>
    <x v="1"/>
    <m/>
    <x v="1"/>
    <n v="201"/>
    <x v="5"/>
    <n v="1911"/>
    <d v="2019-01-20T00:00:00"/>
    <s v="CONFORME"/>
    <d v="2019-01-22T00:00:00"/>
    <d v="1899-12-30T15:13:00"/>
    <d v="1899-12-30T16:25:00"/>
    <n v="1.2"/>
    <x v="0"/>
    <x v="8"/>
    <x v="1"/>
    <n v="358.8"/>
    <n v="0.9966666666666667"/>
  </r>
  <r>
    <x v="45"/>
    <s v="TAB-24"/>
    <x v="7"/>
    <m/>
    <x v="1"/>
    <n v="201"/>
    <x v="5"/>
    <n v="1911"/>
    <d v="2018-02-01T00:00:00"/>
    <s v="CONFORME"/>
    <d v="2018-02-04T00:00:00"/>
    <d v="1899-12-30T12:21:00"/>
    <d v="1899-12-30T16:41:00"/>
    <n v="4.333333333333333"/>
    <x v="5"/>
    <x v="10"/>
    <x v="0"/>
    <n v="349.1"/>
    <n v="0.96972222222222226"/>
  </r>
  <r>
    <x v="46"/>
    <s v="TAB-25"/>
    <x v="6"/>
    <m/>
    <x v="1"/>
    <n v="201"/>
    <x v="5"/>
    <n v="1911"/>
    <d v="2018-04-06T00:00:00"/>
    <s v="CONFORME"/>
    <d v="2018-04-08T00:00:00"/>
    <d v="1899-12-30T10:35:00"/>
    <d v="1899-12-30T11:48:00"/>
    <n v="1.2166666666666668"/>
    <x v="0"/>
    <x v="2"/>
    <x v="0"/>
    <n v="354.06666666666666"/>
    <n v="0.98351851851851846"/>
  </r>
  <r>
    <x v="47"/>
    <s v="TAB-26"/>
    <x v="0"/>
    <m/>
    <x v="1"/>
    <n v="201"/>
    <x v="4"/>
    <n v="1911"/>
    <d v="2019-04-10T00:00:00"/>
    <s v="CONFORME"/>
    <d v="2019-04-10T00:00:00"/>
    <d v="1899-12-30T09:15:00"/>
    <d v="1899-12-30T12:35:00"/>
    <n v="3.3333333333333335"/>
    <x v="3"/>
    <x v="2"/>
    <x v="1"/>
    <n v="356.66666666666669"/>
    <n v="0.99074074074074081"/>
  </r>
  <r>
    <x v="48"/>
    <s v="TAB-27"/>
    <x v="7"/>
    <m/>
    <x v="1"/>
    <n v="201"/>
    <x v="4"/>
    <n v="1911"/>
    <d v="2018-02-13T00:00:00"/>
    <s v="CONFORME"/>
    <d v="2018-02-17T00:00:00"/>
    <d v="1899-12-30T12:10:00"/>
    <d v="1899-12-30T15:27:00"/>
    <n v="3.2833333333333332"/>
    <x v="4"/>
    <x v="10"/>
    <x v="0"/>
    <n v="356.71666666666664"/>
    <n v="0.99087962962962961"/>
  </r>
  <r>
    <x v="49"/>
    <s v="TAB-28"/>
    <x v="6"/>
    <m/>
    <x v="1"/>
    <n v="201"/>
    <x v="4"/>
    <n v="1911"/>
    <d v="2018-01-31T00:00:00"/>
    <s v="CONFORME"/>
    <d v="2018-02-02T00:00:00"/>
    <d v="1899-12-30T14:22:00"/>
    <d v="1899-12-30T17:37:00"/>
    <n v="3.25"/>
    <x v="0"/>
    <x v="8"/>
    <x v="0"/>
    <n v="356.75"/>
    <n v="0.99097222222222225"/>
  </r>
  <r>
    <x v="5"/>
    <s v="GR-01"/>
    <x v="4"/>
    <s v="PREVENTIVO"/>
    <x v="0"/>
    <n v="106"/>
    <x v="3"/>
    <n v="908"/>
    <d v="2018-11-09T00:00:00"/>
    <s v="CONFORME"/>
    <d v="2018-11-13T00:00:00"/>
    <d v="1899-12-30T13:11:00"/>
    <d v="1899-12-30T17:24:00"/>
    <n v="4.2166666666666668"/>
    <x v="4"/>
    <x v="9"/>
    <x v="0"/>
    <n v="328.13333333333333"/>
    <n v="0.91148148148148145"/>
  </r>
  <r>
    <x v="5"/>
    <s v="GR-01"/>
    <x v="6"/>
    <s v="PREVENTIVO"/>
    <x v="1"/>
    <n v="106"/>
    <x v="4"/>
    <n v="1911"/>
    <d v="2019-04-03T00:00:00"/>
    <s v="CONFORME"/>
    <d v="2019-04-04T00:00:00"/>
    <d v="1899-12-30T09:30:00"/>
    <d v="1899-12-30T12:42:00"/>
    <n v="3.2"/>
    <x v="2"/>
    <x v="2"/>
    <x v="1"/>
    <n v="309.5333333333333"/>
    <n v="0.8598148148148147"/>
  </r>
  <r>
    <x v="3"/>
    <s v="MC-10"/>
    <x v="1"/>
    <s v="PREVENTIVO"/>
    <x v="3"/>
    <n v="201"/>
    <x v="2"/>
    <n v="1168"/>
    <d v="2018-09-09T00:00:00"/>
    <s v="CONFORME"/>
    <d v="2018-09-12T00:00:00"/>
    <d v="1899-12-30T14:38:00"/>
    <d v="1899-12-30T15:58:00"/>
    <n v="1.3333333333333333"/>
    <x v="5"/>
    <x v="6"/>
    <x v="0"/>
    <n v="357.33333333333331"/>
    <n v="0.99259259259259258"/>
  </r>
  <r>
    <x v="0"/>
    <s v="MQP002"/>
    <x v="10"/>
    <s v="PREVENTIVO"/>
    <x v="0"/>
    <n v="107"/>
    <x v="0"/>
    <n v="1420"/>
    <d v="2018-09-16T00:00:00"/>
    <s v="CONFORME"/>
    <d v="2018-09-17T00:00:00"/>
    <d v="1899-12-30T10:35:00"/>
    <d v="1899-12-30T15:02:00"/>
    <n v="4.45"/>
    <x v="2"/>
    <x v="6"/>
    <x v="0"/>
    <n v="345.4"/>
    <n v="0.95944444444444443"/>
  </r>
  <r>
    <x v="20"/>
    <s v="CG-02"/>
    <x v="7"/>
    <m/>
    <x v="2"/>
    <n v="107"/>
    <x v="5"/>
    <n v="2171"/>
    <d v="2018-09-11T00:00:00"/>
    <s v="CONFORME"/>
    <d v="2018-09-13T00:00:00"/>
    <d v="1899-12-30T12:14:00"/>
    <d v="1899-12-30T14:26:00"/>
    <n v="2.2000000000000002"/>
    <x v="0"/>
    <x v="6"/>
    <x v="0"/>
    <n v="343.2166666666667"/>
    <n v="0.95337962962962974"/>
  </r>
  <r>
    <x v="50"/>
    <s v="LINC-02"/>
    <x v="5"/>
    <m/>
    <x v="1"/>
    <n v="201"/>
    <x v="5"/>
    <n v="2171"/>
    <d v="2019-04-19T00:00:00"/>
    <s v="CONFORME"/>
    <d v="2019-04-21T00:00:00"/>
    <d v="1899-12-30T10:29:00"/>
    <d v="1899-12-30T14:53:00"/>
    <n v="4.4000000000000004"/>
    <x v="0"/>
    <x v="2"/>
    <x v="1"/>
    <n v="355.6"/>
    <n v="0.98777777777777787"/>
  </r>
  <r>
    <x v="54"/>
    <s v="CSA-01"/>
    <x v="12"/>
    <s v="PREVENTIVO"/>
    <x v="0"/>
    <n v="106"/>
    <x v="3"/>
    <n v="908"/>
    <d v="2018-01-29T00:00:00"/>
    <s v="CONFORME"/>
    <d v="2018-02-01T00:00:00"/>
    <d v="1899-12-30T11:19:00"/>
    <d v="1899-12-30T15:45:00"/>
    <n v="4.4333333333333336"/>
    <x v="5"/>
    <x v="8"/>
    <x v="0"/>
    <n v="351.95"/>
    <n v="0.97763888888888884"/>
  </r>
  <r>
    <x v="54"/>
    <s v="CSA-01"/>
    <x v="11"/>
    <s v="PREVENTIVO"/>
    <x v="1"/>
    <n v="106"/>
    <x v="4"/>
    <n v="1911"/>
    <d v="2018-03-20T00:00:00"/>
    <s v="CONFORME"/>
    <d v="2018-03-22T00:00:00"/>
    <d v="1899-12-30T12:12:00"/>
    <d v="1899-12-30T14:23:00"/>
    <n v="2.1833333333333331"/>
    <x v="0"/>
    <x v="5"/>
    <x v="0"/>
    <n v="345.08333333333331"/>
    <n v="0.95856481481481481"/>
  </r>
  <r>
    <x v="6"/>
    <s v="MC-02"/>
    <x v="0"/>
    <s v="PREVENTIVO"/>
    <x v="3"/>
    <n v="201"/>
    <x v="2"/>
    <n v="1168"/>
    <d v="2018-06-29T00:00:00"/>
    <s v="CONFORME"/>
    <d v="2018-07-01T00:00:00"/>
    <d v="1899-12-30T12:21:00"/>
    <d v="1899-12-30T14:49:00"/>
    <n v="2.4666666666666668"/>
    <x v="0"/>
    <x v="1"/>
    <x v="0"/>
    <n v="356.23333333333335"/>
    <n v="0.9895370370370371"/>
  </r>
  <r>
    <x v="17"/>
    <s v="MQP003"/>
    <x v="6"/>
    <s v="PREVENTIVO"/>
    <x v="0"/>
    <n v="107"/>
    <x v="0"/>
    <n v="1420"/>
    <d v="2018-06-16T00:00:00"/>
    <s v="PENDIENTE"/>
    <s v=""/>
    <s v=""/>
    <s v=""/>
    <s v=""/>
    <x v="1"/>
    <x v="1"/>
    <x v="0"/>
    <n v="355"/>
    <n v="0.98611111111111116"/>
  </r>
  <r>
    <x v="5"/>
    <s v="GR-02"/>
    <x v="0"/>
    <s v="PREVENTIVO"/>
    <x v="1"/>
    <n v="106"/>
    <x v="4"/>
    <n v="1911"/>
    <d v="2019-01-12T00:00:00"/>
    <s v="PENDIENTE"/>
    <s v=""/>
    <s v=""/>
    <s v=""/>
    <s v=""/>
    <x v="1"/>
    <x v="8"/>
    <x v="1"/>
    <n v="323.23333333333335"/>
    <n v="0.89787037037037043"/>
  </r>
  <r>
    <x v="5"/>
    <s v="GR-02"/>
    <x v="12"/>
    <s v="PREVENTIVO"/>
    <x v="0"/>
    <n v="106"/>
    <x v="3"/>
    <n v="2914"/>
    <d v="2018-06-17T00:00:00"/>
    <s v="CONFORME"/>
    <d v="2018-06-20T00:00:00"/>
    <d v="1899-12-30T14:24:00"/>
    <d v="1899-12-30T17:54:00"/>
    <n v="3.5"/>
    <x v="5"/>
    <x v="1"/>
    <x v="0"/>
    <n v="321.58333333333331"/>
    <n v="0.89328703703703694"/>
  </r>
  <r>
    <x v="2"/>
    <s v="COMPRESOR 3"/>
    <x v="6"/>
    <s v="PREVENTIVO"/>
    <x v="2"/>
    <n v="106"/>
    <x v="2"/>
    <n v="1698"/>
    <d v="2018-03-03T00:00:00"/>
    <s v="CONFORME"/>
    <d v="2018-03-05T00:00:00"/>
    <d v="1899-12-30T12:40:00"/>
    <d v="1899-12-30T16:10:00"/>
    <n v="3.5"/>
    <x v="0"/>
    <x v="5"/>
    <x v="0"/>
    <n v="356.5"/>
    <n v="0.99027777777777781"/>
  </r>
  <r>
    <x v="8"/>
    <s v="MC-04"/>
    <x v="2"/>
    <s v="PREVENTIVO"/>
    <x v="3"/>
    <n v="201"/>
    <x v="2"/>
    <n v="1168"/>
    <d v="2018-01-20T00:00:00"/>
    <s v="CONFORME"/>
    <d v="2018-01-22T00:00:00"/>
    <d v="1899-12-30T15:34:00"/>
    <d v="1899-12-30T17:02:00"/>
    <n v="1.4666666666666668"/>
    <x v="0"/>
    <x v="8"/>
    <x v="0"/>
    <n v="334.43333333333334"/>
    <n v="0.92898148148148152"/>
  </r>
  <r>
    <x v="7"/>
    <s v="MQP004"/>
    <x v="0"/>
    <s v="PREVENTIVO"/>
    <x v="0"/>
    <n v="107"/>
    <x v="0"/>
    <n v="1420"/>
    <d v="2018-04-22T00:00:00"/>
    <s v="CONFORME"/>
    <d v="2018-04-23T00:00:00"/>
    <d v="1899-12-30T15:32:00"/>
    <d v="1899-12-30T17:50:00"/>
    <n v="2.2999999999999998"/>
    <x v="2"/>
    <x v="2"/>
    <x v="0"/>
    <n v="346.46666666666664"/>
    <n v="0.96240740740740738"/>
  </r>
  <r>
    <x v="20"/>
    <s v="CG-03"/>
    <x v="2"/>
    <m/>
    <x v="2"/>
    <n v="107"/>
    <x v="5"/>
    <n v="2171"/>
    <d v="2018-10-27T00:00:00"/>
    <s v="PENDIENTE"/>
    <s v=""/>
    <s v=""/>
    <s v=""/>
    <s v=""/>
    <x v="1"/>
    <x v="7"/>
    <x v="0"/>
    <n v="354.46666666666664"/>
    <n v="0.98462962962962952"/>
  </r>
  <r>
    <x v="58"/>
    <s v="OXIC-01"/>
    <x v="11"/>
    <m/>
    <x v="0"/>
    <n v="201"/>
    <x v="3"/>
    <n v="908"/>
    <d v="2018-09-15T00:00:00"/>
    <s v="CONFORME"/>
    <d v="2018-09-19T00:00:00"/>
    <d v="1899-12-30T11:32:00"/>
    <d v="1899-12-30T13:50:00"/>
    <n v="2.2999999999999998"/>
    <x v="4"/>
    <x v="6"/>
    <x v="0"/>
    <n v="357.7"/>
    <n v="0.99361111111111111"/>
  </r>
  <r>
    <x v="5"/>
    <s v="GR-01"/>
    <x v="6"/>
    <s v="PREVENTIVO"/>
    <x v="0"/>
    <n v="106"/>
    <x v="3"/>
    <n v="908"/>
    <d v="2018-07-10T00:00:00"/>
    <s v="PENDIENTE"/>
    <s v=""/>
    <s v=""/>
    <s v=""/>
    <s v=""/>
    <x v="1"/>
    <x v="11"/>
    <x v="0"/>
    <n v="327.33333333333331"/>
    <n v="0.90925925925925921"/>
  </r>
  <r>
    <x v="5"/>
    <s v="GR-01"/>
    <x v="0"/>
    <s v="PREVENTIVO"/>
    <x v="1"/>
    <n v="106"/>
    <x v="4"/>
    <n v="1911"/>
    <d v="2018-10-03T00:00:00"/>
    <s v="PENDIENTE"/>
    <s v=""/>
    <s v=""/>
    <s v=""/>
    <s v=""/>
    <x v="1"/>
    <x v="7"/>
    <x v="0"/>
    <n v="303.01666666666665"/>
    <n v="0.84171296296296294"/>
  </r>
  <r>
    <x v="13"/>
    <s v="COMPRESOR 4"/>
    <x v="11"/>
    <s v="PREVENTIVO"/>
    <x v="2"/>
    <n v="106"/>
    <x v="2"/>
    <n v="1168"/>
    <d v="2019-02-03T00:00:00"/>
    <s v="CONFORME"/>
    <d v="2019-02-07T00:00:00"/>
    <d v="1899-12-30T09:16:00"/>
    <d v="1899-12-30T11:31:00"/>
    <n v="2.25"/>
    <x v="4"/>
    <x v="10"/>
    <x v="1"/>
    <n v="357.75"/>
    <n v="0.99375000000000002"/>
  </r>
  <r>
    <x v="18"/>
    <s v="HM-01"/>
    <x v="5"/>
    <m/>
    <x v="0"/>
    <n v="107"/>
    <x v="2"/>
    <n v="1168"/>
    <d v="2018-06-13T00:00:00"/>
    <s v="CONFORME"/>
    <d v="2018-06-15T00:00:00"/>
    <d v="1899-12-30T12:21:00"/>
    <d v="1899-12-30T15:50:00"/>
    <n v="3.4833333333333334"/>
    <x v="0"/>
    <x v="1"/>
    <x v="0"/>
    <n v="354.3"/>
    <n v="0.98416666666666675"/>
  </r>
  <r>
    <x v="18"/>
    <s v="HM-01"/>
    <x v="10"/>
    <m/>
    <x v="1"/>
    <n v="107"/>
    <x v="4"/>
    <n v="1911"/>
    <d v="2018-08-17T00:00:00"/>
    <s v="PENDIENTE"/>
    <s v=""/>
    <s v=""/>
    <s v=""/>
    <s v=""/>
    <x v="1"/>
    <x v="3"/>
    <x v="0"/>
    <n v="360"/>
    <n v="1"/>
  </r>
  <r>
    <x v="8"/>
    <s v="MC-05"/>
    <x v="7"/>
    <s v="PREVENTIVO"/>
    <x v="3"/>
    <n v="201"/>
    <x v="2"/>
    <n v="1168"/>
    <d v="2018-01-20T00:00:00"/>
    <s v="PENDIENTE"/>
    <s v=""/>
    <s v=""/>
    <s v=""/>
    <s v=""/>
    <x v="1"/>
    <x v="8"/>
    <x v="0"/>
    <n v="334.43333333333334"/>
    <n v="0.92898148148148152"/>
  </r>
  <r>
    <x v="17"/>
    <s v="MQP005"/>
    <x v="1"/>
    <s v="PREVENTIVO"/>
    <x v="0"/>
    <n v="107"/>
    <x v="0"/>
    <n v="1420"/>
    <d v="2018-04-14T00:00:00"/>
    <s v="CONFORME"/>
    <d v="2018-04-15T00:00:00"/>
    <d v="1899-12-30T12:22:00"/>
    <d v="1899-12-30T15:34:00"/>
    <n v="3.2"/>
    <x v="2"/>
    <x v="2"/>
    <x v="0"/>
    <n v="348.98333333333335"/>
    <n v="0.96939814814814818"/>
  </r>
  <r>
    <x v="19"/>
    <s v="CG-04N"/>
    <x v="4"/>
    <m/>
    <x v="1"/>
    <n v="107"/>
    <x v="4"/>
    <n v="1911"/>
    <d v="2019-04-05T00:00:00"/>
    <s v="CONFORME"/>
    <d v="2019-04-05T00:00:00"/>
    <d v="1899-12-30T14:11:00"/>
    <d v="1899-12-30T18:37:00"/>
    <n v="4.4333333333333336"/>
    <x v="3"/>
    <x v="2"/>
    <x v="1"/>
    <n v="351.13333333333333"/>
    <n v="0.97537037037037033"/>
  </r>
  <r>
    <x v="59"/>
    <s v="OXIC-02"/>
    <x v="11"/>
    <m/>
    <x v="0"/>
    <n v="201"/>
    <x v="3"/>
    <n v="908"/>
    <d v="2018-09-16T00:00:00"/>
    <s v="PENDIENTE"/>
    <s v=""/>
    <s v=""/>
    <s v=""/>
    <s v=""/>
    <x v="1"/>
    <x v="6"/>
    <x v="0"/>
    <n v="360"/>
    <n v="1"/>
  </r>
  <r>
    <x v="1"/>
    <s v="PORT.G-01"/>
    <x v="1"/>
    <s v="PREVENTIVO"/>
    <x v="0"/>
    <n v="107"/>
    <x v="5"/>
    <n v="1420"/>
    <d v="2018-04-19T00:00:00"/>
    <s v="PENDIENTE"/>
    <s v=""/>
    <s v=""/>
    <s v=""/>
    <s v=""/>
    <x v="1"/>
    <x v="2"/>
    <x v="0"/>
    <n v="342.66666666666669"/>
    <n v="0.95185185185185195"/>
  </r>
  <r>
    <x v="1"/>
    <s v="PORT.G-01"/>
    <x v="12"/>
    <s v="PREVENTIVO"/>
    <x v="1"/>
    <n v="107"/>
    <x v="5"/>
    <n v="1911"/>
    <d v="2018-02-08T00:00:00"/>
    <s v="CONFORME"/>
    <d v="2018-02-10T00:00:00"/>
    <d v="1899-12-30T13:15:00"/>
    <d v="1899-12-30T15:29:00"/>
    <n v="2.2333333333333334"/>
    <x v="0"/>
    <x v="10"/>
    <x v="0"/>
    <n v="347.76666666666665"/>
    <n v="0.9660185185185185"/>
  </r>
  <r>
    <x v="54"/>
    <s v="CSA-01"/>
    <x v="11"/>
    <s v="PREVENTIVO"/>
    <x v="0"/>
    <n v="106"/>
    <x v="3"/>
    <n v="908"/>
    <d v="2018-11-17T00:00:00"/>
    <s v="PENDIENTE"/>
    <s v=""/>
    <s v=""/>
    <s v=""/>
    <s v=""/>
    <x v="1"/>
    <x v="9"/>
    <x v="0"/>
    <n v="340.88333333333333"/>
    <n v="0.9468981481481481"/>
  </r>
  <r>
    <x v="54"/>
    <s v="CSA-01"/>
    <x v="0"/>
    <s v="PREVENTIVO"/>
    <x v="1"/>
    <n v="106"/>
    <x v="4"/>
    <n v="1911"/>
    <d v="2018-10-25T00:00:00"/>
    <s v="CONFORME"/>
    <d v="2018-10-29T00:00:00"/>
    <d v="1899-12-30T10:22:00"/>
    <d v="1899-12-30T13:34:00"/>
    <n v="3.2"/>
    <x v="4"/>
    <x v="7"/>
    <x v="0"/>
    <n v="335.3"/>
    <n v="0.93138888888888893"/>
  </r>
  <r>
    <x v="11"/>
    <s v="COMPRESOR 5"/>
    <x v="12"/>
    <s v="PREVENTIVO"/>
    <x v="2"/>
    <n v="107"/>
    <x v="2"/>
    <n v="1168"/>
    <d v="2018-02-07T00:00:00"/>
    <s v="PENDIENTE"/>
    <s v=""/>
    <s v=""/>
    <s v=""/>
    <s v=""/>
    <x v="1"/>
    <x v="10"/>
    <x v="0"/>
    <n v="345.58333333333331"/>
    <n v="0.9599537037037037"/>
  </r>
  <r>
    <x v="12"/>
    <s v="MC-06"/>
    <x v="0"/>
    <s v="PREVENTIVO"/>
    <x v="3"/>
    <n v="201"/>
    <x v="2"/>
    <n v="1168"/>
    <d v="2019-05-26T00:00:00"/>
    <s v="CONFORME"/>
    <d v="2019-05-29T00:00:00"/>
    <d v="1899-12-30T12:24:00"/>
    <d v="1899-12-30T15:52:00"/>
    <n v="3.4666666666666668"/>
    <x v="5"/>
    <x v="0"/>
    <x v="1"/>
    <n v="354.35"/>
    <n v="0.98430555555555566"/>
  </r>
  <r>
    <x v="0"/>
    <s v="MQP006"/>
    <x v="10"/>
    <s v="PREVENTIVO"/>
    <x v="0"/>
    <n v="107"/>
    <x v="0"/>
    <n v="1420"/>
    <d v="2019-01-31T00:00:00"/>
    <s v="CONFORME"/>
    <d v="2019-01-31T00:00:00"/>
    <d v="1899-12-30T14:31:00"/>
    <d v="1899-12-30T18:54:00"/>
    <n v="4.3833333333333337"/>
    <x v="3"/>
    <x v="8"/>
    <x v="1"/>
    <n v="345.65"/>
    <n v="0.96013888888888888"/>
  </r>
  <r>
    <x v="20"/>
    <s v="CG-04"/>
    <x v="10"/>
    <m/>
    <x v="1"/>
    <n v="107"/>
    <x v="5"/>
    <n v="2171"/>
    <d v="2018-07-08T00:00:00"/>
    <s v="PENDIENTE"/>
    <s v=""/>
    <s v=""/>
    <s v=""/>
    <s v=""/>
    <x v="1"/>
    <x v="11"/>
    <x v="0"/>
    <n v="350.06666666666666"/>
    <n v="0.97240740740740739"/>
  </r>
  <r>
    <x v="60"/>
    <s v="OXIC-03"/>
    <x v="1"/>
    <m/>
    <x v="0"/>
    <n v="201"/>
    <x v="3"/>
    <n v="908"/>
    <d v="2018-08-13T00:00:00"/>
    <s v="CONFORME"/>
    <d v="2018-08-16T00:00:00"/>
    <d v="1899-12-30T14:25:00"/>
    <d v="1899-12-30T16:44:00"/>
    <n v="2.3166666666666664"/>
    <x v="5"/>
    <x v="3"/>
    <x v="0"/>
    <n v="353.3"/>
    <n v="0.98138888888888887"/>
  </r>
  <r>
    <x v="56"/>
    <s v="PREN-CORT"/>
    <x v="6"/>
    <m/>
    <x v="2"/>
    <n v="201"/>
    <x v="4"/>
    <n v="1911"/>
    <d v="2019-03-30T00:00:00"/>
    <s v="CONFORME"/>
    <d v="2019-03-31T00:00:00"/>
    <d v="1899-12-30T09:37:00"/>
    <d v="1899-12-30T13:57:00"/>
    <n v="4.333333333333333"/>
    <x v="2"/>
    <x v="5"/>
    <x v="1"/>
    <n v="354.25"/>
    <n v="0.98402777777777772"/>
  </r>
  <r>
    <x v="5"/>
    <s v="GR-02"/>
    <x v="12"/>
    <s v="PREVENTIVO"/>
    <x v="1"/>
    <n v="106"/>
    <x v="4"/>
    <n v="1911"/>
    <d v="2018-09-18T00:00:00"/>
    <s v="CONFORME"/>
    <d v="2018-09-18T00:00:00"/>
    <d v="1899-12-30T12:19:00"/>
    <d v="1899-12-30T14:32:00"/>
    <n v="2.2166666666666668"/>
    <x v="3"/>
    <x v="6"/>
    <x v="0"/>
    <n v="307.0333333333333"/>
    <n v="0.85287037037037028"/>
  </r>
  <r>
    <x v="5"/>
    <s v="GR-02"/>
    <x v="4"/>
    <s v="PREVENTIVO"/>
    <x v="0"/>
    <n v="106"/>
    <x v="3"/>
    <n v="2914"/>
    <d v="2018-09-25T00:00:00"/>
    <s v="CONFORME"/>
    <d v="2018-09-25T00:00:00"/>
    <d v="1899-12-30T10:11:00"/>
    <d v="1899-12-30T11:21:00"/>
    <n v="1.1666666666666667"/>
    <x v="3"/>
    <x v="6"/>
    <x v="0"/>
    <n v="307.0333333333333"/>
    <n v="0.85287037037037028"/>
  </r>
  <r>
    <x v="10"/>
    <s v="COMPRESOR 6"/>
    <x v="8"/>
    <s v="PREVENTIVO"/>
    <x v="2"/>
    <n v="107"/>
    <x v="2"/>
    <n v="1168"/>
    <d v="2018-07-06T00:00:00"/>
    <s v="CONFORME"/>
    <d v="2018-07-09T00:00:00"/>
    <d v="1899-12-30T15:10:00"/>
    <d v="1899-12-30T18:32:00"/>
    <n v="3.3666666666666667"/>
    <x v="5"/>
    <x v="11"/>
    <x v="0"/>
    <n v="355.28333333333336"/>
    <n v="0.98689814814814825"/>
  </r>
  <r>
    <x v="14"/>
    <s v="MC-07"/>
    <x v="10"/>
    <s v="PREVENTIVO"/>
    <x v="3"/>
    <n v="201"/>
    <x v="2"/>
    <n v="1168"/>
    <d v="2018-07-07T00:00:00"/>
    <s v="CONFORME"/>
    <d v="2018-07-11T00:00:00"/>
    <d v="1899-12-30T09:35:00"/>
    <d v="1899-12-30T10:47:00"/>
    <n v="1.2"/>
    <x v="4"/>
    <x v="11"/>
    <x v="0"/>
    <n v="352.6"/>
    <n v="0.97944444444444456"/>
  </r>
  <r>
    <x v="0"/>
    <s v="MQP007"/>
    <x v="8"/>
    <s v="PREVENTIVO"/>
    <x v="0"/>
    <n v="107"/>
    <x v="0"/>
    <n v="1420"/>
    <d v="2019-04-20T00:00:00"/>
    <s v="CONFORME"/>
    <d v="2019-04-21T00:00:00"/>
    <d v="1899-12-30T09:27:00"/>
    <d v="1899-12-30T12:52:00"/>
    <n v="3.4166666666666665"/>
    <x v="2"/>
    <x v="2"/>
    <x v="1"/>
    <n v="336.65"/>
    <n v="0.93513888888888885"/>
  </r>
  <r>
    <x v="20"/>
    <s v="CG-05"/>
    <x v="6"/>
    <m/>
    <x v="1"/>
    <n v="107"/>
    <x v="5"/>
    <n v="2171"/>
    <d v="2018-08-28T00:00:00"/>
    <s v="CONFORME"/>
    <d v="2018-08-31T00:00:00"/>
    <d v="1899-12-30T13:29:00"/>
    <d v="1899-12-30T17:42:00"/>
    <n v="4.2166666666666668"/>
    <x v="5"/>
    <x v="3"/>
    <x v="0"/>
    <n v="349.95"/>
    <n v="0.9720833333333333"/>
  </r>
  <r>
    <x v="61"/>
    <s v="SOLAND-02"/>
    <x v="11"/>
    <m/>
    <x v="1"/>
    <n v="201"/>
    <x v="4"/>
    <n v="1911"/>
    <d v="2018-10-15T00:00:00"/>
    <s v="PENDIENTE"/>
    <s v=""/>
    <s v=""/>
    <s v=""/>
    <s v=""/>
    <x v="1"/>
    <x v="7"/>
    <x v="0"/>
    <n v="360"/>
    <n v="1"/>
  </r>
  <r>
    <x v="5"/>
    <s v="GR-01"/>
    <x v="12"/>
    <s v="PREVENTIVO"/>
    <x v="0"/>
    <n v="106"/>
    <x v="3"/>
    <n v="908"/>
    <d v="2019-03-11T00:00:00"/>
    <s v="PENDIENTE"/>
    <s v=""/>
    <s v=""/>
    <s v=""/>
    <s v=""/>
    <x v="1"/>
    <x v="5"/>
    <x v="1"/>
    <n v="319.7166666666667"/>
    <n v="0.88810185185185198"/>
  </r>
  <r>
    <x v="5"/>
    <s v="GR-01"/>
    <x v="7"/>
    <s v="PREVENTIVO"/>
    <x v="1"/>
    <n v="106"/>
    <x v="4"/>
    <n v="1911"/>
    <d v="2018-06-14T00:00:00"/>
    <s v="CONFORME"/>
    <d v="2018-06-18T00:00:00"/>
    <d v="1899-12-30T11:27:00"/>
    <d v="1899-12-30T14:37:00"/>
    <n v="3.1666666666666665"/>
    <x v="4"/>
    <x v="1"/>
    <x v="0"/>
    <n v="321.58333333333331"/>
    <n v="0.89328703703703694"/>
  </r>
  <r>
    <x v="15"/>
    <s v="MC-08"/>
    <x v="8"/>
    <s v="PREVENTIVO"/>
    <x v="3"/>
    <n v="201"/>
    <x v="2"/>
    <n v="1168"/>
    <d v="2018-03-09T00:00:00"/>
    <s v="CONFORME"/>
    <d v="2018-03-11T00:00:00"/>
    <d v="1899-12-30T12:12:00"/>
    <d v="1899-12-30T14:42:00"/>
    <n v="2.5"/>
    <x v="0"/>
    <x v="5"/>
    <x v="0"/>
    <n v="357.5"/>
    <n v="0.99305555555555558"/>
  </r>
  <r>
    <x v="0"/>
    <s v="MQP008"/>
    <x v="9"/>
    <s v="PREVENTIVO"/>
    <x v="0"/>
    <n v="107"/>
    <x v="0"/>
    <n v="1420"/>
    <d v="2019-04-26T00:00:00"/>
    <s v="PENDIENTE"/>
    <s v=""/>
    <s v=""/>
    <s v=""/>
    <s v=""/>
    <x v="1"/>
    <x v="2"/>
    <x v="1"/>
    <n v="336.65"/>
    <n v="0.93513888888888885"/>
  </r>
  <r>
    <x v="20"/>
    <s v="CG-07"/>
    <x v="4"/>
    <m/>
    <x v="2"/>
    <n v="107"/>
    <x v="5"/>
    <n v="2171"/>
    <d v="2018-04-26T00:00:00"/>
    <s v="CONFORME"/>
    <d v="2018-04-28T00:00:00"/>
    <d v="1899-12-30T13:24:00"/>
    <d v="1899-12-30T14:48:00"/>
    <n v="1.4"/>
    <x v="0"/>
    <x v="2"/>
    <x v="0"/>
    <n v="356.28333333333336"/>
    <n v="0.98967592592592601"/>
  </r>
  <r>
    <x v="53"/>
    <s v="LINC-03"/>
    <x v="9"/>
    <m/>
    <x v="1"/>
    <n v="201"/>
    <x v="4"/>
    <n v="1911"/>
    <d v="2018-12-25T00:00:00"/>
    <s v="CONFORME"/>
    <d v="2018-12-28T00:00:00"/>
    <d v="1899-12-30T13:28:00"/>
    <d v="1899-12-30T17:54:00"/>
    <n v="4.4333333333333336"/>
    <x v="5"/>
    <x v="4"/>
    <x v="0"/>
    <n v="355.56666666666666"/>
    <n v="0.98768518518518522"/>
  </r>
  <r>
    <x v="54"/>
    <s v="CSA-01"/>
    <x v="1"/>
    <s v="PREVENTIVO"/>
    <x v="0"/>
    <n v="106"/>
    <x v="3"/>
    <n v="908"/>
    <d v="2019-01-08T00:00:00"/>
    <s v="CONFORME"/>
    <d v="2019-01-10T00:00:00"/>
    <d v="1899-12-30T10:12:00"/>
    <d v="1899-12-30T11:42:00"/>
    <n v="1.5"/>
    <x v="0"/>
    <x v="8"/>
    <x v="1"/>
    <n v="337.48333333333335"/>
    <n v="0.93745370370370373"/>
  </r>
  <r>
    <x v="54"/>
    <s v="CSA-01"/>
    <x v="3"/>
    <s v="PREVENTIVO"/>
    <x v="1"/>
    <n v="106"/>
    <x v="4"/>
    <n v="1911"/>
    <d v="2019-02-27T00:00:00"/>
    <s v="PENDIENTE"/>
    <s v=""/>
    <s v=""/>
    <s v=""/>
    <s v=""/>
    <x v="1"/>
    <x v="10"/>
    <x v="1"/>
    <n v="340.43333333333334"/>
    <n v="0.94564814814814813"/>
  </r>
  <r>
    <x v="16"/>
    <s v="MC-09"/>
    <x v="12"/>
    <s v="PREVENTIVO"/>
    <x v="3"/>
    <n v="201"/>
    <x v="2"/>
    <n v="1168"/>
    <d v="2018-11-14T00:00:00"/>
    <s v="PENDIENTE"/>
    <s v=""/>
    <s v=""/>
    <s v=""/>
    <s v=""/>
    <x v="1"/>
    <x v="9"/>
    <x v="0"/>
    <n v="360"/>
    <n v="1"/>
  </r>
  <r>
    <x v="0"/>
    <s v="MQP009"/>
    <x v="5"/>
    <s v="PREVENTIVO"/>
    <x v="0"/>
    <n v="107"/>
    <x v="0"/>
    <n v="1420"/>
    <d v="2018-11-30T00:00:00"/>
    <s v="CONFORME"/>
    <d v="2018-11-30T00:00:00"/>
    <d v="1899-12-30T10:37:00"/>
    <d v="1899-12-30T13:00:00"/>
    <n v="2.3833333333333333"/>
    <x v="3"/>
    <x v="9"/>
    <x v="0"/>
    <n v="347.11666666666667"/>
    <n v="0.96421296296296299"/>
  </r>
  <r>
    <x v="54"/>
    <s v="CSA-01"/>
    <x v="6"/>
    <s v="PREVENTIVO"/>
    <x v="0"/>
    <n v="106"/>
    <x v="3"/>
    <n v="908"/>
    <d v="2019-03-07T00:00:00"/>
    <s v="CONFORME"/>
    <d v="2019-03-11T00:00:00"/>
    <d v="1899-12-30T12:23:00"/>
    <d v="1899-12-30T14:38:00"/>
    <n v="2.25"/>
    <x v="4"/>
    <x v="5"/>
    <x v="1"/>
    <n v="340.26666666666665"/>
    <n v="0.94518518518518513"/>
  </r>
  <r>
    <x v="54"/>
    <s v="CSA-01"/>
    <x v="12"/>
    <s v="PREVENTIVO"/>
    <x v="1"/>
    <n v="106"/>
    <x v="4"/>
    <n v="1911"/>
    <d v="2018-10-10T00:00:00"/>
    <s v="CONFORME"/>
    <d v="2018-10-12T00:00:00"/>
    <d v="1899-12-30T09:28:00"/>
    <d v="1899-12-30T11:57:00"/>
    <n v="2.4833333333333334"/>
    <x v="0"/>
    <x v="7"/>
    <x v="0"/>
    <n v="335.3"/>
    <n v="0.93138888888888893"/>
  </r>
  <r>
    <x v="6"/>
    <s v="MC-02"/>
    <x v="3"/>
    <s v="PREVENTIVO"/>
    <x v="3"/>
    <n v="201"/>
    <x v="2"/>
    <n v="1168"/>
    <d v="2019-02-15T00:00:00"/>
    <s v="PENDIENTE"/>
    <s v=""/>
    <s v=""/>
    <s v=""/>
    <s v=""/>
    <x v="1"/>
    <x v="10"/>
    <x v="1"/>
    <n v="355.73333333333335"/>
    <n v="0.98814814814814822"/>
  </r>
  <r>
    <x v="5"/>
    <s v="GR-02"/>
    <x v="3"/>
    <s v="PREVENTIVO"/>
    <x v="1"/>
    <n v="106"/>
    <x v="4"/>
    <n v="1911"/>
    <d v="2019-04-23T00:00:00"/>
    <s v="PENDIENTE"/>
    <s v=""/>
    <s v=""/>
    <s v=""/>
    <s v=""/>
    <x v="1"/>
    <x v="2"/>
    <x v="1"/>
    <n v="309.5333333333333"/>
    <n v="0.8598148148148147"/>
  </r>
  <r>
    <x v="5"/>
    <s v="GR-02"/>
    <x v="1"/>
    <s v="PREVENTIVO"/>
    <x v="0"/>
    <n v="106"/>
    <x v="3"/>
    <n v="2914"/>
    <d v="2019-03-05T00:00:00"/>
    <s v="PENDIENTE"/>
    <s v=""/>
    <s v=""/>
    <s v=""/>
    <s v=""/>
    <x v="1"/>
    <x v="5"/>
    <x v="1"/>
    <n v="319.7166666666667"/>
    <n v="0.88810185185185198"/>
  </r>
  <r>
    <x v="2"/>
    <s v="COMPRESOR 3"/>
    <x v="2"/>
    <s v="PREVENTIVO"/>
    <x v="2"/>
    <n v="106"/>
    <x v="2"/>
    <n v="1698"/>
    <d v="2018-01-30T00:00:00"/>
    <s v="PENDIENTE"/>
    <s v=""/>
    <s v=""/>
    <s v=""/>
    <s v=""/>
    <x v="1"/>
    <x v="8"/>
    <x v="0"/>
    <n v="349.15"/>
    <n v="0.96986111111111106"/>
  </r>
  <r>
    <x v="3"/>
    <s v="MC-10"/>
    <x v="9"/>
    <s v="PREVENTIVO"/>
    <x v="3"/>
    <n v="201"/>
    <x v="2"/>
    <n v="1168"/>
    <d v="2019-02-04T00:00:00"/>
    <s v="CONFORME"/>
    <d v="2019-02-08T00:00:00"/>
    <d v="1899-12-30T13:22:00"/>
    <d v="1899-12-30T17:32:00"/>
    <n v="4.166666666666667"/>
    <x v="4"/>
    <x v="10"/>
    <x v="1"/>
    <n v="350.16666666666669"/>
    <n v="0.97268518518518521"/>
  </r>
  <r>
    <x v="0"/>
    <s v="MQP010"/>
    <x v="2"/>
    <s v="PREVENTIVO"/>
    <x v="0"/>
    <n v="107"/>
    <x v="0"/>
    <n v="1420"/>
    <d v="2018-06-16T00:00:00"/>
    <s v="CONFORME"/>
    <d v="2018-06-18T00:00:00"/>
    <d v="1899-12-30T13:31:00"/>
    <d v="1899-12-30T17:52:00"/>
    <n v="4.3499999999999996"/>
    <x v="0"/>
    <x v="1"/>
    <x v="0"/>
    <n v="350.5"/>
    <n v="0.97361111111111109"/>
  </r>
  <r>
    <x v="20"/>
    <s v="CG-08"/>
    <x v="7"/>
    <m/>
    <x v="1"/>
    <n v="107"/>
    <x v="4"/>
    <n v="1911"/>
    <d v="2018-10-29T00:00:00"/>
    <s v="CONFORME"/>
    <d v="2018-10-29T00:00:00"/>
    <d v="1899-12-30T13:31:00"/>
    <d v="1899-12-30T17:45:00"/>
    <n v="4.2333333333333334"/>
    <x v="3"/>
    <x v="7"/>
    <x v="0"/>
    <n v="354.46666666666664"/>
    <n v="0.98462962962962952"/>
  </r>
  <r>
    <x v="5"/>
    <s v="GR-01"/>
    <x v="6"/>
    <s v="PREVENTIVO"/>
    <x v="0"/>
    <n v="106"/>
    <x v="3"/>
    <n v="908"/>
    <d v="2018-03-07T00:00:00"/>
    <s v="CONFORME"/>
    <d v="2018-03-11T00:00:00"/>
    <d v="1899-12-30T14:10:00"/>
    <d v="1899-12-30T18:21:00"/>
    <n v="4.1833333333333336"/>
    <x v="4"/>
    <x v="5"/>
    <x v="0"/>
    <n v="319.18333333333334"/>
    <n v="0.88662037037037034"/>
  </r>
  <r>
    <x v="5"/>
    <s v="GR-01"/>
    <x v="2"/>
    <s v="PREVENTIVO"/>
    <x v="1"/>
    <n v="106"/>
    <x v="4"/>
    <n v="1911"/>
    <d v="2018-11-06T00:00:00"/>
    <s v="CONFORME"/>
    <d v="2018-11-07T00:00:00"/>
    <d v="1899-12-30T12:37:00"/>
    <d v="1899-12-30T15:47:00"/>
    <n v="3.1666666666666665"/>
    <x v="2"/>
    <x v="9"/>
    <x v="0"/>
    <n v="328.13333333333333"/>
    <n v="0.91148148148148145"/>
  </r>
  <r>
    <x v="13"/>
    <s v="COMPRESOR 4"/>
    <x v="4"/>
    <s v="PREVENTIVO"/>
    <x v="2"/>
    <n v="106"/>
    <x v="2"/>
    <n v="1168"/>
    <d v="2018-07-23T00:00:00"/>
    <s v="CONFORME"/>
    <d v="2018-07-24T00:00:00"/>
    <d v="1899-12-30T09:38:00"/>
    <d v="1899-12-30T11:05:00"/>
    <n v="1.45"/>
    <x v="2"/>
    <x v="11"/>
    <x v="0"/>
    <n v="355.3"/>
    <n v="0.98694444444444451"/>
  </r>
  <r>
    <x v="6"/>
    <s v="MC-02"/>
    <x v="6"/>
    <s v="PREVENTIVO"/>
    <x v="3"/>
    <n v="201"/>
    <x v="2"/>
    <n v="1168"/>
    <d v="2019-03-08T00:00:00"/>
    <s v="CONFORME"/>
    <d v="2019-03-08T00:00:00"/>
    <d v="1899-12-30T09:34:00"/>
    <d v="1899-12-30T10:48:00"/>
    <n v="1.2333333333333334"/>
    <x v="3"/>
    <x v="5"/>
    <x v="1"/>
    <n v="345.75"/>
    <n v="0.9604166666666667"/>
  </r>
  <r>
    <x v="7"/>
    <s v="MQP011"/>
    <x v="12"/>
    <s v="PREVENTIVO"/>
    <x v="0"/>
    <n v="107"/>
    <x v="0"/>
    <n v="1420"/>
    <d v="2018-09-01T00:00:00"/>
    <s v="CONFORME"/>
    <d v="2018-09-04T00:00:00"/>
    <d v="1899-12-30T14:16:00"/>
    <d v="1899-12-30T16:28:00"/>
    <n v="2.2000000000000002"/>
    <x v="5"/>
    <x v="6"/>
    <x v="0"/>
    <n v="355.05"/>
    <n v="0.98625000000000007"/>
  </r>
  <r>
    <x v="19"/>
    <s v="CG-01"/>
    <x v="5"/>
    <m/>
    <x v="2"/>
    <n v="107"/>
    <x v="5"/>
    <n v="2171"/>
    <d v="2019-02-24T00:00:00"/>
    <s v="CONFORME"/>
    <d v="2019-02-25T00:00:00"/>
    <d v="1899-12-30T12:23:00"/>
    <d v="1899-12-30T15:43:00"/>
    <n v="3.3333333333333335"/>
    <x v="2"/>
    <x v="10"/>
    <x v="1"/>
    <n v="350.7"/>
    <n v="0.97416666666666663"/>
  </r>
  <r>
    <x v="1"/>
    <s v="PORT.G-02"/>
    <x v="4"/>
    <s v="PREVENTIVO"/>
    <x v="0"/>
    <n v="107"/>
    <x v="0"/>
    <n v="1420"/>
    <d v="2018-11-24T00:00:00"/>
    <s v="CONFORME"/>
    <d v="2018-11-24T00:00:00"/>
    <d v="1899-12-30T14:23:00"/>
    <d v="1899-12-30T15:48:00"/>
    <n v="1.4166666666666667"/>
    <x v="3"/>
    <x v="9"/>
    <x v="0"/>
    <n v="348.1"/>
    <n v="0.9669444444444445"/>
  </r>
  <r>
    <x v="1"/>
    <s v="PORT.G-02"/>
    <x v="5"/>
    <s v="PREVENTIVO"/>
    <x v="1"/>
    <n v="107"/>
    <x v="4"/>
    <n v="1911"/>
    <d v="2018-06-03T00:00:00"/>
    <s v="CONFORME"/>
    <d v="2018-06-04T00:00:00"/>
    <d v="1899-12-30T12:37:00"/>
    <d v="1899-12-30T15:04:00"/>
    <n v="2.4500000000000002"/>
    <x v="2"/>
    <x v="1"/>
    <x v="0"/>
    <n v="356.2"/>
    <n v="0.98944444444444446"/>
  </r>
  <r>
    <x v="54"/>
    <s v="CSA-01"/>
    <x v="1"/>
    <s v="PREVENTIVO"/>
    <x v="0"/>
    <n v="106"/>
    <x v="3"/>
    <n v="908"/>
    <d v="2018-10-23T00:00:00"/>
    <s v="CONFORME"/>
    <d v="2018-10-27T00:00:00"/>
    <d v="1899-12-30T13:10:00"/>
    <d v="1899-12-30T15:31:00"/>
    <n v="2.35"/>
    <x v="4"/>
    <x v="7"/>
    <x v="0"/>
    <n v="335.3"/>
    <n v="0.93138888888888893"/>
  </r>
  <r>
    <x v="54"/>
    <s v="CSA-01"/>
    <x v="8"/>
    <s v="PREVENTIVO"/>
    <x v="1"/>
    <n v="106"/>
    <x v="4"/>
    <n v="1911"/>
    <d v="2019-02-06T00:00:00"/>
    <s v="CONFORME"/>
    <d v="2019-02-07T00:00:00"/>
    <d v="1899-12-30T12:38:00"/>
    <d v="1899-12-30T16:57:00"/>
    <n v="4.3166666666666664"/>
    <x v="2"/>
    <x v="10"/>
    <x v="1"/>
    <n v="340.43333333333334"/>
    <n v="0.94564814814814813"/>
  </r>
  <r>
    <x v="11"/>
    <s v="COMPRESOR 5"/>
    <x v="6"/>
    <s v="PREVENTIVO"/>
    <x v="2"/>
    <n v="107"/>
    <x v="2"/>
    <n v="1168"/>
    <d v="2018-06-28T00:00:00"/>
    <s v="CONFORME"/>
    <d v="2018-06-30T00:00:00"/>
    <d v="1899-12-30T12:19:00"/>
    <d v="1899-12-30T14:41:00"/>
    <n v="2.3666666666666667"/>
    <x v="0"/>
    <x v="1"/>
    <x v="0"/>
    <n v="349.88333333333333"/>
    <n v="0.97189814814814812"/>
  </r>
  <r>
    <x v="8"/>
    <s v="MC-04"/>
    <x v="11"/>
    <s v="PREVENTIVO"/>
    <x v="3"/>
    <n v="201"/>
    <x v="2"/>
    <n v="1168"/>
    <d v="2018-06-19T00:00:00"/>
    <s v="CONFORME"/>
    <d v="2018-06-20T00:00:00"/>
    <d v="1899-12-30T15:29:00"/>
    <d v="1899-12-30T19:55:00"/>
    <n v="4.4333333333333336"/>
    <x v="2"/>
    <x v="1"/>
    <x v="0"/>
    <n v="347.66666666666669"/>
    <n v="0.96574074074074079"/>
  </r>
  <r>
    <x v="7"/>
    <s v="MQP012"/>
    <x v="7"/>
    <s v="PREVENTIVO"/>
    <x v="0"/>
    <n v="107"/>
    <x v="0"/>
    <n v="1420"/>
    <d v="2018-12-21T00:00:00"/>
    <s v="CONFORME"/>
    <d v="2018-12-21T00:00:00"/>
    <d v="1899-12-30T12:12:00"/>
    <d v="1899-12-30T15:39:00"/>
    <n v="3.45"/>
    <x v="3"/>
    <x v="4"/>
    <x v="0"/>
    <n v="337.95"/>
    <n v="0.93874999999999997"/>
  </r>
  <r>
    <x v="20"/>
    <s v="CG-02"/>
    <x v="8"/>
    <m/>
    <x v="2"/>
    <n v="107"/>
    <x v="5"/>
    <n v="2171"/>
    <d v="2018-01-23T00:00:00"/>
    <s v="CONFORME"/>
    <d v="2018-01-27T00:00:00"/>
    <d v="1899-12-30T10:25:00"/>
    <d v="1899-12-30T11:42:00"/>
    <n v="1.2833333333333332"/>
    <x v="4"/>
    <x v="8"/>
    <x v="0"/>
    <n v="339.86666666666667"/>
    <n v="0.94407407407407407"/>
  </r>
  <r>
    <x v="62"/>
    <s v="PUNZ-01"/>
    <x v="8"/>
    <m/>
    <x v="0"/>
    <n v="107"/>
    <x v="4"/>
    <n v="1911"/>
    <d v="2018-03-02T00:00:00"/>
    <s v="PENDIENTE"/>
    <s v=""/>
    <s v=""/>
    <s v=""/>
    <s v=""/>
    <x v="1"/>
    <x v="5"/>
    <x v="0"/>
    <n v="358.66666666666669"/>
    <n v="0.99629629629629635"/>
  </r>
  <r>
    <x v="62"/>
    <s v="PUNZ-01"/>
    <x v="3"/>
    <m/>
    <x v="1"/>
    <n v="107"/>
    <x v="4"/>
    <n v="1911"/>
    <d v="2019-02-03T00:00:00"/>
    <s v="PENDIENTE"/>
    <s v=""/>
    <s v=""/>
    <s v=""/>
    <s v=""/>
    <x v="1"/>
    <x v="10"/>
    <x v="1"/>
    <n v="360"/>
    <n v="1"/>
  </r>
  <r>
    <x v="5"/>
    <s v="GR-02"/>
    <x v="4"/>
    <s v="PREVENTIVO"/>
    <x v="1"/>
    <n v="106"/>
    <x v="4"/>
    <n v="1911"/>
    <d v="2018-05-23T00:00:00"/>
    <s v="PENDIENTE"/>
    <s v=""/>
    <s v=""/>
    <s v=""/>
    <s v=""/>
    <x v="1"/>
    <x v="0"/>
    <x v="0"/>
    <n v="333.55"/>
    <n v="0.92652777777777784"/>
  </r>
  <r>
    <x v="5"/>
    <s v="GR-02"/>
    <x v="0"/>
    <s v="PREVENTIVO"/>
    <x v="0"/>
    <n v="106"/>
    <x v="3"/>
    <n v="2914"/>
    <d v="2019-02-26T00:00:00"/>
    <s v="CONFORME"/>
    <d v="2019-02-26T00:00:00"/>
    <d v="1899-12-30T09:38:00"/>
    <d v="1899-12-30T13:02:00"/>
    <n v="3.4"/>
    <x v="3"/>
    <x v="10"/>
    <x v="1"/>
    <n v="321.01666666666665"/>
    <n v="0.89171296296296287"/>
  </r>
  <r>
    <x v="10"/>
    <s v="COMPRESOR 6"/>
    <x v="10"/>
    <s v="PREVENTIVO"/>
    <x v="2"/>
    <n v="107"/>
    <x v="2"/>
    <n v="1168"/>
    <d v="2019-05-10T00:00:00"/>
    <s v="CONFORME"/>
    <d v="2019-05-13T00:00:00"/>
    <d v="1899-12-30T10:18:00"/>
    <d v="1899-12-30T13:37:00"/>
    <n v="3.3166666666666664"/>
    <x v="5"/>
    <x v="0"/>
    <x v="1"/>
    <n v="348"/>
    <n v="0.96666666666666667"/>
  </r>
  <r>
    <x v="8"/>
    <s v="MC-05"/>
    <x v="8"/>
    <s v="PREVENTIVO"/>
    <x v="3"/>
    <n v="201"/>
    <x v="2"/>
    <n v="1168"/>
    <d v="2018-08-14T00:00:00"/>
    <s v="CONFORME"/>
    <d v="2018-08-16T00:00:00"/>
    <d v="1899-12-30T12:10:00"/>
    <d v="1899-12-30T13:28:00"/>
    <n v="1.3"/>
    <x v="0"/>
    <x v="3"/>
    <x v="0"/>
    <n v="343.36666666666667"/>
    <n v="0.95379629629629636"/>
  </r>
  <r>
    <x v="7"/>
    <s v="MQP013"/>
    <x v="2"/>
    <s v="PREVENTIVO"/>
    <x v="0"/>
    <n v="107"/>
    <x v="0"/>
    <n v="1420"/>
    <d v="2019-01-03T00:00:00"/>
    <s v="CONFORME"/>
    <d v="2019-01-04T00:00:00"/>
    <d v="1899-12-30T10:13:00"/>
    <d v="1899-12-30T11:38:00"/>
    <n v="1.4166666666666667"/>
    <x v="2"/>
    <x v="8"/>
    <x v="1"/>
    <n v="348.15"/>
    <n v="0.96708333333333329"/>
  </r>
  <r>
    <x v="20"/>
    <s v="CG-03"/>
    <x v="3"/>
    <m/>
    <x v="2"/>
    <n v="107"/>
    <x v="5"/>
    <n v="2171"/>
    <d v="2018-03-31T00:00:00"/>
    <s v="CONFORME"/>
    <d v="2018-04-01T00:00:00"/>
    <d v="1899-12-30T12:17:00"/>
    <d v="1899-12-30T15:32:00"/>
    <n v="3.25"/>
    <x v="2"/>
    <x v="5"/>
    <x v="0"/>
    <n v="338"/>
    <n v="0.93888888888888888"/>
  </r>
  <r>
    <x v="51"/>
    <s v="BCO-CON"/>
    <x v="4"/>
    <m/>
    <x v="1"/>
    <n v="201"/>
    <x v="4"/>
    <n v="1911"/>
    <d v="2018-02-24T00:00:00"/>
    <s v="CONFORME"/>
    <d v="2018-02-28T00:00:00"/>
    <d v="1899-12-30T10:39:00"/>
    <d v="1899-12-30T13:53:00"/>
    <n v="3.2333333333333334"/>
    <x v="4"/>
    <x v="10"/>
    <x v="0"/>
    <n v="356.76666666666665"/>
    <n v="0.99101851851851852"/>
  </r>
  <r>
    <x v="52"/>
    <s v="SUB-EST"/>
    <x v="5"/>
    <m/>
    <x v="1"/>
    <n v="201"/>
    <x v="4"/>
    <n v="1911"/>
    <d v="2018-09-13T00:00:00"/>
    <s v="CONFORME"/>
    <d v="2018-09-16T00:00:00"/>
    <d v="1899-12-30T15:19:00"/>
    <d v="1899-12-30T17:29:00"/>
    <n v="2.1666666666666665"/>
    <x v="5"/>
    <x v="6"/>
    <x v="0"/>
    <n v="357.83333333333331"/>
    <n v="0.99398148148148147"/>
  </r>
  <r>
    <x v="5"/>
    <s v="GR-01"/>
    <x v="12"/>
    <s v="PREVENTIVO"/>
    <x v="0"/>
    <n v="106"/>
    <x v="3"/>
    <n v="908"/>
    <d v="2019-02-09T00:00:00"/>
    <s v="CONFORME"/>
    <d v="2019-02-12T00:00:00"/>
    <d v="1899-12-30T12:15:00"/>
    <d v="1899-12-30T16:41:00"/>
    <n v="4.4333333333333336"/>
    <x v="5"/>
    <x v="10"/>
    <x v="1"/>
    <n v="321.01666666666665"/>
    <n v="0.89171296296296287"/>
  </r>
  <r>
    <x v="5"/>
    <s v="GR-01"/>
    <x v="6"/>
    <s v="PREVENTIVO"/>
    <x v="1"/>
    <n v="106"/>
    <x v="4"/>
    <n v="1911"/>
    <d v="2019-02-04T00:00:00"/>
    <s v="CONFORME"/>
    <d v="2019-02-07T00:00:00"/>
    <d v="1899-12-30T10:15:00"/>
    <d v="1899-12-30T14:39:00"/>
    <n v="4.4000000000000004"/>
    <x v="5"/>
    <x v="10"/>
    <x v="1"/>
    <n v="321.01666666666665"/>
    <n v="0.89171296296296287"/>
  </r>
  <r>
    <x v="12"/>
    <s v="MC-06"/>
    <x v="6"/>
    <s v="PREVENTIVO"/>
    <x v="3"/>
    <n v="201"/>
    <x v="2"/>
    <n v="1168"/>
    <d v="2019-02-08T00:00:00"/>
    <s v="CONFORME"/>
    <d v="2019-02-10T00:00:00"/>
    <d v="1899-12-30T11:29:00"/>
    <d v="1899-12-30T12:44:00"/>
    <n v="1.25"/>
    <x v="0"/>
    <x v="10"/>
    <x v="1"/>
    <n v="358.75"/>
    <n v="0.99652777777777779"/>
  </r>
  <r>
    <x v="7"/>
    <s v="MQP014"/>
    <x v="2"/>
    <s v="PREVENTIVO"/>
    <x v="0"/>
    <n v="107"/>
    <x v="0"/>
    <n v="1420"/>
    <d v="2019-01-07T00:00:00"/>
    <s v="CONFORME"/>
    <d v="2019-01-11T00:00:00"/>
    <d v="1899-12-30T15:30:00"/>
    <d v="1899-12-30T16:51:00"/>
    <n v="1.35"/>
    <x v="4"/>
    <x v="8"/>
    <x v="1"/>
    <n v="348.15"/>
    <n v="0.96708333333333329"/>
  </r>
  <r>
    <x v="19"/>
    <s v="CG-04N"/>
    <x v="6"/>
    <m/>
    <x v="1"/>
    <n v="107"/>
    <x v="5"/>
    <n v="2171"/>
    <d v="2019-02-16T00:00:00"/>
    <s v="CONFORME"/>
    <d v="2019-02-18T00:00:00"/>
    <d v="1899-12-30T09:21:00"/>
    <d v="1899-12-30T11:45:00"/>
    <n v="2.4"/>
    <x v="0"/>
    <x v="10"/>
    <x v="1"/>
    <n v="350.7"/>
    <n v="0.97416666666666663"/>
  </r>
  <r>
    <x v="55"/>
    <s v="DOBTUB-01"/>
    <x v="6"/>
    <m/>
    <x v="2"/>
    <n v="201"/>
    <x v="4"/>
    <n v="1911"/>
    <d v="2019-05-17T00:00:00"/>
    <s v="CONFORME"/>
    <d v="2019-05-19T00:00:00"/>
    <d v="1899-12-30T12:26:00"/>
    <d v="1899-12-30T14:40:00"/>
    <n v="2.2333333333333334"/>
    <x v="0"/>
    <x v="0"/>
    <x v="1"/>
    <n v="357.76666666666665"/>
    <n v="0.99379629629629629"/>
  </r>
  <r>
    <x v="54"/>
    <s v="CSA-01"/>
    <x v="0"/>
    <s v="PREVENTIVO"/>
    <x v="0"/>
    <n v="106"/>
    <x v="3"/>
    <n v="908"/>
    <d v="2018-08-03T00:00:00"/>
    <s v="CONFORME"/>
    <d v="2018-08-04T00:00:00"/>
    <d v="1899-12-30T15:27:00"/>
    <d v="1899-12-30T19:55:00"/>
    <n v="4.4666666666666668"/>
    <x v="2"/>
    <x v="3"/>
    <x v="0"/>
    <n v="343.1"/>
    <n v="0.95305555555555566"/>
  </r>
  <r>
    <x v="54"/>
    <s v="CSA-01"/>
    <x v="4"/>
    <s v="PREVENTIVO"/>
    <x v="1"/>
    <n v="106"/>
    <x v="4"/>
    <n v="1911"/>
    <d v="2018-10-25T00:00:00"/>
    <s v="CONFORME"/>
    <d v="2018-10-25T00:00:00"/>
    <d v="1899-12-30T15:25:00"/>
    <d v="1899-12-30T17:52:00"/>
    <n v="2.4500000000000002"/>
    <x v="3"/>
    <x v="7"/>
    <x v="0"/>
    <n v="335.3"/>
    <n v="0.93138888888888893"/>
  </r>
  <r>
    <x v="14"/>
    <s v="MC-07"/>
    <x v="1"/>
    <s v="PREVENTIVO"/>
    <x v="3"/>
    <n v="201"/>
    <x v="2"/>
    <n v="1168"/>
    <d v="2018-01-13T00:00:00"/>
    <s v="CONFORME"/>
    <d v="2018-01-14T00:00:00"/>
    <d v="1899-12-30T11:21:00"/>
    <d v="1899-12-30T13:39:00"/>
    <n v="2.2999999999999998"/>
    <x v="2"/>
    <x v="8"/>
    <x v="0"/>
    <n v="354.48333333333335"/>
    <n v="0.98467592592592601"/>
  </r>
  <r>
    <x v="0"/>
    <s v="MQP015"/>
    <x v="7"/>
    <s v="PREVENTIVO"/>
    <x v="0"/>
    <n v="107"/>
    <x v="0"/>
    <n v="1420"/>
    <d v="2018-06-23T00:00:00"/>
    <s v="CONFORME"/>
    <d v="2018-06-27T00:00:00"/>
    <d v="1899-12-30T09:39:00"/>
    <d v="1899-12-30T11:09:00"/>
    <n v="1.5"/>
    <x v="4"/>
    <x v="1"/>
    <x v="0"/>
    <n v="350.5"/>
    <n v="0.97361111111111109"/>
  </r>
  <r>
    <x v="5"/>
    <s v="GR-01"/>
    <x v="12"/>
    <s v="PREVENTIVO"/>
    <x v="0"/>
    <n v="106"/>
    <x v="3"/>
    <n v="908"/>
    <d v="2019-02-10T00:00:00"/>
    <s v="CONFORME"/>
    <d v="2019-02-14T00:00:00"/>
    <d v="1899-12-30T11:25:00"/>
    <d v="1899-12-30T12:47:00"/>
    <n v="1.3666666666666667"/>
    <x v="4"/>
    <x v="10"/>
    <x v="1"/>
    <n v="321.01666666666665"/>
    <n v="0.89171296296296287"/>
  </r>
  <r>
    <x v="5"/>
    <s v="GR-01"/>
    <x v="6"/>
    <s v="PREVENTIVO"/>
    <x v="1"/>
    <n v="106"/>
    <x v="4"/>
    <n v="1911"/>
    <d v="2018-09-07T00:00:00"/>
    <s v="CONFORME"/>
    <d v="2018-09-08T00:00:00"/>
    <d v="1899-12-30T14:15:00"/>
    <d v="1899-12-30T15:37:00"/>
    <n v="1.3666666666666667"/>
    <x v="2"/>
    <x v="6"/>
    <x v="0"/>
    <n v="307.0333333333333"/>
    <n v="0.85287037037037028"/>
  </r>
  <r>
    <x v="8"/>
    <s v="MC-04"/>
    <x v="5"/>
    <s v="PREVENTIVO"/>
    <x v="3"/>
    <n v="201"/>
    <x v="2"/>
    <n v="1168"/>
    <d v="2019-03-16T00:00:00"/>
    <s v="CONFORME"/>
    <d v="2019-03-20T00:00:00"/>
    <d v="1899-12-30T14:25:00"/>
    <d v="1899-12-30T18:44:00"/>
    <n v="4.3166666666666664"/>
    <x v="4"/>
    <x v="5"/>
    <x v="1"/>
    <n v="338.76666666666665"/>
    <n v="0.94101851851851848"/>
  </r>
  <r>
    <x v="5"/>
    <s v="GR-02"/>
    <x v="10"/>
    <s v="PREVENTIVO"/>
    <x v="1"/>
    <n v="106"/>
    <x v="4"/>
    <n v="1911"/>
    <d v="2018-09-20T00:00:00"/>
    <s v="PENDIENTE"/>
    <s v=""/>
    <s v=""/>
    <s v=""/>
    <s v=""/>
    <x v="1"/>
    <x v="6"/>
    <x v="0"/>
    <n v="307.0333333333333"/>
    <n v="0.85287037037037028"/>
  </r>
  <r>
    <x v="5"/>
    <s v="GR-02"/>
    <x v="11"/>
    <s v="PREVENTIVO"/>
    <x v="0"/>
    <n v="106"/>
    <x v="3"/>
    <n v="2914"/>
    <d v="2019-05-18T00:00:00"/>
    <s v="CONFORME"/>
    <d v="2019-05-18T00:00:00"/>
    <d v="1899-12-30T09:17:00"/>
    <d v="1899-12-30T13:45:00"/>
    <n v="4.4666666666666668"/>
    <x v="3"/>
    <x v="0"/>
    <x v="1"/>
    <n v="312.33333333333331"/>
    <n v="0.86759259259259258"/>
  </r>
  <r>
    <x v="2"/>
    <s v="COMPRESOR 3"/>
    <x v="7"/>
    <s v="PREVENTIVO"/>
    <x v="2"/>
    <n v="106"/>
    <x v="2"/>
    <n v="1698"/>
    <d v="2019-02-23T00:00:00"/>
    <s v="CONFORME"/>
    <d v="2019-02-27T00:00:00"/>
    <d v="1899-12-30T14:19:00"/>
    <d v="1899-12-30T17:38:00"/>
    <n v="3.3166666666666664"/>
    <x v="4"/>
    <x v="10"/>
    <x v="1"/>
    <n v="345.4"/>
    <n v="0.95944444444444443"/>
  </r>
  <r>
    <x v="15"/>
    <s v="MC-08"/>
    <x v="2"/>
    <s v="PREVENTIVO"/>
    <x v="3"/>
    <n v="201"/>
    <x v="2"/>
    <n v="1168"/>
    <d v="2018-05-18T00:00:00"/>
    <s v="PENDIENTE"/>
    <s v=""/>
    <s v=""/>
    <s v=""/>
    <s v=""/>
    <x v="1"/>
    <x v="0"/>
    <x v="0"/>
    <n v="360"/>
    <n v="1"/>
  </r>
  <r>
    <x v="17"/>
    <s v="MQP001"/>
    <x v="8"/>
    <s v="PREVENTIVO"/>
    <x v="0"/>
    <n v="107"/>
    <x v="0"/>
    <n v="1420"/>
    <d v="2018-04-03T00:00:00"/>
    <s v="CONFORME"/>
    <d v="2018-04-05T00:00:00"/>
    <d v="1899-12-30T15:19:00"/>
    <d v="1899-12-30T18:35:00"/>
    <n v="3.2666666666666666"/>
    <x v="0"/>
    <x v="2"/>
    <x v="0"/>
    <n v="348.98333333333335"/>
    <n v="0.96939814814814818"/>
  </r>
  <r>
    <x v="20"/>
    <s v="CG-04"/>
    <x v="11"/>
    <m/>
    <x v="1"/>
    <n v="107"/>
    <x v="4"/>
    <n v="1911"/>
    <d v="2018-01-04T00:00:00"/>
    <s v="CONFORME"/>
    <d v="2018-01-06T00:00:00"/>
    <d v="1899-12-30T10:13:00"/>
    <d v="1899-12-30T12:25:00"/>
    <n v="2.2000000000000002"/>
    <x v="0"/>
    <x v="8"/>
    <x v="0"/>
    <n v="339.86666666666667"/>
    <n v="0.94407407407407407"/>
  </r>
  <r>
    <x v="5"/>
    <s v="GR-01"/>
    <x v="4"/>
    <s v="PREVENTIVO"/>
    <x v="0"/>
    <n v="106"/>
    <x v="3"/>
    <n v="908"/>
    <d v="2018-04-07T00:00:00"/>
    <s v="PENDIENTE"/>
    <s v=""/>
    <s v=""/>
    <s v=""/>
    <s v=""/>
    <x v="1"/>
    <x v="2"/>
    <x v="0"/>
    <n v="318.86666666666667"/>
    <n v="0.88574074074074072"/>
  </r>
  <r>
    <x v="5"/>
    <s v="GR-01"/>
    <x v="7"/>
    <s v="PREVENTIVO"/>
    <x v="1"/>
    <n v="106"/>
    <x v="4"/>
    <n v="1911"/>
    <d v="2018-01-31T00:00:00"/>
    <s v="CONFORME"/>
    <d v="2018-01-31T00:00:00"/>
    <d v="1899-12-30T12:14:00"/>
    <d v="1899-12-30T16:32:00"/>
    <n v="4.3"/>
    <x v="3"/>
    <x v="8"/>
    <x v="0"/>
    <n v="290.45"/>
    <n v="0.80680555555555555"/>
  </r>
  <r>
    <x v="13"/>
    <s v="COMPRESOR 4"/>
    <x v="5"/>
    <s v="PREVENTIVO"/>
    <x v="2"/>
    <n v="106"/>
    <x v="2"/>
    <n v="1168"/>
    <d v="2018-07-09T00:00:00"/>
    <s v="CONFORME"/>
    <d v="2018-07-10T00:00:00"/>
    <d v="1899-12-30T15:34:00"/>
    <d v="1899-12-30T18:49:00"/>
    <n v="3.25"/>
    <x v="2"/>
    <x v="11"/>
    <x v="0"/>
    <n v="355.3"/>
    <n v="0.98694444444444451"/>
  </r>
  <r>
    <x v="18"/>
    <s v="HM-01"/>
    <x v="8"/>
    <m/>
    <x v="0"/>
    <n v="107"/>
    <x v="2"/>
    <n v="1168"/>
    <d v="2019-04-13T00:00:00"/>
    <s v="CONFORME"/>
    <d v="2019-04-17T00:00:00"/>
    <d v="1899-12-30T13:29:00"/>
    <d v="1899-12-30T14:59:00"/>
    <n v="1.5"/>
    <x v="4"/>
    <x v="2"/>
    <x v="1"/>
    <n v="356.08333333333331"/>
    <n v="0.98912037037037037"/>
  </r>
  <r>
    <x v="18"/>
    <s v="HM-01"/>
    <x v="2"/>
    <m/>
    <x v="1"/>
    <n v="107"/>
    <x v="4"/>
    <n v="1911"/>
    <d v="2019-02-27T00:00:00"/>
    <s v="CONFORME"/>
    <d v="2019-02-28T00:00:00"/>
    <d v="1899-12-30T15:35:00"/>
    <d v="1899-12-30T18:45:00"/>
    <n v="3.1666666666666665"/>
    <x v="2"/>
    <x v="10"/>
    <x v="1"/>
    <n v="356.83333333333331"/>
    <n v="0.9912037037037037"/>
  </r>
  <r>
    <x v="16"/>
    <s v="MC-09"/>
    <x v="7"/>
    <s v="PREVENTIVO"/>
    <x v="3"/>
    <n v="201"/>
    <x v="2"/>
    <n v="1168"/>
    <d v="2018-02-27T00:00:00"/>
    <s v="CONFORME"/>
    <d v="2018-03-01T00:00:00"/>
    <d v="1899-12-30T12:37:00"/>
    <d v="1899-12-30T14:48:00"/>
    <n v="2.1833333333333331"/>
    <x v="0"/>
    <x v="10"/>
    <x v="0"/>
    <n v="351.21666666666664"/>
    <n v="0.97560185185185178"/>
  </r>
  <r>
    <x v="0"/>
    <s v="MQP002"/>
    <x v="11"/>
    <s v="PREVENTIVO"/>
    <x v="0"/>
    <n v="107"/>
    <x v="0"/>
    <n v="1420"/>
    <d v="2019-04-29T00:00:00"/>
    <s v="CONFORME"/>
    <d v="2019-05-02T00:00:00"/>
    <d v="1899-12-30T12:23:00"/>
    <d v="1899-12-30T16:37:00"/>
    <n v="4.2333333333333334"/>
    <x v="5"/>
    <x v="2"/>
    <x v="1"/>
    <n v="336.65"/>
    <n v="0.93513888888888885"/>
  </r>
  <r>
    <x v="20"/>
    <s v="CG-05"/>
    <x v="7"/>
    <m/>
    <x v="1"/>
    <n v="107"/>
    <x v="5"/>
    <n v="2171"/>
    <d v="2018-07-26T00:00:00"/>
    <s v="CONFORME"/>
    <d v="2018-07-28T00:00:00"/>
    <d v="1899-12-30T12:35:00"/>
    <d v="1899-12-30T14:47:00"/>
    <n v="2.2000000000000002"/>
    <x v="0"/>
    <x v="11"/>
    <x v="0"/>
    <n v="350.06666666666666"/>
    <n v="0.97240740740740739"/>
  </r>
  <r>
    <x v="1"/>
    <s v="PORT.G-01"/>
    <x v="7"/>
    <s v="PREVENTIVO"/>
    <x v="0"/>
    <n v="107"/>
    <x v="5"/>
    <n v="1420"/>
    <d v="2018-01-11T00:00:00"/>
    <s v="CONFORME"/>
    <d v="2018-01-13T00:00:00"/>
    <d v="1899-12-30T11:38:00"/>
    <d v="1899-12-30T14:57:00"/>
    <n v="3.3166666666666664"/>
    <x v="0"/>
    <x v="8"/>
    <x v="0"/>
    <n v="355.51666666666665"/>
    <n v="0.9875462962962962"/>
  </r>
  <r>
    <x v="1"/>
    <s v="PORT.G-01"/>
    <x v="8"/>
    <s v="PREVENTIVO"/>
    <x v="1"/>
    <n v="107"/>
    <x v="5"/>
    <n v="1911"/>
    <d v="2019-04-26T00:00:00"/>
    <s v="CONFORME"/>
    <d v="2019-04-28T00:00:00"/>
    <d v="1899-12-30T13:39:00"/>
    <d v="1899-12-30T16:00:00"/>
    <n v="2.35"/>
    <x v="0"/>
    <x v="2"/>
    <x v="1"/>
    <n v="339.71666666666664"/>
    <n v="0.94365740740740733"/>
  </r>
  <r>
    <x v="2"/>
    <s v="COMPRESOR 3"/>
    <x v="10"/>
    <s v="PREVENTIVO"/>
    <x v="0"/>
    <n v="106"/>
    <x v="2"/>
    <n v="1168"/>
    <d v="2018-11-07T00:00:00"/>
    <s v="CONFORME"/>
    <d v="2018-11-10T00:00:00"/>
    <d v="1899-12-30T10:36:00"/>
    <d v="1899-12-30T12:55:00"/>
    <n v="2.3166666666666664"/>
    <x v="5"/>
    <x v="9"/>
    <x v="0"/>
    <n v="348.4"/>
    <n v="0.96777777777777774"/>
  </r>
  <r>
    <x v="2"/>
    <s v="COMPRESOR 3"/>
    <x v="12"/>
    <s v="PREVENTIVO"/>
    <x v="1"/>
    <n v="106"/>
    <x v="4"/>
    <n v="1911"/>
    <d v="2018-02-17T00:00:00"/>
    <s v="CONFORME"/>
    <d v="2018-02-18T00:00:00"/>
    <d v="1899-12-30T15:39:00"/>
    <d v="1899-12-30T19:49:00"/>
    <n v="4.166666666666667"/>
    <x v="2"/>
    <x v="10"/>
    <x v="0"/>
    <n v="353.43333333333334"/>
    <n v="0.98175925925925922"/>
  </r>
  <r>
    <x v="11"/>
    <s v="COMPRESOR 5"/>
    <x v="5"/>
    <s v="PREVENTIVO"/>
    <x v="2"/>
    <n v="107"/>
    <x v="5"/>
    <n v="1168"/>
    <d v="2019-01-05T00:00:00"/>
    <s v="CONFORME"/>
    <d v="2019-01-07T00:00:00"/>
    <d v="1899-12-30T14:24:00"/>
    <d v="1899-12-30T15:35:00"/>
    <n v="1.1833333333333333"/>
    <x v="0"/>
    <x v="8"/>
    <x v="1"/>
    <n v="358.81666666666666"/>
    <n v="0.99671296296296297"/>
  </r>
  <r>
    <x v="3"/>
    <s v="MC-10"/>
    <x v="1"/>
    <s v="PREVENTIVO"/>
    <x v="3"/>
    <n v="201"/>
    <x v="2"/>
    <n v="1168"/>
    <d v="2019-01-16T00:00:00"/>
    <s v="PENDIENTE"/>
    <s v=""/>
    <s v=""/>
    <s v=""/>
    <s v=""/>
    <x v="1"/>
    <x v="8"/>
    <x v="1"/>
    <n v="360"/>
    <n v="1"/>
  </r>
  <r>
    <x v="17"/>
    <s v="MQP003"/>
    <x v="0"/>
    <s v="PREVENTIVO"/>
    <x v="0"/>
    <n v="107"/>
    <x v="0"/>
    <n v="1420"/>
    <d v="2019-01-11T00:00:00"/>
    <s v="CONFORME"/>
    <d v="2019-01-15T00:00:00"/>
    <d v="1899-12-30T11:38:00"/>
    <d v="1899-12-30T14:07:00"/>
    <n v="2.4833333333333334"/>
    <x v="4"/>
    <x v="8"/>
    <x v="1"/>
    <n v="353.71666666666664"/>
    <n v="0.9825462962962962"/>
  </r>
  <r>
    <x v="20"/>
    <s v="CG-07"/>
    <x v="7"/>
    <m/>
    <x v="2"/>
    <n v="107"/>
    <x v="5"/>
    <n v="2171"/>
    <d v="2019-03-02T00:00:00"/>
    <s v="PENDIENTE"/>
    <s v=""/>
    <s v=""/>
    <s v=""/>
    <s v=""/>
    <x v="1"/>
    <x v="5"/>
    <x v="1"/>
    <n v="347.4"/>
    <n v="0.96499999999999997"/>
  </r>
  <r>
    <x v="5"/>
    <s v="GR-02"/>
    <x v="12"/>
    <s v="PREVENTIVO"/>
    <x v="1"/>
    <n v="106"/>
    <x v="4"/>
    <n v="1911"/>
    <d v="2018-10-23T00:00:00"/>
    <s v="CONFORME"/>
    <d v="2018-10-25T00:00:00"/>
    <d v="1899-12-30T10:27:00"/>
    <d v="1899-12-30T12:39:00"/>
    <n v="2.2000000000000002"/>
    <x v="0"/>
    <x v="7"/>
    <x v="0"/>
    <n v="303.01666666666665"/>
    <n v="0.84171296296296294"/>
  </r>
  <r>
    <x v="5"/>
    <s v="GR-02"/>
    <x v="2"/>
    <s v="PREVENTIVO"/>
    <x v="0"/>
    <n v="106"/>
    <x v="0"/>
    <n v="2914"/>
    <d v="2018-09-20T00:00:00"/>
    <s v="CONFORME"/>
    <d v="2018-09-23T00:00:00"/>
    <d v="1899-12-30T15:33:00"/>
    <d v="1899-12-30T17:51:00"/>
    <n v="2.2999999999999998"/>
    <x v="5"/>
    <x v="6"/>
    <x v="0"/>
    <n v="307.0333333333333"/>
    <n v="0.85287037037037028"/>
  </r>
  <r>
    <x v="10"/>
    <s v="COMPRESOR 6"/>
    <x v="11"/>
    <s v="PREVENTIVO"/>
    <x v="2"/>
    <n v="107"/>
    <x v="5"/>
    <n v="2171"/>
    <d v="2019-05-21T00:00:00"/>
    <s v="CONFORME"/>
    <d v="2019-05-25T00:00:00"/>
    <d v="1899-12-30T14:11:00"/>
    <d v="1899-12-30T18:23:00"/>
    <n v="4.2"/>
    <x v="4"/>
    <x v="0"/>
    <x v="1"/>
    <n v="348"/>
    <n v="0.96666666666666667"/>
  </r>
  <r>
    <x v="6"/>
    <s v="MC-02"/>
    <x v="9"/>
    <s v="PREVENTIVO"/>
    <x v="3"/>
    <n v="201"/>
    <x v="2"/>
    <n v="1168"/>
    <d v="2018-07-12T00:00:00"/>
    <s v="PENDIENTE"/>
    <s v=""/>
    <s v=""/>
    <s v=""/>
    <s v=""/>
    <x v="1"/>
    <x v="11"/>
    <x v="0"/>
    <n v="358.61666666666667"/>
    <n v="0.99615740740740744"/>
  </r>
  <r>
    <x v="7"/>
    <s v="MQP004"/>
    <x v="4"/>
    <s v="PREVENTIVO"/>
    <x v="0"/>
    <n v="107"/>
    <x v="0"/>
    <n v="1420"/>
    <d v="2018-03-03T00:00:00"/>
    <s v="CONFORME"/>
    <d v="2018-03-07T00:00:00"/>
    <d v="1899-12-30T14:15:00"/>
    <d v="1899-12-30T17:33:00"/>
    <n v="3.3"/>
    <x v="4"/>
    <x v="5"/>
    <x v="0"/>
    <n v="353.2"/>
    <n v="0.98111111111111104"/>
  </r>
  <r>
    <x v="20"/>
    <s v="CG-08"/>
    <x v="11"/>
    <m/>
    <x v="1"/>
    <n v="107"/>
    <x v="5"/>
    <n v="2171"/>
    <d v="2018-11-09T00:00:00"/>
    <s v="CONFORME"/>
    <d v="2018-11-13T00:00:00"/>
    <d v="1899-12-30T15:10:00"/>
    <d v="1899-12-30T16:33:00"/>
    <n v="1.3833333333333333"/>
    <x v="4"/>
    <x v="9"/>
    <x v="0"/>
    <n v="357.16666666666669"/>
    <n v="0.99212962962962969"/>
  </r>
  <r>
    <x v="57"/>
    <s v="SOLAND-01"/>
    <x v="0"/>
    <s v="PREVENTIVO"/>
    <x v="1"/>
    <n v="201"/>
    <x v="4"/>
    <n v="1911"/>
    <d v="2018-05-21T00:00:00"/>
    <s v="CONFORME"/>
    <d v="2018-05-21T00:00:00"/>
    <d v="1899-12-30T15:12:00"/>
    <d v="1899-12-30T17:25:00"/>
    <n v="2.2166666666666668"/>
    <x v="3"/>
    <x v="0"/>
    <x v="0"/>
    <n v="357.78333333333336"/>
    <n v="0.99384259259259267"/>
  </r>
  <r>
    <x v="5"/>
    <s v="GR-01"/>
    <x v="10"/>
    <s v="PREVENTIVO"/>
    <x v="0"/>
    <n v="106"/>
    <x v="3"/>
    <n v="908"/>
    <d v="2019-04-17T00:00:00"/>
    <s v="CONFORME"/>
    <d v="2019-04-20T00:00:00"/>
    <d v="1899-12-30T09:39:00"/>
    <d v="1899-12-30T13:08:00"/>
    <n v="3.4833333333333334"/>
    <x v="5"/>
    <x v="2"/>
    <x v="1"/>
    <n v="309.5333333333333"/>
    <n v="0.8598148148148147"/>
  </r>
  <r>
    <x v="5"/>
    <s v="GR-01"/>
    <x v="9"/>
    <s v="PREVENTIVO"/>
    <x v="1"/>
    <n v="106"/>
    <x v="4"/>
    <n v="1911"/>
    <d v="2019-04-13T00:00:00"/>
    <s v="PENDIENTE"/>
    <s v=""/>
    <s v=""/>
    <s v=""/>
    <s v=""/>
    <x v="1"/>
    <x v="2"/>
    <x v="1"/>
    <n v="309.5333333333333"/>
    <n v="0.8598148148148147"/>
  </r>
  <r>
    <x v="8"/>
    <s v="MC-04"/>
    <x v="8"/>
    <s v="PREVENTIVO"/>
    <x v="3"/>
    <n v="201"/>
    <x v="2"/>
    <n v="1168"/>
    <d v="2018-06-11T00:00:00"/>
    <s v="CONFORME"/>
    <d v="2018-06-12T00:00:00"/>
    <d v="1899-12-30T14:21:00"/>
    <d v="1899-12-30T16:46:00"/>
    <n v="2.4166666666666665"/>
    <x v="2"/>
    <x v="1"/>
    <x v="0"/>
    <n v="347.66666666666669"/>
    <n v="0.96574074074074079"/>
  </r>
  <r>
    <x v="17"/>
    <s v="MQP005"/>
    <x v="8"/>
    <s v="PREVENTIVO"/>
    <x v="0"/>
    <n v="107"/>
    <x v="0"/>
    <n v="1420"/>
    <d v="2018-06-23T00:00:00"/>
    <s v="CONFORME"/>
    <d v="2018-06-26T00:00:00"/>
    <d v="1899-12-30T13:23:00"/>
    <d v="1899-12-30T14:40:00"/>
    <n v="1.2833333333333332"/>
    <x v="5"/>
    <x v="1"/>
    <x v="0"/>
    <n v="355"/>
    <n v="0.98611111111111116"/>
  </r>
  <r>
    <x v="19"/>
    <s v="CG-01"/>
    <x v="4"/>
    <m/>
    <x v="2"/>
    <n v="107"/>
    <x v="5"/>
    <n v="2171"/>
    <d v="2018-09-08T00:00:00"/>
    <s v="CONFORME"/>
    <d v="2018-09-08T00:00:00"/>
    <d v="1899-12-30T09:38:00"/>
    <d v="1899-12-30T12:05:00"/>
    <n v="2.4500000000000002"/>
    <x v="3"/>
    <x v="6"/>
    <x v="0"/>
    <n v="357.55"/>
    <n v="0.99319444444444449"/>
  </r>
  <r>
    <x v="21"/>
    <s v="LINC-01"/>
    <x v="4"/>
    <m/>
    <x v="1"/>
    <n v="201"/>
    <x v="4"/>
    <n v="1911"/>
    <d v="2018-07-24T00:00:00"/>
    <s v="CONFORME"/>
    <d v="2018-07-24T00:00:00"/>
    <d v="1899-12-30T10:20:00"/>
    <d v="1899-12-30T11:42:00"/>
    <n v="1.3666666666666667"/>
    <x v="3"/>
    <x v="11"/>
    <x v="0"/>
    <n v="358.63333333333333"/>
    <n v="0.9962037037037037"/>
  </r>
  <r>
    <x v="54"/>
    <s v="CSA-01"/>
    <x v="12"/>
    <s v="PREVENTIVO"/>
    <x v="0"/>
    <n v="106"/>
    <x v="3"/>
    <n v="908"/>
    <d v="2018-09-30T00:00:00"/>
    <s v="CONFORME"/>
    <d v="2018-10-04T00:00:00"/>
    <d v="1899-12-30T10:11:00"/>
    <d v="1899-12-30T14:21:00"/>
    <n v="4.166666666666667"/>
    <x v="4"/>
    <x v="6"/>
    <x v="0"/>
    <n v="346.18333333333334"/>
    <n v="0.9616203703703704"/>
  </r>
  <r>
    <x v="54"/>
    <s v="CSA-01"/>
    <x v="9"/>
    <s v="PREVENTIVO"/>
    <x v="1"/>
    <n v="106"/>
    <x v="4"/>
    <n v="1911"/>
    <d v="2018-07-06T00:00:00"/>
    <s v="CONFORME"/>
    <d v="2018-07-10T00:00:00"/>
    <d v="1899-12-30T09:37:00"/>
    <d v="1899-12-30T13:47:00"/>
    <n v="4.166666666666667"/>
    <x v="4"/>
    <x v="11"/>
    <x v="0"/>
    <n v="336.81666666666666"/>
    <n v="0.93560185185185185"/>
  </r>
  <r>
    <x v="8"/>
    <s v="MC-05"/>
    <x v="4"/>
    <s v="PREVENTIVO"/>
    <x v="3"/>
    <n v="201"/>
    <x v="2"/>
    <n v="1168"/>
    <d v="2019-03-21T00:00:00"/>
    <s v="CONFORME"/>
    <d v="2019-03-24T00:00:00"/>
    <d v="1899-12-30T13:25:00"/>
    <d v="1899-12-30T14:36:00"/>
    <n v="1.1833333333333333"/>
    <x v="5"/>
    <x v="5"/>
    <x v="1"/>
    <n v="338.76666666666665"/>
    <n v="0.94101851851851848"/>
  </r>
  <r>
    <x v="0"/>
    <s v="MQP006"/>
    <x v="12"/>
    <s v="PREVENTIVO"/>
    <x v="0"/>
    <n v="107"/>
    <x v="0"/>
    <n v="1420"/>
    <d v="2018-12-22T00:00:00"/>
    <s v="CONFORME"/>
    <d v="2018-12-24T00:00:00"/>
    <d v="1899-12-30T12:31:00"/>
    <d v="1899-12-30T16:01:00"/>
    <n v="3.5"/>
    <x v="0"/>
    <x v="4"/>
    <x v="0"/>
    <n v="341.93333333333334"/>
    <n v="0.94981481481481478"/>
  </r>
  <r>
    <x v="5"/>
    <s v="GR-02"/>
    <x v="1"/>
    <s v="PREVENTIVO"/>
    <x v="1"/>
    <n v="106"/>
    <x v="4"/>
    <n v="1911"/>
    <d v="2018-04-29T00:00:00"/>
    <s v="CONFORME"/>
    <d v="2018-04-30T00:00:00"/>
    <d v="1899-12-30T10:29:00"/>
    <d v="1899-12-30T11:48:00"/>
    <n v="1.3166666666666667"/>
    <x v="2"/>
    <x v="2"/>
    <x v="0"/>
    <n v="318.86666666666667"/>
    <n v="0.88574074074074072"/>
  </r>
  <r>
    <x v="5"/>
    <s v="GR-02"/>
    <x v="11"/>
    <s v="PREVENTIVO"/>
    <x v="0"/>
    <n v="106"/>
    <x v="3"/>
    <n v="2914"/>
    <d v="2018-04-03T00:00:00"/>
    <s v="CONFORME"/>
    <d v="2018-04-03T00:00:00"/>
    <d v="1899-12-30T11:30:00"/>
    <d v="1899-12-30T13:50:00"/>
    <n v="2.3333333333333335"/>
    <x v="3"/>
    <x v="2"/>
    <x v="0"/>
    <n v="318.86666666666667"/>
    <n v="0.88574074074074072"/>
  </r>
  <r>
    <x v="5"/>
    <s v="GR-02"/>
    <x v="11"/>
    <s v="PREVENTIVO"/>
    <x v="1"/>
    <n v="106"/>
    <x v="4"/>
    <n v="1911"/>
    <d v="2019-03-04T00:00:00"/>
    <s v="PENDIENTE"/>
    <s v=""/>
    <s v=""/>
    <s v=""/>
    <s v=""/>
    <x v="1"/>
    <x v="5"/>
    <x v="1"/>
    <n v="319.7166666666667"/>
    <n v="0.88810185185185198"/>
  </r>
  <r>
    <x v="5"/>
    <s v="GR-02"/>
    <x v="3"/>
    <s v="PREVENTIVO"/>
    <x v="0"/>
    <n v="106"/>
    <x v="3"/>
    <n v="2914"/>
    <d v="2018-05-23T00:00:00"/>
    <s v="CONFORME"/>
    <d v="2018-05-24T00:00:00"/>
    <d v="1899-12-30T11:22:00"/>
    <d v="1899-12-30T15:43:00"/>
    <n v="4.3499999999999996"/>
    <x v="2"/>
    <x v="0"/>
    <x v="0"/>
    <n v="333.55"/>
    <n v="0.92652777777777784"/>
  </r>
  <r>
    <x v="2"/>
    <s v="COMPRESOR 3"/>
    <x v="11"/>
    <s v="PREVENTIVO"/>
    <x v="2"/>
    <n v="106"/>
    <x v="5"/>
    <n v="2171"/>
    <d v="2018-01-23T00:00:00"/>
    <s v="CONFORME"/>
    <d v="2018-01-27T00:00:00"/>
    <d v="1899-12-30T09:21:00"/>
    <d v="1899-12-30T13:45:00"/>
    <n v="4.4000000000000004"/>
    <x v="4"/>
    <x v="8"/>
    <x v="0"/>
    <n v="349.15"/>
    <n v="0.96986111111111106"/>
  </r>
  <r>
    <x v="12"/>
    <s v="MC-06"/>
    <x v="5"/>
    <s v="PREVENTIVO"/>
    <x v="3"/>
    <n v="201"/>
    <x v="2"/>
    <n v="1168"/>
    <d v="2018-09-27T00:00:00"/>
    <s v="PENDIENTE"/>
    <s v=""/>
    <s v=""/>
    <s v=""/>
    <s v=""/>
    <x v="1"/>
    <x v="6"/>
    <x v="0"/>
    <n v="351.86666666666667"/>
    <n v="0.97740740740740739"/>
  </r>
  <r>
    <x v="0"/>
    <s v="MQP007"/>
    <x v="1"/>
    <s v="PREVENTIVO"/>
    <x v="0"/>
    <n v="107"/>
    <x v="0"/>
    <n v="1420"/>
    <d v="2018-08-13T00:00:00"/>
    <s v="PENDIENTE"/>
    <s v=""/>
    <s v=""/>
    <s v=""/>
    <s v=""/>
    <x v="1"/>
    <x v="3"/>
    <x v="0"/>
    <n v="347.61666666666667"/>
    <n v="0.96560185185185188"/>
  </r>
  <r>
    <x v="20"/>
    <s v="CG-02"/>
    <x v="8"/>
    <m/>
    <x v="2"/>
    <n v="107"/>
    <x v="5"/>
    <n v="2171"/>
    <d v="2018-05-20T00:00:00"/>
    <s v="PENDIENTE"/>
    <s v=""/>
    <s v=""/>
    <s v=""/>
    <s v=""/>
    <x v="1"/>
    <x v="0"/>
    <x v="0"/>
    <n v="347.88333333333333"/>
    <n v="0.96634259259259259"/>
  </r>
  <r>
    <x v="5"/>
    <s v="GR-01"/>
    <x v="5"/>
    <s v="PREVENTIVO"/>
    <x v="0"/>
    <n v="106"/>
    <x v="3"/>
    <n v="908"/>
    <d v="2018-05-25T00:00:00"/>
    <s v="CONFORME"/>
    <d v="2018-05-26T00:00:00"/>
    <d v="1899-12-30T11:15:00"/>
    <d v="1899-12-30T12:38:00"/>
    <n v="1.3833333333333333"/>
    <x v="2"/>
    <x v="0"/>
    <x v="0"/>
    <n v="333.55"/>
    <n v="0.92652777777777784"/>
  </r>
  <r>
    <x v="5"/>
    <s v="GR-01"/>
    <x v="10"/>
    <s v="PREVENTIVO"/>
    <x v="1"/>
    <n v="106"/>
    <x v="4"/>
    <n v="1911"/>
    <d v="2019-04-11T00:00:00"/>
    <s v="CONFORME"/>
    <d v="2019-04-11T00:00:00"/>
    <d v="1899-12-30T13:18:00"/>
    <d v="1899-12-30T15:43:00"/>
    <n v="2.4166666666666665"/>
    <x v="3"/>
    <x v="2"/>
    <x v="1"/>
    <n v="309.5333333333333"/>
    <n v="0.8598148148148147"/>
  </r>
  <r>
    <x v="13"/>
    <s v="COMPRESOR 4"/>
    <x v="4"/>
    <s v="PREVENTIVO"/>
    <x v="2"/>
    <n v="106"/>
    <x v="5"/>
    <n v="2171"/>
    <d v="2018-11-23T00:00:00"/>
    <s v="CONFORME"/>
    <d v="2018-11-24T00:00:00"/>
    <d v="1899-12-30T11:21:00"/>
    <d v="1899-12-30T14:50:00"/>
    <n v="3.4833333333333334"/>
    <x v="2"/>
    <x v="9"/>
    <x v="0"/>
    <n v="350.63333333333333"/>
    <n v="0.97398148148148145"/>
  </r>
  <r>
    <x v="18"/>
    <s v="HM-01"/>
    <x v="4"/>
    <m/>
    <x v="0"/>
    <n v="107"/>
    <x v="2"/>
    <n v="1168"/>
    <d v="2018-09-02T00:00:00"/>
    <s v="CONFORME"/>
    <d v="2018-09-02T00:00:00"/>
    <d v="1899-12-30T09:13:00"/>
    <d v="1899-12-30T12:40:00"/>
    <n v="3.45"/>
    <x v="3"/>
    <x v="6"/>
    <x v="0"/>
    <n v="356.55"/>
    <n v="0.99041666666666672"/>
  </r>
  <r>
    <x v="18"/>
    <s v="HM-01"/>
    <x v="10"/>
    <m/>
    <x v="1"/>
    <n v="107"/>
    <x v="4"/>
    <n v="1911"/>
    <d v="2018-01-04T00:00:00"/>
    <s v="CONFORME"/>
    <d v="2018-01-07T00:00:00"/>
    <d v="1899-12-30T12:28:00"/>
    <d v="1899-12-30T13:58:00"/>
    <n v="1.5"/>
    <x v="5"/>
    <x v="8"/>
    <x v="0"/>
    <n v="349.81666666666666"/>
    <n v="0.97171296296296295"/>
  </r>
  <r>
    <x v="14"/>
    <s v="MC-07"/>
    <x v="8"/>
    <s v="PREVENTIVO"/>
    <x v="3"/>
    <n v="201"/>
    <x v="2"/>
    <n v="1168"/>
    <d v="2018-09-10T00:00:00"/>
    <s v="PENDIENTE"/>
    <s v=""/>
    <s v=""/>
    <s v=""/>
    <s v=""/>
    <x v="1"/>
    <x v="6"/>
    <x v="0"/>
    <n v="360"/>
    <n v="1"/>
  </r>
  <r>
    <x v="0"/>
    <s v="MQP008"/>
    <x v="6"/>
    <s v="PREVENTIVO"/>
    <x v="0"/>
    <n v="107"/>
    <x v="0"/>
    <n v="1420"/>
    <d v="2018-12-31T00:00:00"/>
    <s v="CONFORME"/>
    <d v="2018-12-31T00:00:00"/>
    <d v="1899-12-30T14:35:00"/>
    <d v="1899-12-30T15:48:00"/>
    <n v="1.2166666666666668"/>
    <x v="3"/>
    <x v="4"/>
    <x v="0"/>
    <n v="341.93333333333334"/>
    <n v="0.94981481481481478"/>
  </r>
  <r>
    <x v="20"/>
    <s v="CG-03"/>
    <x v="3"/>
    <m/>
    <x v="2"/>
    <n v="107"/>
    <x v="5"/>
    <n v="2171"/>
    <d v="2018-05-22T00:00:00"/>
    <s v="CONFORME"/>
    <d v="2018-05-25T00:00:00"/>
    <d v="1899-12-30T15:12:00"/>
    <d v="1899-12-30T19:28:00"/>
    <n v="4.2666666666666666"/>
    <x v="5"/>
    <x v="0"/>
    <x v="0"/>
    <n v="347.88333333333333"/>
    <n v="0.96634259259259259"/>
  </r>
  <r>
    <x v="1"/>
    <s v="PORT.G-02"/>
    <x v="8"/>
    <s v="PREVENTIVO"/>
    <x v="0"/>
    <n v="107"/>
    <x v="0"/>
    <n v="1420"/>
    <d v="2018-07-16T00:00:00"/>
    <s v="PENDIENTE"/>
    <s v=""/>
    <s v=""/>
    <s v=""/>
    <s v=""/>
    <x v="1"/>
    <x v="11"/>
    <x v="0"/>
    <n v="356.7"/>
    <n v="0.99083333333333334"/>
  </r>
  <r>
    <x v="1"/>
    <s v="PORT.G-02"/>
    <x v="5"/>
    <s v="PREVENTIVO"/>
    <x v="1"/>
    <n v="107"/>
    <x v="4"/>
    <n v="1911"/>
    <d v="2019-05-17T00:00:00"/>
    <s v="CONFORME"/>
    <d v="2019-05-18T00:00:00"/>
    <d v="1899-12-30T15:37:00"/>
    <d v="1899-12-30T18:03:00"/>
    <n v="2.4333333333333336"/>
    <x v="2"/>
    <x v="0"/>
    <x v="1"/>
    <n v="355.16666666666669"/>
    <n v="0.98657407407407416"/>
  </r>
  <r>
    <x v="54"/>
    <s v="CSA-01"/>
    <x v="4"/>
    <s v="PREVENTIVO"/>
    <x v="0"/>
    <n v="106"/>
    <x v="0"/>
    <n v="1420"/>
    <d v="2018-02-06T00:00:00"/>
    <s v="PENDIENTE"/>
    <s v=""/>
    <s v=""/>
    <s v=""/>
    <s v=""/>
    <x v="1"/>
    <x v="10"/>
    <x v="0"/>
    <n v="347.23333333333335"/>
    <n v="0.96453703703703708"/>
  </r>
  <r>
    <x v="54"/>
    <s v="CSA-01"/>
    <x v="9"/>
    <s v="PREVENTIVO"/>
    <x v="1"/>
    <n v="106"/>
    <x v="4"/>
    <n v="1911"/>
    <d v="2018-05-06T00:00:00"/>
    <s v="CONFORME"/>
    <d v="2018-05-07T00:00:00"/>
    <d v="1899-12-30T10:28:00"/>
    <d v="1899-12-30T12:58:00"/>
    <n v="2.5"/>
    <x v="2"/>
    <x v="0"/>
    <x v="0"/>
    <n v="350.3"/>
    <n v="0.97305555555555556"/>
  </r>
  <r>
    <x v="11"/>
    <s v="COMPRESOR 5"/>
    <x v="4"/>
    <s v="PREVENTIVO"/>
    <x v="2"/>
    <n v="107"/>
    <x v="5"/>
    <n v="2171"/>
    <d v="2018-12-07T00:00:00"/>
    <s v="CONFORME"/>
    <d v="2018-12-07T00:00:00"/>
    <d v="1899-12-30T15:31:00"/>
    <d v="1899-12-30T17:50:00"/>
    <n v="2.3166666666666664"/>
    <x v="3"/>
    <x v="4"/>
    <x v="0"/>
    <n v="356.18333333333334"/>
    <n v="0.98939814814814819"/>
  </r>
  <r>
    <x v="15"/>
    <s v="MC-08"/>
    <x v="11"/>
    <s v="PREVENTIVO"/>
    <x v="3"/>
    <n v="201"/>
    <x v="2"/>
    <n v="1168"/>
    <d v="2019-03-05T00:00:00"/>
    <s v="CONFORME"/>
    <d v="2019-03-07T00:00:00"/>
    <d v="1899-12-30T11:38:00"/>
    <d v="1899-12-30T16:01:00"/>
    <n v="4.3833333333333337"/>
    <x v="0"/>
    <x v="5"/>
    <x v="1"/>
    <n v="355.61666666666667"/>
    <n v="0.98782407407407413"/>
  </r>
  <r>
    <x v="0"/>
    <s v="MQP009"/>
    <x v="7"/>
    <s v="PREVENTIVO"/>
    <x v="0"/>
    <n v="107"/>
    <x v="0"/>
    <n v="1420"/>
    <d v="2019-03-22T00:00:00"/>
    <s v="CONFORME"/>
    <d v="2019-03-22T00:00:00"/>
    <d v="1899-12-30T13:25:00"/>
    <d v="1899-12-30T15:38:00"/>
    <n v="2.2166666666666668"/>
    <x v="3"/>
    <x v="5"/>
    <x v="1"/>
    <n v="351.4"/>
    <n v="0.97611111111111104"/>
  </r>
  <r>
    <x v="19"/>
    <s v="CG-04N"/>
    <x v="0"/>
    <m/>
    <x v="1"/>
    <n v="107"/>
    <x v="5"/>
    <n v="2171"/>
    <d v="2018-05-09T00:00:00"/>
    <s v="CONFORME"/>
    <d v="2018-05-13T00:00:00"/>
    <d v="1899-12-30T12:26:00"/>
    <d v="1899-12-30T13:41:00"/>
    <n v="1.25"/>
    <x v="4"/>
    <x v="0"/>
    <x v="0"/>
    <n v="347.71666666666664"/>
    <n v="0.96587962962962959"/>
  </r>
  <r>
    <x v="5"/>
    <s v="GR-02"/>
    <x v="12"/>
    <s v="PREVENTIVO"/>
    <x v="1"/>
    <n v="106"/>
    <x v="4"/>
    <n v="1911"/>
    <d v="2019-04-15T00:00:00"/>
    <s v="PENDIENTE"/>
    <s v=""/>
    <s v=""/>
    <s v=""/>
    <s v=""/>
    <x v="1"/>
    <x v="2"/>
    <x v="1"/>
    <n v="309.5333333333333"/>
    <n v="0.8598148148148147"/>
  </r>
  <r>
    <x v="5"/>
    <s v="GR-02"/>
    <x v="5"/>
    <s v="PREVENTIVO"/>
    <x v="0"/>
    <n v="106"/>
    <x v="3"/>
    <n v="908"/>
    <d v="2018-07-23T00:00:00"/>
    <s v="CONFORME"/>
    <d v="2018-07-25T00:00:00"/>
    <d v="1899-12-30T12:27:00"/>
    <d v="1899-12-30T13:54:00"/>
    <n v="1.45"/>
    <x v="0"/>
    <x v="11"/>
    <x v="0"/>
    <n v="327.33333333333331"/>
    <n v="0.90925925925925921"/>
  </r>
  <r>
    <x v="10"/>
    <s v="COMPRESOR 6"/>
    <x v="6"/>
    <s v="PREVENTIVO"/>
    <x v="2"/>
    <n v="107"/>
    <x v="5"/>
    <n v="2171"/>
    <d v="2018-08-10T00:00:00"/>
    <s v="PENDIENTE"/>
    <s v=""/>
    <s v=""/>
    <s v=""/>
    <s v=""/>
    <x v="1"/>
    <x v="3"/>
    <x v="0"/>
    <n v="358.75"/>
    <n v="0.99652777777777779"/>
  </r>
  <r>
    <x v="16"/>
    <s v="MC-09"/>
    <x v="11"/>
    <s v="PREVENTIVO"/>
    <x v="3"/>
    <n v="201"/>
    <x v="2"/>
    <n v="1168"/>
    <d v="2018-04-30T00:00:00"/>
    <s v="CONFORME"/>
    <d v="2018-04-30T00:00:00"/>
    <d v="1899-12-30T14:37:00"/>
    <d v="1899-12-30T17:07:00"/>
    <n v="2.5"/>
    <x v="3"/>
    <x v="2"/>
    <x v="0"/>
    <n v="353.31666666666666"/>
    <n v="0.98143518518518513"/>
  </r>
  <r>
    <x v="0"/>
    <s v="MQP010"/>
    <x v="5"/>
    <s v="PREVENTIVO"/>
    <x v="0"/>
    <n v="107"/>
    <x v="0"/>
    <n v="1420"/>
    <d v="2019-02-13T00:00:00"/>
    <s v="CONFORME"/>
    <d v="2019-02-15T00:00:00"/>
    <d v="1899-12-30T15:35:00"/>
    <d v="1899-12-30T17:04:00"/>
    <n v="1.4833333333333334"/>
    <x v="0"/>
    <x v="10"/>
    <x v="1"/>
    <n v="350.75"/>
    <n v="0.97430555555555554"/>
  </r>
  <r>
    <x v="20"/>
    <s v="CG-04"/>
    <x v="0"/>
    <m/>
    <x v="1"/>
    <n v="107"/>
    <x v="5"/>
    <n v="1911"/>
    <d v="2018-01-22T00:00:00"/>
    <s v="PENDIENTE"/>
    <s v=""/>
    <s v=""/>
    <s v=""/>
    <s v=""/>
    <x v="1"/>
    <x v="8"/>
    <x v="0"/>
    <n v="339.86666666666667"/>
    <n v="0.94407407407407407"/>
  </r>
  <r>
    <x v="5"/>
    <s v="GR-01"/>
    <x v="7"/>
    <s v="PREVENTIVO"/>
    <x v="0"/>
    <n v="106"/>
    <x v="3"/>
    <n v="908"/>
    <d v="2018-12-19T00:00:00"/>
    <s v="CONFORME"/>
    <d v="2018-12-21T00:00:00"/>
    <d v="1899-12-30T09:12:00"/>
    <d v="1899-12-30T12:31:00"/>
    <n v="3.3166666666666664"/>
    <x v="0"/>
    <x v="4"/>
    <x v="0"/>
    <n v="325.60000000000002"/>
    <n v="0.9044444444444445"/>
  </r>
  <r>
    <x v="5"/>
    <s v="GR-01"/>
    <x v="6"/>
    <s v="PREVENTIVO"/>
    <x v="1"/>
    <n v="106"/>
    <x v="4"/>
    <n v="1911"/>
    <d v="2019-02-04T00:00:00"/>
    <s v="CONFORME"/>
    <d v="2019-02-07T00:00:00"/>
    <d v="1899-12-30T14:24:00"/>
    <d v="1899-12-30T17:39:00"/>
    <n v="3.25"/>
    <x v="5"/>
    <x v="10"/>
    <x v="1"/>
    <n v="321.01666666666665"/>
    <n v="0.89171296296296287"/>
  </r>
  <r>
    <x v="3"/>
    <s v="MC-10"/>
    <x v="4"/>
    <s v="PREVENTIVO"/>
    <x v="3"/>
    <n v="201"/>
    <x v="2"/>
    <n v="1168"/>
    <d v="2018-11-14T00:00:00"/>
    <s v="PENDIENTE"/>
    <s v=""/>
    <s v=""/>
    <s v=""/>
    <s v=""/>
    <x v="1"/>
    <x v="9"/>
    <x v="0"/>
    <n v="360"/>
    <n v="1"/>
  </r>
  <r>
    <x v="7"/>
    <s v="MQP011"/>
    <x v="2"/>
    <s v="PREVENTIVO"/>
    <x v="0"/>
    <n v="107"/>
    <x v="0"/>
    <n v="1420"/>
    <d v="2018-12-26T00:00:00"/>
    <s v="CONFORME"/>
    <d v="2018-12-29T00:00:00"/>
    <d v="1899-12-30T10:28:00"/>
    <d v="1899-12-30T13:44:00"/>
    <n v="3.2666666666666666"/>
    <x v="5"/>
    <x v="4"/>
    <x v="0"/>
    <n v="337.95"/>
    <n v="0.93874999999999997"/>
  </r>
  <r>
    <x v="20"/>
    <s v="CG-05"/>
    <x v="11"/>
    <m/>
    <x v="1"/>
    <n v="107"/>
    <x v="5"/>
    <n v="2171"/>
    <d v="2018-12-02T00:00:00"/>
    <s v="CONFORME"/>
    <d v="2018-12-02T00:00:00"/>
    <d v="1899-12-30T12:17:00"/>
    <d v="1899-12-30T13:39:00"/>
    <n v="1.3666666666666667"/>
    <x v="3"/>
    <x v="4"/>
    <x v="0"/>
    <n v="340.7166666666667"/>
    <n v="0.94643518518518532"/>
  </r>
  <r>
    <x v="50"/>
    <s v="LINC-02"/>
    <x v="5"/>
    <m/>
    <x v="1"/>
    <n v="201"/>
    <x v="4"/>
    <n v="1911"/>
    <d v="2018-09-11T00:00:00"/>
    <s v="CONFORME"/>
    <d v="2018-09-14T00:00:00"/>
    <d v="1899-12-30T14:22:00"/>
    <d v="1899-12-30T17:48:00"/>
    <n v="3.4333333333333336"/>
    <x v="5"/>
    <x v="6"/>
    <x v="0"/>
    <n v="354.21666666666664"/>
    <n v="0.98393518518518508"/>
  </r>
  <r>
    <x v="54"/>
    <s v="CSA-01"/>
    <x v="0"/>
    <s v="PREVENTIVO"/>
    <x v="0"/>
    <n v="106"/>
    <x v="0"/>
    <n v="1420"/>
    <d v="2018-06-07T00:00:00"/>
    <s v="CONFORME"/>
    <d v="2018-06-07T00:00:00"/>
    <d v="1899-12-30T11:17:00"/>
    <d v="1899-12-30T15:44:00"/>
    <n v="4.45"/>
    <x v="3"/>
    <x v="1"/>
    <x v="0"/>
    <n v="351.86666666666667"/>
    <n v="0.97740740740740739"/>
  </r>
  <r>
    <x v="54"/>
    <s v="CSA-01"/>
    <x v="5"/>
    <s v="PREVENTIVO"/>
    <x v="1"/>
    <n v="106"/>
    <x v="4"/>
    <n v="1911"/>
    <d v="2018-10-15T00:00:00"/>
    <s v="CONFORME"/>
    <d v="2018-10-16T00:00:00"/>
    <d v="1899-12-30T11:32:00"/>
    <d v="1899-12-30T13:02:00"/>
    <n v="1.5"/>
    <x v="2"/>
    <x v="7"/>
    <x v="0"/>
    <n v="335.3"/>
    <n v="0.93138888888888893"/>
  </r>
  <r>
    <x v="6"/>
    <s v="MC-02"/>
    <x v="5"/>
    <s v="PREVENTIVO"/>
    <x v="3"/>
    <n v="201"/>
    <x v="2"/>
    <n v="1168"/>
    <d v="2018-07-21T00:00:00"/>
    <s v="CONFORME"/>
    <d v="2018-07-23T00:00:00"/>
    <d v="1899-12-30T09:18:00"/>
    <d v="1899-12-30T10:41:00"/>
    <n v="1.3833333333333333"/>
    <x v="0"/>
    <x v="11"/>
    <x v="0"/>
    <n v="358.61666666666667"/>
    <n v="0.99615740740740744"/>
  </r>
  <r>
    <x v="7"/>
    <s v="MQP012"/>
    <x v="7"/>
    <s v="PREVENTIVO"/>
    <x v="0"/>
    <n v="107"/>
    <x v="0"/>
    <n v="1420"/>
    <d v="2019-05-27T00:00:00"/>
    <s v="CONFORME"/>
    <d v="2019-05-27T00:00:00"/>
    <d v="1899-12-30T15:38:00"/>
    <d v="1899-12-30T18:50:00"/>
    <n v="3.2"/>
    <x v="3"/>
    <x v="0"/>
    <x v="1"/>
    <n v="344.4"/>
    <n v="0.95666666666666655"/>
  </r>
  <r>
    <x v="5"/>
    <s v="GR-01"/>
    <x v="12"/>
    <s v="PREVENTIVO"/>
    <x v="0"/>
    <n v="106"/>
    <x v="3"/>
    <n v="908"/>
    <d v="2018-12-03T00:00:00"/>
    <s v="PENDIENTE"/>
    <s v=""/>
    <s v=""/>
    <s v=""/>
    <s v=""/>
    <x v="1"/>
    <x v="4"/>
    <x v="0"/>
    <n v="325.60000000000002"/>
    <n v="0.9044444444444445"/>
  </r>
  <r>
    <x v="5"/>
    <s v="GR-01"/>
    <x v="7"/>
    <s v="PREVENTIVO"/>
    <x v="1"/>
    <n v="106"/>
    <x v="4"/>
    <n v="1911"/>
    <d v="2018-12-29T00:00:00"/>
    <s v="CONFORME"/>
    <d v="2018-12-31T00:00:00"/>
    <d v="1899-12-30T15:14:00"/>
    <d v="1899-12-30T17:32:00"/>
    <n v="2.2999999999999998"/>
    <x v="0"/>
    <x v="4"/>
    <x v="0"/>
    <n v="325.60000000000002"/>
    <n v="0.9044444444444445"/>
  </r>
  <r>
    <x v="5"/>
    <s v="GR-02"/>
    <x v="2"/>
    <s v="PREVENTIVO"/>
    <x v="1"/>
    <n v="106"/>
    <x v="4"/>
    <n v="1911"/>
    <d v="2018-07-07T00:00:00"/>
    <s v="CONFORME"/>
    <d v="2018-07-10T00:00:00"/>
    <d v="1899-12-30T11:12:00"/>
    <d v="1899-12-30T14:37:00"/>
    <n v="3.4166666666666665"/>
    <x v="5"/>
    <x v="11"/>
    <x v="0"/>
    <n v="327.33333333333331"/>
    <n v="0.90925925925925921"/>
  </r>
  <r>
    <x v="5"/>
    <s v="GR-02"/>
    <x v="0"/>
    <s v="PREVENTIVO"/>
    <x v="0"/>
    <n v="106"/>
    <x v="3"/>
    <n v="908"/>
    <d v="2018-06-15T00:00:00"/>
    <s v="CONFORME"/>
    <d v="2018-06-16T00:00:00"/>
    <d v="1899-12-30T09:15:00"/>
    <d v="1899-12-30T11:44:00"/>
    <n v="2.4833333333333334"/>
    <x v="2"/>
    <x v="1"/>
    <x v="0"/>
    <n v="321.58333333333331"/>
    <n v="0.89328703703703694"/>
  </r>
  <r>
    <x v="2"/>
    <s v="COMPRESOR 3"/>
    <x v="3"/>
    <s v="PREVENTIVO"/>
    <x v="2"/>
    <n v="106"/>
    <x v="5"/>
    <n v="2171"/>
    <d v="2019-05-20T00:00:00"/>
    <s v="CONFORME"/>
    <d v="2019-05-23T00:00:00"/>
    <d v="1899-12-30T14:14:00"/>
    <d v="1899-12-30T16:44:00"/>
    <n v="2.5"/>
    <x v="5"/>
    <x v="0"/>
    <x v="1"/>
    <n v="350"/>
    <n v="0.97222222222222221"/>
  </r>
  <r>
    <x v="8"/>
    <s v="MC-04"/>
    <x v="12"/>
    <s v="PREVENTIVO"/>
    <x v="3"/>
    <n v="201"/>
    <x v="2"/>
    <n v="1168"/>
    <d v="2018-01-21T00:00:00"/>
    <s v="CONFORME"/>
    <d v="2018-01-25T00:00:00"/>
    <d v="1899-12-30T13:20:00"/>
    <d v="1899-12-30T17:31:00"/>
    <n v="4.1833333333333336"/>
    <x v="4"/>
    <x v="8"/>
    <x v="0"/>
    <n v="334.43333333333334"/>
    <n v="0.92898148148148152"/>
  </r>
  <r>
    <x v="7"/>
    <s v="MQP013"/>
    <x v="3"/>
    <s v="PREVENTIVO"/>
    <x v="0"/>
    <n v="107"/>
    <x v="0"/>
    <n v="1420"/>
    <d v="2018-04-24T00:00:00"/>
    <s v="PENDIENTE"/>
    <s v=""/>
    <s v=""/>
    <s v=""/>
    <s v=""/>
    <x v="1"/>
    <x v="2"/>
    <x v="0"/>
    <n v="346.46666666666664"/>
    <n v="0.96240740740740738"/>
  </r>
  <r>
    <x v="20"/>
    <s v="CG-07"/>
    <x v="7"/>
    <m/>
    <x v="2"/>
    <n v="107"/>
    <x v="5"/>
    <n v="2171"/>
    <d v="2019-03-03T00:00:00"/>
    <s v="PENDIENTE"/>
    <s v=""/>
    <s v=""/>
    <s v=""/>
    <s v=""/>
    <x v="1"/>
    <x v="5"/>
    <x v="1"/>
    <n v="347.4"/>
    <n v="0.96499999999999997"/>
  </r>
  <r>
    <x v="22"/>
    <s v="TAB-01"/>
    <x v="3"/>
    <m/>
    <x v="1"/>
    <n v="201"/>
    <x v="4"/>
    <n v="1911"/>
    <d v="2018-02-28T00:00:00"/>
    <s v="CONFORME"/>
    <d v="2018-03-02T00:00:00"/>
    <d v="1899-12-30T15:29:00"/>
    <d v="1899-12-30T17:42:00"/>
    <n v="2.2166666666666668"/>
    <x v="0"/>
    <x v="10"/>
    <x v="0"/>
    <n v="353.2"/>
    <n v="0.98111111111111104"/>
  </r>
  <r>
    <x v="23"/>
    <s v="TAB-02"/>
    <x v="6"/>
    <m/>
    <x v="1"/>
    <n v="201"/>
    <x v="4"/>
    <n v="1911"/>
    <d v="2018-03-05T00:00:00"/>
    <s v="PENDIENTE"/>
    <s v=""/>
    <s v=""/>
    <s v=""/>
    <s v=""/>
    <x v="1"/>
    <x v="5"/>
    <x v="0"/>
    <n v="357.78333333333336"/>
    <n v="0.99384259259259267"/>
  </r>
  <r>
    <x v="24"/>
    <s v="TAB-03"/>
    <x v="3"/>
    <m/>
    <x v="1"/>
    <n v="201"/>
    <x v="4"/>
    <n v="1911"/>
    <d v="2018-01-18T00:00:00"/>
    <s v="CONFORME"/>
    <d v="2018-01-19T00:00:00"/>
    <d v="1899-12-30T13:28:00"/>
    <d v="1899-12-30T14:46:00"/>
    <n v="1.3"/>
    <x v="2"/>
    <x v="8"/>
    <x v="0"/>
    <n v="358.7"/>
    <n v="0.99638888888888888"/>
  </r>
  <r>
    <x v="25"/>
    <s v="TAB-04"/>
    <x v="0"/>
    <m/>
    <x v="1"/>
    <n v="201"/>
    <x v="4"/>
    <n v="1911"/>
    <d v="2018-06-04T00:00:00"/>
    <s v="CONFORME"/>
    <d v="2018-06-06T00:00:00"/>
    <d v="1899-12-30T10:25:00"/>
    <d v="1899-12-30T12:51:00"/>
    <n v="2.4333333333333336"/>
    <x v="0"/>
    <x v="1"/>
    <x v="0"/>
    <n v="356.4"/>
    <n v="0.99"/>
  </r>
  <r>
    <x v="26"/>
    <s v="TAB-05"/>
    <x v="3"/>
    <m/>
    <x v="1"/>
    <n v="201"/>
    <x v="4"/>
    <n v="1911"/>
    <d v="2018-06-21T00:00:00"/>
    <s v="PENDIENTE"/>
    <s v=""/>
    <s v=""/>
    <s v=""/>
    <s v=""/>
    <x v="1"/>
    <x v="1"/>
    <x v="0"/>
    <n v="360"/>
    <n v="1"/>
  </r>
  <r>
    <x v="27"/>
    <s v="TAB-06"/>
    <x v="11"/>
    <m/>
    <x v="1"/>
    <n v="201"/>
    <x v="4"/>
    <n v="1911"/>
    <d v="2018-06-26T00:00:00"/>
    <s v="CONFORME"/>
    <d v="2018-06-27T00:00:00"/>
    <d v="1899-12-30T11:10:00"/>
    <d v="1899-12-30T14:38:00"/>
    <n v="3.4666666666666668"/>
    <x v="2"/>
    <x v="1"/>
    <x v="0"/>
    <n v="356.53333333333336"/>
    <n v="0.99037037037037046"/>
  </r>
  <r>
    <x v="58"/>
    <s v="OXIC-01"/>
    <x v="6"/>
    <m/>
    <x v="0"/>
    <n v="201"/>
    <x v="3"/>
    <n v="908"/>
    <d v="2018-07-17T00:00:00"/>
    <s v="CONFORME"/>
    <d v="2018-07-17T00:00:00"/>
    <d v="1899-12-30T15:17:00"/>
    <d v="1899-12-30T17:30:00"/>
    <n v="2.2166666666666668"/>
    <x v="3"/>
    <x v="11"/>
    <x v="0"/>
    <n v="357.78333333333336"/>
    <n v="0.99384259259259267"/>
  </r>
  <r>
    <x v="5"/>
    <s v="GR-01"/>
    <x v="12"/>
    <s v="PREVENTIVO"/>
    <x v="0"/>
    <n v="106"/>
    <x v="3"/>
    <n v="908"/>
    <d v="2018-02-11T00:00:00"/>
    <s v="PENDIENTE"/>
    <s v=""/>
    <s v=""/>
    <s v=""/>
    <s v=""/>
    <x v="1"/>
    <x v="10"/>
    <x v="0"/>
    <n v="329.51666666666665"/>
    <n v="0.91532407407407401"/>
  </r>
  <r>
    <x v="5"/>
    <s v="GR-01"/>
    <x v="2"/>
    <s v="PREVENTIVO"/>
    <x v="1"/>
    <n v="106"/>
    <x v="4"/>
    <n v="1911"/>
    <d v="2019-03-24T00:00:00"/>
    <s v="CONFORME"/>
    <d v="2019-03-25T00:00:00"/>
    <d v="1899-12-30T15:24:00"/>
    <d v="1899-12-30T17:38:00"/>
    <n v="2.2333333333333334"/>
    <x v="2"/>
    <x v="5"/>
    <x v="1"/>
    <n v="319.7166666666667"/>
    <n v="0.88810185185185198"/>
  </r>
  <r>
    <x v="13"/>
    <s v="COMPRESOR 4"/>
    <x v="2"/>
    <s v="PREVENTIVO"/>
    <x v="2"/>
    <n v="106"/>
    <x v="5"/>
    <n v="2171"/>
    <d v="2018-09-03T00:00:00"/>
    <s v="CONFORME"/>
    <d v="2018-09-03T00:00:00"/>
    <d v="1899-12-30T11:24:00"/>
    <d v="1899-12-30T15:35:00"/>
    <n v="4.1833333333333336"/>
    <x v="3"/>
    <x v="6"/>
    <x v="0"/>
    <n v="348.1"/>
    <n v="0.9669444444444445"/>
  </r>
  <r>
    <x v="8"/>
    <s v="MC-05"/>
    <x v="0"/>
    <s v="PREVENTIVO"/>
    <x v="3"/>
    <n v="201"/>
    <x v="2"/>
    <n v="1168"/>
    <d v="2019-03-15T00:00:00"/>
    <s v="CONFORME"/>
    <d v="2019-03-16T00:00:00"/>
    <d v="1899-12-30T15:23:00"/>
    <d v="1899-12-30T19:53:00"/>
    <n v="4.5"/>
    <x v="2"/>
    <x v="5"/>
    <x v="1"/>
    <n v="338.76666666666665"/>
    <n v="0.94101851851851848"/>
  </r>
  <r>
    <x v="7"/>
    <s v="MQP014"/>
    <x v="6"/>
    <s v="PREVENTIVO"/>
    <x v="0"/>
    <n v="107"/>
    <x v="0"/>
    <n v="1420"/>
    <d v="2019-02-03T00:00:00"/>
    <s v="PENDIENTE"/>
    <s v=""/>
    <s v=""/>
    <s v=""/>
    <s v=""/>
    <x v="1"/>
    <x v="10"/>
    <x v="1"/>
    <n v="343.15"/>
    <n v="0.95319444444444434"/>
  </r>
  <r>
    <x v="20"/>
    <s v="CG-08"/>
    <x v="9"/>
    <m/>
    <x v="1"/>
    <n v="107"/>
    <x v="5"/>
    <n v="2171"/>
    <d v="2018-03-05T00:00:00"/>
    <s v="CONFORME"/>
    <d v="2018-03-08T00:00:00"/>
    <d v="1899-12-30T12:40:00"/>
    <d v="1899-12-30T14:02:00"/>
    <n v="1.3666666666666667"/>
    <x v="5"/>
    <x v="5"/>
    <x v="0"/>
    <n v="338"/>
    <n v="0.93888888888888888"/>
  </r>
  <r>
    <x v="28"/>
    <s v="TAB-07"/>
    <x v="1"/>
    <m/>
    <x v="1"/>
    <n v="201"/>
    <x v="4"/>
    <n v="1911"/>
    <d v="2019-01-04T00:00:00"/>
    <s v="CONFORME"/>
    <d v="2019-01-05T00:00:00"/>
    <d v="1899-12-30T10:40:00"/>
    <d v="1899-12-30T13:57:00"/>
    <n v="3.2833333333333332"/>
    <x v="2"/>
    <x v="8"/>
    <x v="1"/>
    <n v="353.26666666666665"/>
    <n v="0.98129629629629622"/>
  </r>
  <r>
    <x v="29"/>
    <s v="TAB-08"/>
    <x v="7"/>
    <m/>
    <x v="1"/>
    <n v="201"/>
    <x v="4"/>
    <n v="1911"/>
    <d v="2018-07-27T00:00:00"/>
    <s v="CONFORME"/>
    <d v="2018-07-29T00:00:00"/>
    <d v="1899-12-30T14:30:00"/>
    <d v="1899-12-30T15:51:00"/>
    <n v="1.35"/>
    <x v="0"/>
    <x v="11"/>
    <x v="0"/>
    <n v="358.65"/>
    <n v="0.99624999999999997"/>
  </r>
  <r>
    <x v="30"/>
    <s v="TAB-09"/>
    <x v="12"/>
    <m/>
    <x v="1"/>
    <n v="201"/>
    <x v="4"/>
    <n v="1911"/>
    <d v="2019-04-26T00:00:00"/>
    <s v="PENDIENTE"/>
    <s v=""/>
    <s v=""/>
    <s v=""/>
    <s v=""/>
    <x v="1"/>
    <x v="2"/>
    <x v="1"/>
    <n v="358.61666666666667"/>
    <n v="0.99615740740740744"/>
  </r>
  <r>
    <x v="31"/>
    <s v="TAB-10"/>
    <x v="3"/>
    <m/>
    <x v="1"/>
    <n v="201"/>
    <x v="4"/>
    <n v="1911"/>
    <d v="2018-06-15T00:00:00"/>
    <s v="CONFORME"/>
    <d v="2018-06-15T00:00:00"/>
    <d v="1899-12-30T10:12:00"/>
    <d v="1899-12-30T13:24:00"/>
    <n v="3.2"/>
    <x v="3"/>
    <x v="1"/>
    <x v="0"/>
    <n v="356.8"/>
    <n v="0.99111111111111116"/>
  </r>
  <r>
    <x v="32"/>
    <s v="TAB-11"/>
    <x v="9"/>
    <m/>
    <x v="1"/>
    <n v="201"/>
    <x v="4"/>
    <n v="1911"/>
    <d v="2018-11-12T00:00:00"/>
    <s v="CONFORME"/>
    <d v="2018-11-16T00:00:00"/>
    <d v="1899-12-30T12:14:00"/>
    <d v="1899-12-30T16:36:00"/>
    <n v="4.3666666666666663"/>
    <x v="4"/>
    <x v="9"/>
    <x v="0"/>
    <n v="355.63333333333333"/>
    <n v="0.9878703703703704"/>
  </r>
  <r>
    <x v="33"/>
    <s v="TAB-12"/>
    <x v="12"/>
    <m/>
    <x v="1"/>
    <n v="201"/>
    <x v="4"/>
    <n v="1911"/>
    <d v="2018-07-05T00:00:00"/>
    <s v="CONFORME"/>
    <d v="2018-07-05T00:00:00"/>
    <d v="1899-12-30T12:29:00"/>
    <d v="1899-12-30T15:52:00"/>
    <n v="3.3833333333333333"/>
    <x v="3"/>
    <x v="11"/>
    <x v="0"/>
    <n v="356.61666666666667"/>
    <n v="0.9906018518518519"/>
  </r>
  <r>
    <x v="34"/>
    <s v="TAB-13"/>
    <x v="7"/>
    <m/>
    <x v="1"/>
    <n v="201"/>
    <x v="4"/>
    <n v="1911"/>
    <d v="2019-02-06T00:00:00"/>
    <s v="CONFORME"/>
    <d v="2019-02-08T00:00:00"/>
    <d v="1899-12-30T09:39:00"/>
    <d v="1899-12-30T10:56:00"/>
    <n v="1.2833333333333332"/>
    <x v="0"/>
    <x v="10"/>
    <x v="1"/>
    <n v="358.71666666666664"/>
    <n v="0.99643518518518515"/>
  </r>
  <r>
    <x v="35"/>
    <s v="TAB-14"/>
    <x v="12"/>
    <m/>
    <x v="1"/>
    <n v="201"/>
    <x v="4"/>
    <n v="1911"/>
    <d v="2018-09-19T00:00:00"/>
    <s v="CONFORME"/>
    <d v="2018-09-20T00:00:00"/>
    <d v="1899-12-30T13:25:00"/>
    <d v="1899-12-30T16:49:00"/>
    <n v="3.4"/>
    <x v="2"/>
    <x v="6"/>
    <x v="0"/>
    <n v="356.6"/>
    <n v="0.99055555555555563"/>
  </r>
  <r>
    <x v="59"/>
    <s v="OXIC-02"/>
    <x v="8"/>
    <m/>
    <x v="0"/>
    <n v="201"/>
    <x v="3"/>
    <n v="908"/>
    <d v="2018-03-26T00:00:00"/>
    <s v="PENDIENTE"/>
    <s v=""/>
    <s v=""/>
    <s v=""/>
    <s v=""/>
    <x v="1"/>
    <x v="5"/>
    <x v="0"/>
    <n v="360"/>
    <n v="1"/>
  </r>
  <r>
    <x v="1"/>
    <s v="PORT.G-01"/>
    <x v="3"/>
    <s v="PREVENTIVO"/>
    <x v="0"/>
    <n v="107"/>
    <x v="5"/>
    <n v="1420"/>
    <d v="2018-01-15T00:00:00"/>
    <s v="PENDIENTE"/>
    <s v=""/>
    <s v=""/>
    <s v=""/>
    <s v=""/>
    <x v="1"/>
    <x v="8"/>
    <x v="0"/>
    <n v="355.51666666666665"/>
    <n v="0.9875462962962962"/>
  </r>
  <r>
    <x v="1"/>
    <s v="PORT.G-01"/>
    <x v="5"/>
    <s v="PREVENTIVO"/>
    <x v="1"/>
    <n v="107"/>
    <x v="5"/>
    <n v="1911"/>
    <d v="2018-04-01T00:00:00"/>
    <s v="CONFORME"/>
    <d v="2018-04-05T00:00:00"/>
    <d v="1899-12-30T09:26:00"/>
    <d v="1899-12-30T13:45:00"/>
    <n v="4.3166666666666664"/>
    <x v="4"/>
    <x v="2"/>
    <x v="0"/>
    <n v="342.66666666666669"/>
    <n v="0.95185185185185195"/>
  </r>
  <r>
    <x v="54"/>
    <s v="CSA-01"/>
    <x v="8"/>
    <s v="PREVENTIVO"/>
    <x v="0"/>
    <n v="106"/>
    <x v="0"/>
    <n v="1420"/>
    <d v="2019-01-15T00:00:00"/>
    <s v="PENDIENTE"/>
    <s v=""/>
    <s v=""/>
    <s v=""/>
    <s v=""/>
    <x v="1"/>
    <x v="8"/>
    <x v="1"/>
    <n v="337.48333333333335"/>
    <n v="0.93745370370370373"/>
  </r>
  <r>
    <x v="54"/>
    <s v="CSA-01"/>
    <x v="1"/>
    <s v="PREVENTIVO"/>
    <x v="1"/>
    <n v="106"/>
    <x v="4"/>
    <n v="1911"/>
    <d v="2018-04-18T00:00:00"/>
    <s v="CONFORME"/>
    <d v="2018-04-21T00:00:00"/>
    <d v="1899-12-30T14:23:00"/>
    <d v="1899-12-30T15:46:00"/>
    <n v="1.3833333333333333"/>
    <x v="5"/>
    <x v="2"/>
    <x v="0"/>
    <n v="343.16666666666669"/>
    <n v="0.95324074074074083"/>
  </r>
  <r>
    <x v="11"/>
    <s v="COMPRESOR 5"/>
    <x v="2"/>
    <s v="PREVENTIVO"/>
    <x v="2"/>
    <n v="107"/>
    <x v="5"/>
    <n v="2171"/>
    <d v="2018-01-04T00:00:00"/>
    <s v="CONFORME"/>
    <d v="2018-01-07T00:00:00"/>
    <d v="1899-12-30T09:37:00"/>
    <d v="1899-12-30T11:03:00"/>
    <n v="1.4333333333333333"/>
    <x v="5"/>
    <x v="8"/>
    <x v="0"/>
    <n v="347.56666666666666"/>
    <n v="0.96546296296296297"/>
  </r>
  <r>
    <x v="12"/>
    <s v="MC-06"/>
    <x v="4"/>
    <s v="PREVENTIVO"/>
    <x v="3"/>
    <n v="201"/>
    <x v="2"/>
    <n v="1168"/>
    <d v="2018-01-03T00:00:00"/>
    <s v="CONFORME"/>
    <d v="2018-01-03T00:00:00"/>
    <d v="1899-12-30T12:16:00"/>
    <d v="1899-12-30T13:46:00"/>
    <n v="1.5"/>
    <x v="3"/>
    <x v="8"/>
    <x v="0"/>
    <n v="358.5"/>
    <n v="0.99583333333333335"/>
  </r>
  <r>
    <x v="0"/>
    <s v="MQP015"/>
    <x v="12"/>
    <s v="PREVENTIVO"/>
    <x v="0"/>
    <n v="107"/>
    <x v="0"/>
    <n v="1420"/>
    <d v="2018-10-07T00:00:00"/>
    <s v="PENDIENTE"/>
    <s v=""/>
    <s v=""/>
    <s v=""/>
    <s v=""/>
    <x v="1"/>
    <x v="7"/>
    <x v="0"/>
    <n v="347.83333333333331"/>
    <n v="0.96620370370370368"/>
  </r>
  <r>
    <x v="19"/>
    <s v="CG-01"/>
    <x v="4"/>
    <m/>
    <x v="2"/>
    <n v="107"/>
    <x v="5"/>
    <n v="2171"/>
    <d v="2019-05-30T00:00:00"/>
    <s v="CONFORME"/>
    <d v="2019-06-02T00:00:00"/>
    <d v="1899-12-30T14:36:00"/>
    <d v="1899-12-30T17:46:00"/>
    <n v="3.1666666666666665"/>
    <x v="5"/>
    <x v="0"/>
    <x v="1"/>
    <n v="356.83333333333331"/>
    <n v="0.9912037037037037"/>
  </r>
  <r>
    <x v="36"/>
    <s v="TAB-15"/>
    <x v="7"/>
    <m/>
    <x v="1"/>
    <n v="201"/>
    <x v="4"/>
    <n v="1911"/>
    <d v="2019-05-11T00:00:00"/>
    <s v="PENDIENTE"/>
    <s v=""/>
    <s v=""/>
    <s v=""/>
    <s v=""/>
    <x v="1"/>
    <x v="0"/>
    <x v="1"/>
    <n v="357.55"/>
    <n v="0.99319444444444449"/>
  </r>
  <r>
    <x v="37"/>
    <s v="TAB-16"/>
    <x v="3"/>
    <m/>
    <x v="1"/>
    <n v="201"/>
    <x v="4"/>
    <n v="1911"/>
    <d v="2018-10-10T00:00:00"/>
    <s v="PENDIENTE"/>
    <s v=""/>
    <s v=""/>
    <s v=""/>
    <s v=""/>
    <x v="1"/>
    <x v="7"/>
    <x v="0"/>
    <n v="360"/>
    <n v="1"/>
  </r>
  <r>
    <x v="38"/>
    <s v="TAB-17"/>
    <x v="8"/>
    <m/>
    <x v="1"/>
    <n v="201"/>
    <x v="4"/>
    <n v="1911"/>
    <d v="2019-05-28T00:00:00"/>
    <s v="CONFORME"/>
    <d v="2019-05-30T00:00:00"/>
    <d v="1899-12-30T11:25:00"/>
    <d v="1899-12-30T15:38:00"/>
    <n v="4.2166666666666668"/>
    <x v="0"/>
    <x v="0"/>
    <x v="1"/>
    <n v="355.78333333333336"/>
    <n v="0.98828703703703713"/>
  </r>
  <r>
    <x v="39"/>
    <s v="TAB-18"/>
    <x v="4"/>
    <m/>
    <x v="1"/>
    <n v="201"/>
    <x v="4"/>
    <n v="1911"/>
    <d v="2018-01-21T00:00:00"/>
    <s v="PENDIENTE"/>
    <s v=""/>
    <s v=""/>
    <s v=""/>
    <s v=""/>
    <x v="1"/>
    <x v="8"/>
    <x v="0"/>
    <n v="360"/>
    <n v="1"/>
  </r>
  <r>
    <x v="40"/>
    <s v="TAB-19"/>
    <x v="1"/>
    <m/>
    <x v="1"/>
    <n v="201"/>
    <x v="4"/>
    <n v="1911"/>
    <d v="2019-04-20T00:00:00"/>
    <s v="CONFORME"/>
    <d v="2019-04-23T00:00:00"/>
    <d v="1899-12-30T13:33:00"/>
    <d v="1899-12-30T15:56:00"/>
    <n v="2.3833333333333333"/>
    <x v="5"/>
    <x v="2"/>
    <x v="1"/>
    <n v="357.61666666666667"/>
    <n v="0.99337962962962967"/>
  </r>
  <r>
    <x v="41"/>
    <s v="TAB-20"/>
    <x v="2"/>
    <m/>
    <x v="1"/>
    <n v="201"/>
    <x v="4"/>
    <n v="1911"/>
    <d v="2018-01-18T00:00:00"/>
    <s v="CONFORME"/>
    <d v="2018-01-19T00:00:00"/>
    <d v="1899-12-30T12:25:00"/>
    <d v="1899-12-30T14:50:00"/>
    <n v="2.4166666666666665"/>
    <x v="2"/>
    <x v="8"/>
    <x v="0"/>
    <n v="357.58333333333331"/>
    <n v="0.99328703703703702"/>
  </r>
  <r>
    <x v="60"/>
    <s v="OXIC-03"/>
    <x v="5"/>
    <m/>
    <x v="0"/>
    <n v="201"/>
    <x v="3"/>
    <n v="908"/>
    <d v="2018-10-11T00:00:00"/>
    <s v="CONFORME"/>
    <d v="2018-10-11T00:00:00"/>
    <d v="1899-12-30T11:28:00"/>
    <d v="1899-12-30T12:54:00"/>
    <n v="1.4333333333333333"/>
    <x v="3"/>
    <x v="7"/>
    <x v="0"/>
    <n v="358.56666666666666"/>
    <n v="0.99601851851851853"/>
  </r>
  <r>
    <x v="56"/>
    <s v="PREN-CORT"/>
    <x v="9"/>
    <m/>
    <x v="2"/>
    <n v="201"/>
    <x v="4"/>
    <n v="1911"/>
    <d v="2019-02-22T00:00:00"/>
    <s v="CONFORME"/>
    <d v="2019-02-25T00:00:00"/>
    <d v="1899-12-30T10:19:00"/>
    <d v="1899-12-30T12:31:00"/>
    <n v="2.2000000000000002"/>
    <x v="5"/>
    <x v="10"/>
    <x v="1"/>
    <n v="357.8"/>
    <n v="0.99388888888888893"/>
  </r>
  <r>
    <x v="5"/>
    <s v="GR-02"/>
    <x v="4"/>
    <s v="PREVENTIVO"/>
    <x v="1"/>
    <n v="106"/>
    <x v="4"/>
    <n v="1911"/>
    <d v="2018-07-25T00:00:00"/>
    <s v="CONFORME"/>
    <d v="2018-07-25T00:00:00"/>
    <d v="1899-12-30T13:30:00"/>
    <d v="1899-12-30T16:42:00"/>
    <n v="3.2"/>
    <x v="3"/>
    <x v="11"/>
    <x v="0"/>
    <n v="327.33333333333331"/>
    <n v="0.90925925925925921"/>
  </r>
  <r>
    <x v="5"/>
    <s v="GR-02"/>
    <x v="8"/>
    <s v="PREVENTIVO"/>
    <x v="0"/>
    <n v="106"/>
    <x v="3"/>
    <n v="908"/>
    <d v="2019-04-11T00:00:00"/>
    <s v="CONFORME"/>
    <d v="2019-04-14T00:00:00"/>
    <d v="1899-12-30T12:36:00"/>
    <d v="1899-12-30T16:55:00"/>
    <n v="4.3166666666666664"/>
    <x v="5"/>
    <x v="2"/>
    <x v="1"/>
    <n v="309.5333333333333"/>
    <n v="0.8598148148148147"/>
  </r>
  <r>
    <x v="10"/>
    <s v="COMPRESOR 6"/>
    <x v="0"/>
    <s v="PREVENTIVO"/>
    <x v="2"/>
    <n v="107"/>
    <x v="5"/>
    <n v="2171"/>
    <d v="2019-01-30T00:00:00"/>
    <s v="PENDIENTE"/>
    <s v=""/>
    <s v=""/>
    <s v=""/>
    <s v=""/>
    <x v="1"/>
    <x v="8"/>
    <x v="1"/>
    <n v="350.25"/>
    <n v="0.97291666666666665"/>
  </r>
  <r>
    <x v="14"/>
    <s v="MC-07"/>
    <x v="3"/>
    <s v="PREVENTIVO"/>
    <x v="3"/>
    <n v="201"/>
    <x v="2"/>
    <n v="1168"/>
    <d v="2018-12-28T00:00:00"/>
    <s v="CONFORME"/>
    <d v="2018-12-28T00:00:00"/>
    <d v="1899-12-30T10:14:00"/>
    <d v="1899-12-30T13:25:00"/>
    <n v="3.1833333333333331"/>
    <x v="3"/>
    <x v="4"/>
    <x v="0"/>
    <n v="352.35"/>
    <n v="0.97875000000000001"/>
  </r>
  <r>
    <x v="17"/>
    <s v="MQP001"/>
    <x v="2"/>
    <s v="PREVENTIVO"/>
    <x v="0"/>
    <n v="107"/>
    <x v="0"/>
    <n v="1420"/>
    <d v="2018-01-05T00:00:00"/>
    <s v="CONFORME"/>
    <d v="2018-01-05T00:00:00"/>
    <d v="1899-12-30T09:21:00"/>
    <d v="1899-12-30T13:47:00"/>
    <n v="4.4333333333333336"/>
    <x v="3"/>
    <x v="8"/>
    <x v="0"/>
    <n v="352.21666666666664"/>
    <n v="0.97837962962962954"/>
  </r>
  <r>
    <x v="20"/>
    <s v="CG-02"/>
    <x v="0"/>
    <m/>
    <x v="2"/>
    <n v="107"/>
    <x v="5"/>
    <n v="2171"/>
    <d v="2018-03-24T00:00:00"/>
    <s v="CONFORME"/>
    <d v="2018-03-26T00:00:00"/>
    <d v="1899-12-30T13:34:00"/>
    <d v="1899-12-30T15:02:00"/>
    <n v="1.4666666666666668"/>
    <x v="0"/>
    <x v="5"/>
    <x v="0"/>
    <n v="338"/>
    <n v="0.93888888888888888"/>
  </r>
  <r>
    <x v="42"/>
    <s v="TAB-21"/>
    <x v="8"/>
    <m/>
    <x v="1"/>
    <n v="201"/>
    <x v="5"/>
    <n v="1911"/>
    <d v="2019-01-30T00:00:00"/>
    <s v="CONFORME"/>
    <d v="2019-01-31T00:00:00"/>
    <d v="1899-12-30T15:15:00"/>
    <d v="1899-12-30T17:26:00"/>
    <n v="2.1833333333333331"/>
    <x v="2"/>
    <x v="8"/>
    <x v="1"/>
    <n v="357.81666666666666"/>
    <n v="0.9939351851851852"/>
  </r>
  <r>
    <x v="43"/>
    <s v="TAB-22"/>
    <x v="3"/>
    <m/>
    <x v="1"/>
    <n v="201"/>
    <x v="5"/>
    <n v="1911"/>
    <d v="2019-02-22T00:00:00"/>
    <s v="CONFORME"/>
    <d v="2019-02-23T00:00:00"/>
    <d v="1899-12-30T14:26:00"/>
    <d v="1899-12-30T16:41:00"/>
    <n v="2.25"/>
    <x v="2"/>
    <x v="10"/>
    <x v="1"/>
    <n v="357.75"/>
    <n v="0.99375000000000002"/>
  </r>
  <r>
    <x v="44"/>
    <s v="TAB-23"/>
    <x v="4"/>
    <m/>
    <x v="1"/>
    <n v="201"/>
    <x v="5"/>
    <n v="1911"/>
    <d v="2019-02-09T00:00:00"/>
    <s v="CONFORME"/>
    <d v="2019-02-12T00:00:00"/>
    <d v="1899-12-30T09:22:00"/>
    <d v="1899-12-30T10:46:00"/>
    <n v="1.4"/>
    <x v="5"/>
    <x v="10"/>
    <x v="1"/>
    <n v="355.16666666666669"/>
    <n v="0.98657407407407416"/>
  </r>
  <r>
    <x v="45"/>
    <s v="TAB-24"/>
    <x v="4"/>
    <m/>
    <x v="1"/>
    <n v="201"/>
    <x v="5"/>
    <n v="1911"/>
    <d v="2018-02-17T00:00:00"/>
    <s v="CONFORME"/>
    <d v="2018-02-17T00:00:00"/>
    <d v="1899-12-30T11:22:00"/>
    <d v="1899-12-30T13:42:00"/>
    <n v="2.3333333333333335"/>
    <x v="3"/>
    <x v="10"/>
    <x v="0"/>
    <n v="349.1"/>
    <n v="0.96972222222222226"/>
  </r>
  <r>
    <x v="46"/>
    <s v="TAB-25"/>
    <x v="0"/>
    <m/>
    <x v="1"/>
    <n v="201"/>
    <x v="5"/>
    <n v="1911"/>
    <d v="2018-06-13T00:00:00"/>
    <s v="CONFORME"/>
    <d v="2018-06-15T00:00:00"/>
    <d v="1899-12-30T12:14:00"/>
    <d v="1899-12-30T13:32:00"/>
    <n v="1.3"/>
    <x v="0"/>
    <x v="1"/>
    <x v="0"/>
    <n v="358.7"/>
    <n v="0.99638888888888888"/>
  </r>
  <r>
    <x v="47"/>
    <s v="TAB-26"/>
    <x v="6"/>
    <m/>
    <x v="1"/>
    <n v="201"/>
    <x v="4"/>
    <n v="1911"/>
    <d v="2018-01-16T00:00:00"/>
    <s v="CONFORME"/>
    <d v="2018-01-20T00:00:00"/>
    <d v="1899-12-30T13:32:00"/>
    <d v="1899-12-30T16:43:00"/>
    <n v="3.1833333333333331"/>
    <x v="4"/>
    <x v="8"/>
    <x v="0"/>
    <n v="356.81666666666666"/>
    <n v="0.99115740740740743"/>
  </r>
  <r>
    <x v="48"/>
    <s v="TAB-27"/>
    <x v="5"/>
    <m/>
    <x v="1"/>
    <n v="201"/>
    <x v="4"/>
    <n v="1911"/>
    <d v="2018-11-17T00:00:00"/>
    <s v="CONFORME"/>
    <d v="2018-11-18T00:00:00"/>
    <d v="1899-12-30T15:28:00"/>
    <d v="1899-12-30T19:50:00"/>
    <n v="4.3666666666666663"/>
    <x v="2"/>
    <x v="9"/>
    <x v="0"/>
    <n v="355.63333333333333"/>
    <n v="0.9878703703703704"/>
  </r>
  <r>
    <x v="49"/>
    <s v="TAB-28"/>
    <x v="1"/>
    <m/>
    <x v="1"/>
    <n v="201"/>
    <x v="4"/>
    <n v="1911"/>
    <d v="2018-07-28T00:00:00"/>
    <s v="CONFORME"/>
    <d v="2018-07-31T00:00:00"/>
    <d v="1899-12-30T10:28:00"/>
    <d v="1899-12-30T14:58:00"/>
    <n v="4.5"/>
    <x v="5"/>
    <x v="11"/>
    <x v="0"/>
    <n v="351.1"/>
    <n v="0.9752777777777778"/>
  </r>
  <r>
    <x v="61"/>
    <s v="SOLAND-02"/>
    <x v="11"/>
    <m/>
    <x v="1"/>
    <n v="201"/>
    <x v="4"/>
    <n v="1911"/>
    <d v="2019-05-14T00:00:00"/>
    <s v="CONFORME"/>
    <d v="2019-05-15T00:00:00"/>
    <d v="1899-12-30T15:17:00"/>
    <d v="1899-12-30T18:28:00"/>
    <n v="3.1833333333333331"/>
    <x v="2"/>
    <x v="0"/>
    <x v="1"/>
    <n v="356.81666666666666"/>
    <n v="0.99115740740740743"/>
  </r>
  <r>
    <x v="5"/>
    <s v="GR-01"/>
    <x v="7"/>
    <s v="PREVENTIVO"/>
    <x v="0"/>
    <n v="106"/>
    <x v="3"/>
    <n v="908"/>
    <d v="2018-10-06T00:00:00"/>
    <s v="CONFORME"/>
    <d v="2018-10-08T00:00:00"/>
    <d v="1899-12-30T11:23:00"/>
    <d v="1899-12-30T14:45:00"/>
    <n v="3.3666666666666667"/>
    <x v="0"/>
    <x v="7"/>
    <x v="0"/>
    <n v="303.01666666666665"/>
    <n v="0.84171296296296294"/>
  </r>
  <r>
    <x v="5"/>
    <s v="GR-01"/>
    <x v="8"/>
    <s v="PREVENTIVO"/>
    <x v="1"/>
    <n v="106"/>
    <x v="4"/>
    <n v="1911"/>
    <d v="2018-09-28T00:00:00"/>
    <s v="CONFORME"/>
    <d v="2018-09-28T00:00:00"/>
    <d v="1899-12-30T10:23:00"/>
    <d v="1899-12-30T14:48:00"/>
    <n v="4.416666666666667"/>
    <x v="3"/>
    <x v="6"/>
    <x v="0"/>
    <n v="307.0333333333333"/>
    <n v="0.85287037037037028"/>
  </r>
  <r>
    <x v="15"/>
    <s v="MC-08"/>
    <x v="6"/>
    <s v="PREVENTIVO"/>
    <x v="3"/>
    <n v="201"/>
    <x v="2"/>
    <n v="1168"/>
    <d v="2018-06-28T00:00:00"/>
    <s v="CONFORME"/>
    <d v="2018-07-01T00:00:00"/>
    <d v="1899-12-30T09:33:00"/>
    <d v="1899-12-30T14:02:00"/>
    <n v="4.4833333333333334"/>
    <x v="5"/>
    <x v="1"/>
    <x v="0"/>
    <n v="352.06666666666666"/>
    <n v="0.97796296296296292"/>
  </r>
  <r>
    <x v="0"/>
    <s v="MQP002"/>
    <x v="6"/>
    <s v="PREVENTIVO"/>
    <x v="0"/>
    <n v="107"/>
    <x v="0"/>
    <n v="1420"/>
    <d v="2019-03-30T00:00:00"/>
    <s v="CONFORME"/>
    <d v="2019-03-30T00:00:00"/>
    <d v="1899-12-30T10:36:00"/>
    <d v="1899-12-30T13:49:00"/>
    <n v="3.2166666666666668"/>
    <x v="3"/>
    <x v="5"/>
    <x v="1"/>
    <n v="351.4"/>
    <n v="0.97611111111111104"/>
  </r>
  <r>
    <x v="53"/>
    <s v="LINC-03"/>
    <x v="3"/>
    <m/>
    <x v="1"/>
    <n v="201"/>
    <x v="4"/>
    <n v="1911"/>
    <d v="2018-07-27T00:00:00"/>
    <s v="CONFORME"/>
    <d v="2018-07-30T00:00:00"/>
    <d v="1899-12-30T12:14:00"/>
    <d v="1899-12-30T16:44:00"/>
    <n v="4.5"/>
    <x v="5"/>
    <x v="11"/>
    <x v="0"/>
    <n v="355.5"/>
    <n v="0.98750000000000004"/>
  </r>
  <r>
    <x v="54"/>
    <s v="CSA-01"/>
    <x v="4"/>
    <s v="PREVENTIVO"/>
    <x v="0"/>
    <n v="106"/>
    <x v="0"/>
    <n v="1420"/>
    <d v="2018-03-10T00:00:00"/>
    <s v="CONFORME"/>
    <d v="2018-03-13T00:00:00"/>
    <d v="1899-12-30T14:37:00"/>
    <d v="1899-12-30T16:53:00"/>
    <n v="2.2666666666666666"/>
    <x v="5"/>
    <x v="5"/>
    <x v="0"/>
    <n v="345.08333333333331"/>
    <n v="0.95856481481481481"/>
  </r>
  <r>
    <x v="54"/>
    <s v="CSA-01"/>
    <x v="10"/>
    <s v="PREVENTIVO"/>
    <x v="1"/>
    <n v="106"/>
    <x v="4"/>
    <n v="1911"/>
    <d v="2019-03-20T00:00:00"/>
    <s v="CONFORME"/>
    <d v="2019-03-23T00:00:00"/>
    <d v="1899-12-30T10:30:00"/>
    <d v="1899-12-30T12:58:00"/>
    <n v="2.4666666666666668"/>
    <x v="5"/>
    <x v="5"/>
    <x v="1"/>
    <n v="340.26666666666665"/>
    <n v="0.94518518518518513"/>
  </r>
  <r>
    <x v="16"/>
    <s v="MC-09"/>
    <x v="9"/>
    <s v="PREVENTIVO"/>
    <x v="3"/>
    <n v="201"/>
    <x v="2"/>
    <n v="1168"/>
    <d v="2019-01-30T00:00:00"/>
    <s v="CONFORME"/>
    <d v="2019-02-01T00:00:00"/>
    <d v="1899-12-30T09:13:00"/>
    <d v="1899-12-30T12:30:00"/>
    <n v="3.2833333333333332"/>
    <x v="0"/>
    <x v="8"/>
    <x v="1"/>
    <n v="356.71666666666664"/>
    <n v="0.99087962962962961"/>
  </r>
  <r>
    <x v="17"/>
    <s v="MQP003"/>
    <x v="8"/>
    <s v="PREVENTIVO"/>
    <x v="0"/>
    <n v="107"/>
    <x v="0"/>
    <n v="1420"/>
    <d v="2018-07-29T00:00:00"/>
    <s v="CONFORME"/>
    <d v="2018-07-31T00:00:00"/>
    <d v="1899-12-30T11:28:00"/>
    <d v="1899-12-30T14:39:00"/>
    <n v="3.1833333333333331"/>
    <x v="0"/>
    <x v="11"/>
    <x v="0"/>
    <n v="349.91666666666669"/>
    <n v="0.97199074074074077"/>
  </r>
  <r>
    <x v="5"/>
    <s v="GR-02"/>
    <x v="10"/>
    <s v="PREVENTIVO"/>
    <x v="1"/>
    <n v="106"/>
    <x v="4"/>
    <n v="1911"/>
    <d v="2018-12-13T00:00:00"/>
    <s v="CONFORME"/>
    <d v="2018-12-14T00:00:00"/>
    <d v="1899-12-30T11:40:00"/>
    <d v="1899-12-30T14:51:00"/>
    <n v="3.1833333333333331"/>
    <x v="2"/>
    <x v="4"/>
    <x v="0"/>
    <n v="325.60000000000002"/>
    <n v="0.9044444444444445"/>
  </r>
  <r>
    <x v="5"/>
    <s v="GR-02"/>
    <x v="6"/>
    <s v="PREVENTIVO"/>
    <x v="0"/>
    <n v="106"/>
    <x v="3"/>
    <n v="908"/>
    <d v="2019-01-21T00:00:00"/>
    <s v="CONFORME"/>
    <d v="2019-01-21T00:00:00"/>
    <d v="1899-12-30T11:23:00"/>
    <d v="1899-12-30T15:33:00"/>
    <n v="4.166666666666667"/>
    <x v="3"/>
    <x v="8"/>
    <x v="1"/>
    <n v="323.23333333333335"/>
    <n v="0.89787037037037043"/>
  </r>
  <r>
    <x v="2"/>
    <s v="COMPRESOR 3"/>
    <x v="10"/>
    <s v="PREVENTIVO"/>
    <x v="2"/>
    <n v="106"/>
    <x v="5"/>
    <n v="2171"/>
    <d v="2018-01-08T00:00:00"/>
    <s v="CONFORME"/>
    <d v="2018-01-09T00:00:00"/>
    <d v="1899-12-30T14:17:00"/>
    <d v="1899-12-30T18:28:00"/>
    <n v="4.1833333333333336"/>
    <x v="2"/>
    <x v="8"/>
    <x v="0"/>
    <n v="349.15"/>
    <n v="0.96986111111111106"/>
  </r>
  <r>
    <x v="3"/>
    <s v="MC-10"/>
    <x v="8"/>
    <s v="PREVENTIVO"/>
    <x v="3"/>
    <n v="201"/>
    <x v="2"/>
    <n v="1168"/>
    <d v="2018-05-14T00:00:00"/>
    <s v="PENDIENTE"/>
    <s v=""/>
    <s v=""/>
    <s v=""/>
    <s v=""/>
    <x v="1"/>
    <x v="0"/>
    <x v="0"/>
    <n v="355.53333333333336"/>
    <n v="0.98759259259259269"/>
  </r>
  <r>
    <x v="7"/>
    <s v="MQP004"/>
    <x v="11"/>
    <s v="PREVENTIVO"/>
    <x v="0"/>
    <n v="107"/>
    <x v="0"/>
    <n v="1420"/>
    <d v="2018-03-06T00:00:00"/>
    <s v="PENDIENTE"/>
    <s v=""/>
    <s v=""/>
    <s v=""/>
    <s v=""/>
    <x v="1"/>
    <x v="5"/>
    <x v="0"/>
    <n v="353.2"/>
    <n v="0.98111111111111104"/>
  </r>
  <r>
    <x v="19"/>
    <s v="CG-04N"/>
    <x v="0"/>
    <m/>
    <x v="1"/>
    <n v="107"/>
    <x v="5"/>
    <n v="2171"/>
    <d v="2018-10-27T00:00:00"/>
    <s v="CONFORME"/>
    <d v="2018-10-31T00:00:00"/>
    <d v="1899-12-30T12:24:00"/>
    <d v="1899-12-30T15:39:00"/>
    <n v="3.25"/>
    <x v="4"/>
    <x v="7"/>
    <x v="0"/>
    <n v="356.75"/>
    <n v="0.99097222222222225"/>
  </r>
  <r>
    <x v="5"/>
    <s v="GR-01"/>
    <x v="8"/>
    <s v="PREVENTIVO"/>
    <x v="0"/>
    <n v="106"/>
    <x v="3"/>
    <n v="908"/>
    <d v="2019-02-08T00:00:00"/>
    <s v="CONFORME"/>
    <d v="2019-02-08T00:00:00"/>
    <d v="1899-12-30T10:12:00"/>
    <d v="1899-12-30T12:26:00"/>
    <n v="2.2333333333333334"/>
    <x v="3"/>
    <x v="10"/>
    <x v="1"/>
    <n v="321.01666666666665"/>
    <n v="0.89171296296296287"/>
  </r>
  <r>
    <x v="5"/>
    <s v="GR-01"/>
    <x v="4"/>
    <s v="PREVENTIVO"/>
    <x v="1"/>
    <n v="106"/>
    <x v="4"/>
    <n v="1911"/>
    <d v="2018-10-25T00:00:00"/>
    <s v="PENDIENTE"/>
    <s v=""/>
    <s v=""/>
    <s v=""/>
    <s v=""/>
    <x v="1"/>
    <x v="7"/>
    <x v="0"/>
    <n v="303.01666666666665"/>
    <n v="0.84171296296296294"/>
  </r>
  <r>
    <x v="13"/>
    <s v="COMPRESOR 4"/>
    <x v="2"/>
    <s v="PREVENTIVO"/>
    <x v="2"/>
    <n v="106"/>
    <x v="5"/>
    <n v="2171"/>
    <d v="2018-11-06T00:00:00"/>
    <s v="CONFORME"/>
    <d v="2018-11-09T00:00:00"/>
    <d v="1899-12-30T10:15:00"/>
    <d v="1899-12-30T11:25:00"/>
    <n v="1.1666666666666667"/>
    <x v="5"/>
    <x v="9"/>
    <x v="0"/>
    <n v="350.63333333333333"/>
    <n v="0.97398148148148145"/>
  </r>
  <r>
    <x v="18"/>
    <s v="HM-01"/>
    <x v="11"/>
    <m/>
    <x v="0"/>
    <n v="107"/>
    <x v="2"/>
    <n v="1168"/>
    <d v="2018-09-10T00:00:00"/>
    <s v="PENDIENTE"/>
    <s v=""/>
    <s v=""/>
    <s v=""/>
    <s v=""/>
    <x v="1"/>
    <x v="6"/>
    <x v="0"/>
    <n v="356.55"/>
    <n v="0.99041666666666672"/>
  </r>
  <r>
    <x v="18"/>
    <s v="HM-01"/>
    <x v="12"/>
    <m/>
    <x v="1"/>
    <n v="107"/>
    <x v="4"/>
    <n v="1911"/>
    <d v="2018-04-19T00:00:00"/>
    <s v="CONFORME"/>
    <d v="2018-04-23T00:00:00"/>
    <d v="1899-12-30T09:19:00"/>
    <d v="1899-12-30T11:44:00"/>
    <n v="2.4166666666666665"/>
    <x v="4"/>
    <x v="2"/>
    <x v="0"/>
    <n v="357.58333333333331"/>
    <n v="0.99328703703703702"/>
  </r>
  <r>
    <x v="6"/>
    <s v="MC-02"/>
    <x v="4"/>
    <s v="PREVENTIVO"/>
    <x v="3"/>
    <n v="201"/>
    <x v="2"/>
    <n v="1168"/>
    <d v="2018-02-10T00:00:00"/>
    <s v="CONFORME"/>
    <d v="2018-02-14T00:00:00"/>
    <d v="1899-12-30T11:22:00"/>
    <d v="1899-12-30T14:45:00"/>
    <n v="3.3833333333333333"/>
    <x v="4"/>
    <x v="10"/>
    <x v="0"/>
    <n v="356.61666666666667"/>
    <n v="0.9906018518518519"/>
  </r>
  <r>
    <x v="17"/>
    <s v="MQP005"/>
    <x v="1"/>
    <s v="PREVENTIVO"/>
    <x v="0"/>
    <n v="107"/>
    <x v="0"/>
    <n v="1420"/>
    <d v="2018-05-01T00:00:00"/>
    <s v="CONFORME"/>
    <d v="2018-05-02T00:00:00"/>
    <d v="1899-12-30T12:23:00"/>
    <d v="1899-12-30T16:37:00"/>
    <n v="4.2333333333333334"/>
    <x v="2"/>
    <x v="0"/>
    <x v="0"/>
    <n v="355.76666666666665"/>
    <n v="0.98824074074074075"/>
  </r>
  <r>
    <x v="20"/>
    <s v="CG-04"/>
    <x v="11"/>
    <m/>
    <x v="1"/>
    <n v="107"/>
    <x v="5"/>
    <n v="1911"/>
    <d v="2018-07-15T00:00:00"/>
    <s v="PENDIENTE"/>
    <s v=""/>
    <s v=""/>
    <s v=""/>
    <s v=""/>
    <x v="1"/>
    <x v="11"/>
    <x v="0"/>
    <n v="350.06666666666666"/>
    <n v="0.97240740740740739"/>
  </r>
  <r>
    <x v="1"/>
    <s v="PORT.G-02"/>
    <x v="1"/>
    <s v="PREVENTIVO"/>
    <x v="0"/>
    <n v="107"/>
    <x v="0"/>
    <n v="1420"/>
    <d v="2018-03-11T00:00:00"/>
    <s v="PENDIENTE"/>
    <s v=""/>
    <s v=""/>
    <s v=""/>
    <s v=""/>
    <x v="1"/>
    <x v="5"/>
    <x v="0"/>
    <n v="355.75"/>
    <n v="0.98819444444444449"/>
  </r>
  <r>
    <x v="1"/>
    <s v="PORT.G-02"/>
    <x v="4"/>
    <s v="PREVENTIVO"/>
    <x v="1"/>
    <n v="107"/>
    <x v="4"/>
    <n v="1911"/>
    <d v="2019-02-26T00:00:00"/>
    <s v="CONFORME"/>
    <d v="2019-03-02T00:00:00"/>
    <d v="1899-12-30T15:22:00"/>
    <d v="1899-12-30T18:32:00"/>
    <n v="3.1666666666666665"/>
    <x v="4"/>
    <x v="10"/>
    <x v="1"/>
    <n v="353.98333333333335"/>
    <n v="0.98328703703703713"/>
  </r>
  <r>
    <x v="54"/>
    <s v="CSA-01"/>
    <x v="7"/>
    <s v="PREVENTIVO"/>
    <x v="0"/>
    <n v="106"/>
    <x v="0"/>
    <n v="1420"/>
    <d v="2019-01-17T00:00:00"/>
    <s v="CONFORME"/>
    <d v="2019-01-17T00:00:00"/>
    <d v="1899-12-30T11:22:00"/>
    <d v="1899-12-30T12:36:00"/>
    <n v="1.2333333333333334"/>
    <x v="3"/>
    <x v="8"/>
    <x v="1"/>
    <n v="337.48333333333335"/>
    <n v="0.93745370370370373"/>
  </r>
  <r>
    <x v="54"/>
    <s v="CSA-01"/>
    <x v="11"/>
    <s v="PREVENTIVO"/>
    <x v="1"/>
    <n v="106"/>
    <x v="4"/>
    <n v="1911"/>
    <d v="2019-05-23T00:00:00"/>
    <s v="PENDIENTE"/>
    <s v=""/>
    <s v=""/>
    <s v=""/>
    <s v=""/>
    <x v="1"/>
    <x v="0"/>
    <x v="1"/>
    <n v="335.6"/>
    <n v="0.93222222222222229"/>
  </r>
  <r>
    <x v="11"/>
    <s v="COMPRESOR 5"/>
    <x v="2"/>
    <s v="PREVENTIVO"/>
    <x v="2"/>
    <n v="107"/>
    <x v="5"/>
    <n v="2171"/>
    <d v="2019-04-18T00:00:00"/>
    <s v="PENDIENTE"/>
    <s v=""/>
    <s v=""/>
    <s v=""/>
    <s v=""/>
    <x v="1"/>
    <x v="2"/>
    <x v="1"/>
    <n v="353.26666666666665"/>
    <n v="0.98129629629629622"/>
  </r>
  <r>
    <x v="8"/>
    <s v="MC-04"/>
    <x v="12"/>
    <s v="PREVENTIVO"/>
    <x v="3"/>
    <n v="201"/>
    <x v="2"/>
    <n v="1168"/>
    <d v="2019-05-21T00:00:00"/>
    <s v="CONFORME"/>
    <d v="2019-05-21T00:00:00"/>
    <d v="1899-12-30T11:18:00"/>
    <d v="1899-12-30T12:35:00"/>
    <n v="1.2833333333333332"/>
    <x v="3"/>
    <x v="0"/>
    <x v="1"/>
    <n v="343.45"/>
    <n v="0.9540277777777777"/>
  </r>
  <r>
    <x v="0"/>
    <s v="MQP006"/>
    <x v="11"/>
    <s v="PREVENTIVO"/>
    <x v="0"/>
    <n v="107"/>
    <x v="0"/>
    <n v="1420"/>
    <d v="2018-12-22T00:00:00"/>
    <s v="CONFORME"/>
    <d v="2018-12-26T00:00:00"/>
    <d v="1899-12-30T11:34:00"/>
    <d v="1899-12-30T12:45:00"/>
    <n v="1.1833333333333333"/>
    <x v="4"/>
    <x v="4"/>
    <x v="0"/>
    <n v="341.93333333333334"/>
    <n v="0.94981481481481478"/>
  </r>
  <r>
    <x v="20"/>
    <s v="CG-05"/>
    <x v="3"/>
    <m/>
    <x v="1"/>
    <n v="107"/>
    <x v="5"/>
    <n v="2171"/>
    <d v="2018-06-08T00:00:00"/>
    <s v="CONFORME"/>
    <d v="2018-06-11T00:00:00"/>
    <d v="1899-12-30T15:29:00"/>
    <d v="1899-12-30T19:59:00"/>
    <n v="4.5"/>
    <x v="5"/>
    <x v="1"/>
    <x v="0"/>
    <n v="354.23333333333335"/>
    <n v="0.98398148148148157"/>
  </r>
  <r>
    <x v="62"/>
    <s v="PUNZ-01"/>
    <x v="3"/>
    <m/>
    <x v="0"/>
    <n v="107"/>
    <x v="4"/>
    <n v="1911"/>
    <d v="2018-12-30T00:00:00"/>
    <s v="CONFORME"/>
    <d v="2019-01-01T00:00:00"/>
    <d v="1899-12-30T15:17:00"/>
    <d v="1899-12-30T17:43:00"/>
    <n v="2.4333333333333336"/>
    <x v="0"/>
    <x v="4"/>
    <x v="0"/>
    <n v="351.9"/>
    <n v="0.97749999999999992"/>
  </r>
  <r>
    <x v="62"/>
    <s v="PUNZ-01"/>
    <x v="10"/>
    <m/>
    <x v="1"/>
    <n v="107"/>
    <x v="4"/>
    <n v="1911"/>
    <d v="2018-03-28T00:00:00"/>
    <s v="CONFORME"/>
    <d v="2018-03-28T00:00:00"/>
    <d v="1899-12-30T14:27:00"/>
    <d v="1899-12-30T15:47:00"/>
    <n v="1.3333333333333333"/>
    <x v="3"/>
    <x v="5"/>
    <x v="0"/>
    <n v="358.66666666666669"/>
    <n v="0.99629629629629635"/>
  </r>
  <r>
    <x v="5"/>
    <s v="GR-02"/>
    <x v="10"/>
    <s v="PREVENTIVO"/>
    <x v="1"/>
    <n v="106"/>
    <x v="4"/>
    <n v="1911"/>
    <d v="2018-01-21T00:00:00"/>
    <s v="CONFORME"/>
    <d v="2018-01-21T00:00:00"/>
    <d v="1899-12-30T12:31:00"/>
    <d v="1899-12-30T15:43:00"/>
    <n v="3.2"/>
    <x v="3"/>
    <x v="8"/>
    <x v="0"/>
    <n v="290.45"/>
    <n v="0.80680555555555555"/>
  </r>
  <r>
    <x v="5"/>
    <s v="GR-02"/>
    <x v="1"/>
    <s v="PREVENTIVO"/>
    <x v="0"/>
    <n v="106"/>
    <x v="3"/>
    <n v="908"/>
    <d v="2018-09-06T00:00:00"/>
    <s v="CONFORME"/>
    <d v="2018-09-06T00:00:00"/>
    <d v="1899-12-30T12:28:00"/>
    <d v="1899-12-30T15:58:00"/>
    <n v="3.5"/>
    <x v="3"/>
    <x v="6"/>
    <x v="0"/>
    <n v="307.0333333333333"/>
    <n v="0.85287037037037028"/>
  </r>
  <r>
    <x v="10"/>
    <s v="COMPRESOR 6"/>
    <x v="2"/>
    <s v="PREVENTIVO"/>
    <x v="2"/>
    <n v="107"/>
    <x v="5"/>
    <n v="2171"/>
    <d v="2018-10-04T00:00:00"/>
    <s v="PENDIENTE"/>
    <s v=""/>
    <s v=""/>
    <s v=""/>
    <s v=""/>
    <x v="1"/>
    <x v="7"/>
    <x v="0"/>
    <n v="360"/>
    <n v="1"/>
  </r>
  <r>
    <x v="8"/>
    <s v="MC-05"/>
    <x v="2"/>
    <s v="PREVENTIVO"/>
    <x v="3"/>
    <n v="201"/>
    <x v="2"/>
    <n v="1168"/>
    <d v="2018-07-16T00:00:00"/>
    <s v="CONFORME"/>
    <d v="2018-07-20T00:00:00"/>
    <d v="1899-12-30T09:27:00"/>
    <d v="1899-12-30T10:43:00"/>
    <n v="1.2666666666666666"/>
    <x v="4"/>
    <x v="11"/>
    <x v="0"/>
    <n v="355.35"/>
    <n v="0.98708333333333342"/>
  </r>
  <r>
    <x v="0"/>
    <s v="MQP007"/>
    <x v="6"/>
    <s v="PREVENTIVO"/>
    <x v="0"/>
    <n v="107"/>
    <x v="0"/>
    <n v="1420"/>
    <d v="2018-01-23T00:00:00"/>
    <s v="CONFORME"/>
    <d v="2018-01-26T00:00:00"/>
    <d v="1899-12-30T11:36:00"/>
    <d v="1899-12-30T15:59:00"/>
    <n v="4.3833333333333337"/>
    <x v="5"/>
    <x v="8"/>
    <x v="0"/>
    <n v="338.83333333333331"/>
    <n v="0.94120370370370365"/>
  </r>
  <r>
    <x v="20"/>
    <s v="CG-07"/>
    <x v="4"/>
    <m/>
    <x v="2"/>
    <n v="107"/>
    <x v="5"/>
    <n v="2171"/>
    <d v="2019-01-22T00:00:00"/>
    <s v="CONFORME"/>
    <d v="2019-01-23T00:00:00"/>
    <d v="1899-12-30T11:11:00"/>
    <d v="1899-12-30T14:37:00"/>
    <n v="3.4333333333333336"/>
    <x v="2"/>
    <x v="8"/>
    <x v="1"/>
    <n v="346.2"/>
    <n v="0.96166666666666667"/>
  </r>
  <r>
    <x v="51"/>
    <s v="BCO-CON"/>
    <x v="1"/>
    <m/>
    <x v="1"/>
    <n v="201"/>
    <x v="4"/>
    <n v="1911"/>
    <d v="2018-07-23T00:00:00"/>
    <s v="CONFORME"/>
    <d v="2018-07-26T00:00:00"/>
    <d v="1899-12-30T12:31:00"/>
    <d v="1899-12-30T15:00:00"/>
    <n v="2.4833333333333334"/>
    <x v="5"/>
    <x v="11"/>
    <x v="0"/>
    <n v="357.51666666666665"/>
    <n v="0.99310185185185185"/>
  </r>
  <r>
    <x v="52"/>
    <s v="SUB-EST"/>
    <x v="6"/>
    <m/>
    <x v="1"/>
    <n v="201"/>
    <x v="4"/>
    <n v="1911"/>
    <d v="2019-01-09T00:00:00"/>
    <s v="CONFORME"/>
    <d v="2019-01-09T00:00:00"/>
    <d v="1899-12-30T10:13:00"/>
    <d v="1899-12-30T12:26:00"/>
    <n v="2.2166666666666668"/>
    <x v="3"/>
    <x v="8"/>
    <x v="1"/>
    <n v="357.78333333333336"/>
    <n v="0.99384259259259267"/>
  </r>
  <r>
    <x v="5"/>
    <s v="GR-01"/>
    <x v="5"/>
    <s v="PREVENTIVO"/>
    <x v="0"/>
    <n v="106"/>
    <x v="3"/>
    <n v="908"/>
    <d v="2019-03-20T00:00:00"/>
    <s v="PENDIENTE"/>
    <s v=""/>
    <s v=""/>
    <s v=""/>
    <s v=""/>
    <x v="1"/>
    <x v="5"/>
    <x v="1"/>
    <n v="319.7166666666667"/>
    <n v="0.88810185185185198"/>
  </r>
  <r>
    <x v="5"/>
    <s v="GR-01"/>
    <x v="8"/>
    <s v="PREVENTIVO"/>
    <x v="1"/>
    <n v="106"/>
    <x v="4"/>
    <n v="1911"/>
    <d v="2019-03-31T00:00:00"/>
    <s v="CONFORME"/>
    <d v="2019-04-04T00:00:00"/>
    <d v="1899-12-30T15:31:00"/>
    <d v="1899-12-30T17:47:00"/>
    <n v="2.2666666666666666"/>
    <x v="4"/>
    <x v="5"/>
    <x v="1"/>
    <n v="319.7166666666667"/>
    <n v="0.88810185185185198"/>
  </r>
  <r>
    <x v="12"/>
    <s v="MC-06"/>
    <x v="10"/>
    <s v="PREVENTIVO"/>
    <x v="3"/>
    <n v="201"/>
    <x v="2"/>
    <n v="1168"/>
    <d v="2018-12-04T00:00:00"/>
    <s v="CONFORME"/>
    <d v="2018-12-08T00:00:00"/>
    <d v="1899-12-30T10:23:00"/>
    <d v="1899-12-30T11:51:00"/>
    <n v="1.4666666666666668"/>
    <x v="4"/>
    <x v="4"/>
    <x v="0"/>
    <n v="353.66666666666669"/>
    <n v="0.98240740740740751"/>
  </r>
  <r>
    <x v="0"/>
    <s v="MQP008"/>
    <x v="1"/>
    <s v="PREVENTIVO"/>
    <x v="0"/>
    <n v="107"/>
    <x v="0"/>
    <n v="1420"/>
    <d v="2019-04-14T00:00:00"/>
    <s v="CONFORME"/>
    <d v="2019-04-18T00:00:00"/>
    <d v="1899-12-30T09:36:00"/>
    <d v="1899-12-30T13:01:00"/>
    <n v="3.4166666666666665"/>
    <x v="4"/>
    <x v="2"/>
    <x v="1"/>
    <n v="336.65"/>
    <n v="0.93513888888888885"/>
  </r>
  <r>
    <x v="20"/>
    <s v="CG-08"/>
    <x v="12"/>
    <m/>
    <x v="1"/>
    <n v="107"/>
    <x v="5"/>
    <n v="2171"/>
    <d v="2018-12-31T00:00:00"/>
    <s v="PENDIENTE"/>
    <s v=""/>
    <s v=""/>
    <s v=""/>
    <s v=""/>
    <x v="1"/>
    <x v="4"/>
    <x v="0"/>
    <n v="340.7166666666667"/>
    <n v="0.94643518518518532"/>
  </r>
  <r>
    <x v="55"/>
    <s v="DOBTUB-01"/>
    <x v="3"/>
    <m/>
    <x v="2"/>
    <n v="201"/>
    <x v="4"/>
    <n v="1911"/>
    <d v="2018-05-10T00:00:00"/>
    <s v="CONFORME"/>
    <d v="2018-05-11T00:00:00"/>
    <d v="1899-12-30T14:29:00"/>
    <d v="1899-12-30T17:56:00"/>
    <n v="3.45"/>
    <x v="2"/>
    <x v="0"/>
    <x v="0"/>
    <n v="356.55"/>
    <n v="0.99041666666666672"/>
  </r>
  <r>
    <x v="54"/>
    <s v="CSA-01"/>
    <x v="2"/>
    <s v="PREVENTIVO"/>
    <x v="0"/>
    <n v="106"/>
    <x v="0"/>
    <n v="1420"/>
    <d v="2018-07-12T00:00:00"/>
    <s v="CONFORME"/>
    <d v="2018-07-12T00:00:00"/>
    <d v="1899-12-30T13:17:00"/>
    <d v="1899-12-30T16:39:00"/>
    <n v="3.3666666666666667"/>
    <x v="3"/>
    <x v="11"/>
    <x v="0"/>
    <n v="336.81666666666666"/>
    <n v="0.93560185185185185"/>
  </r>
  <r>
    <x v="54"/>
    <s v="CSA-01"/>
    <x v="4"/>
    <s v="PREVENTIVO"/>
    <x v="1"/>
    <n v="106"/>
    <x v="4"/>
    <n v="1911"/>
    <d v="2018-09-20T00:00:00"/>
    <s v="PENDIENTE"/>
    <s v=""/>
    <s v=""/>
    <s v=""/>
    <s v=""/>
    <x v="1"/>
    <x v="6"/>
    <x v="0"/>
    <n v="346.18333333333334"/>
    <n v="0.9616203703703704"/>
  </r>
  <r>
    <x v="14"/>
    <s v="MC-07"/>
    <x v="3"/>
    <s v="PREVENTIVO"/>
    <x v="3"/>
    <n v="201"/>
    <x v="2"/>
    <n v="1168"/>
    <d v="2018-05-29T00:00:00"/>
    <s v="CONFORME"/>
    <d v="2018-05-29T00:00:00"/>
    <d v="1899-12-30T09:27:00"/>
    <d v="1899-12-30T11:43:00"/>
    <n v="2.2666666666666666"/>
    <x v="3"/>
    <x v="0"/>
    <x v="0"/>
    <n v="355.55"/>
    <n v="0.98763888888888896"/>
  </r>
  <r>
    <x v="0"/>
    <s v="MQP009"/>
    <x v="1"/>
    <s v="PREVENTIVO"/>
    <x v="0"/>
    <n v="107"/>
    <x v="0"/>
    <n v="1420"/>
    <d v="2018-11-21T00:00:00"/>
    <s v="CONFORME"/>
    <d v="2018-11-22T00:00:00"/>
    <d v="1899-12-30T10:24:00"/>
    <d v="1899-12-30T14:40:00"/>
    <n v="4.2666666666666666"/>
    <x v="2"/>
    <x v="9"/>
    <x v="0"/>
    <n v="347.11666666666667"/>
    <n v="0.96421296296296299"/>
  </r>
  <r>
    <x v="54"/>
    <s v="CSA-01"/>
    <x v="11"/>
    <s v="PREVENTIVO"/>
    <x v="0"/>
    <n v="106"/>
    <x v="0"/>
    <n v="1420"/>
    <d v="2018-05-26T00:00:00"/>
    <s v="PENDIENTE"/>
    <s v=""/>
    <s v=""/>
    <s v=""/>
    <s v=""/>
    <x v="1"/>
    <x v="0"/>
    <x v="0"/>
    <n v="350.3"/>
    <n v="0.97305555555555556"/>
  </r>
  <r>
    <x v="54"/>
    <s v="CSA-01"/>
    <x v="6"/>
    <s v="PREVENTIVO"/>
    <x v="1"/>
    <n v="106"/>
    <x v="4"/>
    <n v="1911"/>
    <d v="2018-07-03T00:00:00"/>
    <s v="CONFORME"/>
    <d v="2018-07-05T00:00:00"/>
    <d v="1899-12-30T12:40:00"/>
    <d v="1899-12-30T13:54:00"/>
    <n v="1.2333333333333334"/>
    <x v="0"/>
    <x v="11"/>
    <x v="0"/>
    <n v="336.81666666666666"/>
    <n v="0.93560185185185185"/>
  </r>
  <r>
    <x v="12"/>
    <s v="MC-06"/>
    <x v="0"/>
    <s v="PREVENTIVO"/>
    <x v="3"/>
    <n v="201"/>
    <x v="2"/>
    <n v="1168"/>
    <d v="2019-05-04T00:00:00"/>
    <s v="PENDIENTE"/>
    <s v=""/>
    <s v=""/>
    <s v=""/>
    <s v=""/>
    <x v="1"/>
    <x v="0"/>
    <x v="1"/>
    <n v="354.35"/>
    <n v="0.98430555555555566"/>
  </r>
  <r>
    <x v="5"/>
    <s v="GR-02"/>
    <x v="12"/>
    <s v="PREVENTIVO"/>
    <x v="1"/>
    <n v="106"/>
    <x v="4"/>
    <n v="1911"/>
    <d v="2018-09-27T00:00:00"/>
    <s v="CONFORME"/>
    <d v="2018-09-30T00:00:00"/>
    <d v="1899-12-30T14:28:00"/>
    <d v="1899-12-30T18:47:00"/>
    <n v="4.3166666666666664"/>
    <x v="5"/>
    <x v="6"/>
    <x v="0"/>
    <n v="307.0333333333333"/>
    <n v="0.85287037037037028"/>
  </r>
  <r>
    <x v="5"/>
    <s v="GR-02"/>
    <x v="11"/>
    <s v="PREVENTIVO"/>
    <x v="0"/>
    <n v="106"/>
    <x v="3"/>
    <n v="908"/>
    <d v="2018-09-17T00:00:00"/>
    <s v="CONFORME"/>
    <d v="2018-09-17T00:00:00"/>
    <d v="1899-12-30T10:10:00"/>
    <d v="1899-12-30T12:22:00"/>
    <n v="2.2000000000000002"/>
    <x v="3"/>
    <x v="6"/>
    <x v="0"/>
    <n v="307.0333333333333"/>
    <n v="0.85287037037037028"/>
  </r>
  <r>
    <x v="2"/>
    <s v="COMPRESOR 3"/>
    <x v="10"/>
    <s v="PREVENTIVO"/>
    <x v="2"/>
    <n v="106"/>
    <x v="5"/>
    <n v="2171"/>
    <d v="2018-04-29T00:00:00"/>
    <s v="CONFORME"/>
    <d v="2018-04-30T00:00:00"/>
    <d v="1899-12-30T10:25:00"/>
    <d v="1899-12-30T11:41:00"/>
    <n v="1.2666666666666666"/>
    <x v="2"/>
    <x v="2"/>
    <x v="0"/>
    <n v="354.35"/>
    <n v="0.98430555555555566"/>
  </r>
  <r>
    <x v="15"/>
    <s v="MC-08"/>
    <x v="4"/>
    <s v="PREVENTIVO"/>
    <x v="3"/>
    <n v="201"/>
    <x v="2"/>
    <n v="1168"/>
    <d v="2019-04-21T00:00:00"/>
    <s v="PENDIENTE"/>
    <s v=""/>
    <s v=""/>
    <s v=""/>
    <s v=""/>
    <x v="1"/>
    <x v="2"/>
    <x v="1"/>
    <n v="360"/>
    <n v="1"/>
  </r>
  <r>
    <x v="0"/>
    <s v="MQP010"/>
    <x v="0"/>
    <s v="PREVENTIVO"/>
    <x v="0"/>
    <n v="107"/>
    <x v="0"/>
    <n v="1420"/>
    <d v="2018-03-14T00:00:00"/>
    <s v="PENDIENTE"/>
    <s v=""/>
    <s v=""/>
    <s v=""/>
    <s v=""/>
    <x v="1"/>
    <x v="5"/>
    <x v="0"/>
    <n v="345.28333333333336"/>
    <n v="0.95912037037037046"/>
  </r>
  <r>
    <x v="19"/>
    <s v="CG-01"/>
    <x v="2"/>
    <m/>
    <x v="2"/>
    <n v="107"/>
    <x v="5"/>
    <n v="2171"/>
    <d v="2018-07-19T00:00:00"/>
    <s v="CONFORME"/>
    <d v="2018-07-19T00:00:00"/>
    <d v="1899-12-30T14:14:00"/>
    <d v="1899-12-30T18:28:00"/>
    <n v="4.2333333333333334"/>
    <x v="3"/>
    <x v="11"/>
    <x v="0"/>
    <n v="351.4"/>
    <n v="0.97611111111111104"/>
  </r>
  <r>
    <x v="5"/>
    <s v="GR-01"/>
    <x v="10"/>
    <s v="PREVENTIVO"/>
    <x v="0"/>
    <n v="106"/>
    <x v="3"/>
    <n v="908"/>
    <d v="2018-01-28T00:00:00"/>
    <s v="CONFORME"/>
    <d v="2018-01-29T00:00:00"/>
    <d v="1899-12-30T15:26:00"/>
    <d v="1899-12-30T18:37:00"/>
    <n v="3.1833333333333331"/>
    <x v="2"/>
    <x v="8"/>
    <x v="0"/>
    <n v="290.45"/>
    <n v="0.80680555555555555"/>
  </r>
  <r>
    <x v="5"/>
    <s v="GR-01"/>
    <x v="8"/>
    <s v="PREVENTIVO"/>
    <x v="1"/>
    <n v="106"/>
    <x v="4"/>
    <n v="1911"/>
    <d v="2019-05-27T00:00:00"/>
    <s v="PENDIENTE"/>
    <s v=""/>
    <s v=""/>
    <s v=""/>
    <s v=""/>
    <x v="1"/>
    <x v="0"/>
    <x v="1"/>
    <n v="312.33333333333331"/>
    <n v="0.86759259259259258"/>
  </r>
  <r>
    <x v="13"/>
    <s v="COMPRESOR 4"/>
    <x v="4"/>
    <s v="PREVENTIVO"/>
    <x v="2"/>
    <n v="106"/>
    <x v="5"/>
    <n v="2171"/>
    <d v="2018-02-15T00:00:00"/>
    <s v="CONFORME"/>
    <d v="2018-02-15T00:00:00"/>
    <d v="1899-12-30T10:15:00"/>
    <d v="1899-12-30T12:31:00"/>
    <n v="2.2666666666666666"/>
    <x v="3"/>
    <x v="10"/>
    <x v="0"/>
    <n v="357.73333333333335"/>
    <n v="0.99370370370370376"/>
  </r>
  <r>
    <x v="16"/>
    <s v="MC-09"/>
    <x v="4"/>
    <s v="PREVENTIVO"/>
    <x v="3"/>
    <n v="201"/>
    <x v="2"/>
    <n v="1168"/>
    <d v="2018-05-23T00:00:00"/>
    <s v="CONFORME"/>
    <d v="2018-05-27T00:00:00"/>
    <d v="1899-12-30T13:24:00"/>
    <d v="1899-12-30T15:53:00"/>
    <n v="2.4833333333333334"/>
    <x v="4"/>
    <x v="0"/>
    <x v="0"/>
    <n v="349.1"/>
    <n v="0.96972222222222226"/>
  </r>
  <r>
    <x v="7"/>
    <s v="MQP011"/>
    <x v="12"/>
    <s v="PREVENTIVO"/>
    <x v="0"/>
    <n v="107"/>
    <x v="0"/>
    <n v="1420"/>
    <d v="2018-06-01T00:00:00"/>
    <s v="CONFORME"/>
    <d v="2018-06-02T00:00:00"/>
    <d v="1899-12-30T14:30:00"/>
    <d v="1899-12-30T16:56:00"/>
    <n v="2.4333333333333336"/>
    <x v="2"/>
    <x v="1"/>
    <x v="0"/>
    <n v="353.98333333333335"/>
    <n v="0.98328703703703713"/>
  </r>
  <r>
    <x v="20"/>
    <s v="CG-02"/>
    <x v="10"/>
    <m/>
    <x v="2"/>
    <n v="107"/>
    <x v="5"/>
    <n v="2171"/>
    <d v="2018-04-15T00:00:00"/>
    <s v="CONFORME"/>
    <d v="2018-04-15T00:00:00"/>
    <d v="1899-12-30T11:39:00"/>
    <d v="1899-12-30T13:58:00"/>
    <n v="2.3166666666666664"/>
    <x v="3"/>
    <x v="2"/>
    <x v="0"/>
    <n v="356.28333333333336"/>
    <n v="0.98967592592592601"/>
  </r>
  <r>
    <x v="1"/>
    <s v="PORT.G-01"/>
    <x v="11"/>
    <s v="PREVENTIVO"/>
    <x v="0"/>
    <n v="107"/>
    <x v="5"/>
    <n v="1420"/>
    <d v="2018-11-03T00:00:00"/>
    <s v="CONFORME"/>
    <d v="2018-11-04T00:00:00"/>
    <d v="1899-12-30T09:29:00"/>
    <d v="1899-12-30T12:50:00"/>
    <n v="3.35"/>
    <x v="2"/>
    <x v="9"/>
    <x v="0"/>
    <n v="348.1"/>
    <n v="0.9669444444444445"/>
  </r>
  <r>
    <x v="1"/>
    <s v="PORT.G-01"/>
    <x v="8"/>
    <s v="PREVENTIVO"/>
    <x v="1"/>
    <n v="107"/>
    <x v="5"/>
    <n v="1911"/>
    <d v="2018-12-22T00:00:00"/>
    <s v="CONFORME"/>
    <d v="2018-12-23T00:00:00"/>
    <d v="1899-12-30T09:36:00"/>
    <d v="1899-12-30T12:57:00"/>
    <n v="3.35"/>
    <x v="2"/>
    <x v="4"/>
    <x v="0"/>
    <n v="356.65"/>
    <n v="0.99069444444444443"/>
  </r>
  <r>
    <x v="54"/>
    <s v="CSA-01"/>
    <x v="7"/>
    <s v="PREVENTIVO"/>
    <x v="0"/>
    <n v="106"/>
    <x v="0"/>
    <n v="1420"/>
    <d v="2018-04-02T00:00:00"/>
    <s v="CONFORME"/>
    <d v="2018-04-06T00:00:00"/>
    <d v="1899-12-30T13:33:00"/>
    <d v="1899-12-30T15:52:00"/>
    <n v="2.3166666666666664"/>
    <x v="4"/>
    <x v="2"/>
    <x v="0"/>
    <n v="343.16666666666669"/>
    <n v="0.95324074074074083"/>
  </r>
  <r>
    <x v="54"/>
    <s v="CSA-01"/>
    <x v="3"/>
    <s v="PREVENTIVO"/>
    <x v="1"/>
    <n v="106"/>
    <x v="4"/>
    <n v="1911"/>
    <d v="2019-04-29T00:00:00"/>
    <s v="CONFORME"/>
    <d v="2019-04-30T00:00:00"/>
    <d v="1899-12-30T14:16:00"/>
    <d v="1899-12-30T17:33:00"/>
    <n v="3.2833333333333332"/>
    <x v="2"/>
    <x v="2"/>
    <x v="1"/>
    <n v="350.08333333333331"/>
    <n v="0.97245370370370365"/>
  </r>
  <r>
    <x v="11"/>
    <s v="COMPRESOR 5"/>
    <x v="6"/>
    <s v="PREVENTIVO"/>
    <x v="2"/>
    <n v="107"/>
    <x v="5"/>
    <n v="2171"/>
    <d v="2018-11-18T00:00:00"/>
    <s v="CONFORME"/>
    <d v="2018-11-18T00:00:00"/>
    <d v="1899-12-30T13:34:00"/>
    <d v="1899-12-30T14:57:00"/>
    <n v="1.3833333333333333"/>
    <x v="3"/>
    <x v="9"/>
    <x v="0"/>
    <n v="358.61666666666667"/>
    <n v="0.99615740740740744"/>
  </r>
  <r>
    <x v="3"/>
    <s v="MC-10"/>
    <x v="1"/>
    <s v="PREVENTIVO"/>
    <x v="3"/>
    <n v="201"/>
    <x v="2"/>
    <n v="1168"/>
    <d v="2018-12-13T00:00:00"/>
    <s v="PENDIENTE"/>
    <s v=""/>
    <s v=""/>
    <s v=""/>
    <s v=""/>
    <x v="1"/>
    <x v="4"/>
    <x v="0"/>
    <n v="360"/>
    <n v="1"/>
  </r>
  <r>
    <x v="7"/>
    <s v="MQP012"/>
    <x v="4"/>
    <s v="PREVENTIVO"/>
    <x v="0"/>
    <n v="107"/>
    <x v="0"/>
    <n v="1420"/>
    <d v="2019-02-24T00:00:00"/>
    <s v="PENDIENTE"/>
    <s v=""/>
    <s v=""/>
    <s v=""/>
    <s v=""/>
    <x v="1"/>
    <x v="10"/>
    <x v="1"/>
    <n v="343.15"/>
    <n v="0.95319444444444434"/>
  </r>
  <r>
    <x v="20"/>
    <s v="CG-03"/>
    <x v="4"/>
    <m/>
    <x v="2"/>
    <n v="107"/>
    <x v="5"/>
    <n v="2171"/>
    <d v="2018-07-09T00:00:00"/>
    <s v="CONFORME"/>
    <d v="2018-07-09T00:00:00"/>
    <d v="1899-12-30T09:22:00"/>
    <d v="1899-12-30T11:43:00"/>
    <n v="2.35"/>
    <x v="3"/>
    <x v="11"/>
    <x v="0"/>
    <n v="350.06666666666666"/>
    <n v="0.97240740740740739"/>
  </r>
  <r>
    <x v="5"/>
    <s v="GR-01"/>
    <x v="8"/>
    <s v="PREVENTIVO"/>
    <x v="0"/>
    <n v="106"/>
    <x v="3"/>
    <n v="908"/>
    <d v="2019-04-03T00:00:00"/>
    <s v="CONFORME"/>
    <d v="2019-04-06T00:00:00"/>
    <d v="1899-12-30T11:13:00"/>
    <d v="1899-12-30T14:37:00"/>
    <n v="3.4"/>
    <x v="5"/>
    <x v="2"/>
    <x v="1"/>
    <n v="309.5333333333333"/>
    <n v="0.8598148148148147"/>
  </r>
  <r>
    <x v="5"/>
    <s v="GR-01"/>
    <x v="4"/>
    <s v="PREVENTIVO"/>
    <x v="1"/>
    <n v="106"/>
    <x v="4"/>
    <n v="1911"/>
    <d v="2018-02-27T00:00:00"/>
    <s v="CONFORME"/>
    <d v="2018-02-27T00:00:00"/>
    <d v="1899-12-30T09:12:00"/>
    <d v="1899-12-30T11:38:00"/>
    <n v="2.4333333333333336"/>
    <x v="3"/>
    <x v="10"/>
    <x v="0"/>
    <n v="329.51666666666665"/>
    <n v="0.91532407407407401"/>
  </r>
  <r>
    <x v="6"/>
    <s v="MC-02"/>
    <x v="0"/>
    <s v="PREVENTIVO"/>
    <x v="3"/>
    <n v="201"/>
    <x v="2"/>
    <n v="1168"/>
    <d v="2018-04-24T00:00:00"/>
    <s v="CONFORME"/>
    <d v="2018-04-24T00:00:00"/>
    <d v="1899-12-30T15:18:00"/>
    <d v="1899-12-30T17:35:00"/>
    <n v="2.2833333333333332"/>
    <x v="3"/>
    <x v="2"/>
    <x v="0"/>
    <n v="345.7"/>
    <n v="0.96027777777777779"/>
  </r>
  <r>
    <x v="7"/>
    <s v="MQP014"/>
    <x v="2"/>
    <s v="PREVENTIVO"/>
    <x v="0"/>
    <n v="107"/>
    <x v="0"/>
    <n v="1420"/>
    <d v="2019-02-27T00:00:00"/>
    <s v="PENDIENTE"/>
    <s v=""/>
    <s v=""/>
    <s v=""/>
    <s v=""/>
    <x v="1"/>
    <x v="10"/>
    <x v="1"/>
    <n v="343.15"/>
    <n v="0.95319444444444434"/>
  </r>
  <r>
    <x v="19"/>
    <s v="CG-04N"/>
    <x v="4"/>
    <m/>
    <x v="1"/>
    <n v="107"/>
    <x v="5"/>
    <n v="2171"/>
    <d v="2018-12-18T00:00:00"/>
    <s v="CONFORME"/>
    <d v="2018-12-18T00:00:00"/>
    <d v="1899-12-30T13:12:00"/>
    <d v="1899-12-30T16:39:00"/>
    <n v="3.45"/>
    <x v="3"/>
    <x v="4"/>
    <x v="0"/>
    <n v="354.15"/>
    <n v="0.9837499999999999"/>
  </r>
  <r>
    <x v="54"/>
    <s v="CSA-01"/>
    <x v="7"/>
    <s v="PREVENTIVO"/>
    <x v="0"/>
    <n v="106"/>
    <x v="0"/>
    <n v="1420"/>
    <d v="2019-02-09T00:00:00"/>
    <s v="CONFORME"/>
    <d v="2019-02-12T00:00:00"/>
    <d v="1899-12-30T15:10:00"/>
    <d v="1899-12-30T17:27:00"/>
    <n v="2.2833333333333332"/>
    <x v="5"/>
    <x v="10"/>
    <x v="1"/>
    <n v="340.43333333333334"/>
    <n v="0.94564814814814813"/>
  </r>
  <r>
    <x v="54"/>
    <s v="CSA-01"/>
    <x v="1"/>
    <s v="PREVENTIVO"/>
    <x v="1"/>
    <n v="106"/>
    <x v="3"/>
    <n v="1911"/>
    <d v="2019-03-05T00:00:00"/>
    <s v="CONFORME"/>
    <d v="2019-03-08T00:00:00"/>
    <d v="1899-12-30T10:27:00"/>
    <d v="1899-12-30T12:41:00"/>
    <n v="2.2333333333333334"/>
    <x v="5"/>
    <x v="5"/>
    <x v="1"/>
    <n v="340.26666666666665"/>
    <n v="0.94518518518518513"/>
  </r>
  <r>
    <x v="8"/>
    <s v="MC-05"/>
    <x v="8"/>
    <s v="PREVENTIVO"/>
    <x v="3"/>
    <n v="201"/>
    <x v="2"/>
    <n v="1168"/>
    <d v="2019-02-06T00:00:00"/>
    <s v="CONFORME"/>
    <d v="2019-02-09T00:00:00"/>
    <d v="1899-12-30T12:23:00"/>
    <d v="1899-12-30T15:48:00"/>
    <n v="3.4166666666666665"/>
    <x v="5"/>
    <x v="10"/>
    <x v="1"/>
    <n v="356.58333333333331"/>
    <n v="0.99050925925925926"/>
  </r>
  <r>
    <x v="0"/>
    <s v="MQP015"/>
    <x v="11"/>
    <s v="PREVENTIVO"/>
    <x v="0"/>
    <n v="107"/>
    <x v="0"/>
    <n v="1420"/>
    <d v="2018-01-10T00:00:00"/>
    <s v="PENDIENTE"/>
    <s v=""/>
    <s v=""/>
    <s v=""/>
    <s v=""/>
    <x v="1"/>
    <x v="8"/>
    <x v="0"/>
    <n v="338.83333333333331"/>
    <n v="0.94120370370370365"/>
  </r>
  <r>
    <x v="5"/>
    <s v="GR-02"/>
    <x v="0"/>
    <s v="PREVENTIVO"/>
    <x v="1"/>
    <n v="106"/>
    <x v="0"/>
    <n v="1911"/>
    <d v="2018-10-07T00:00:00"/>
    <s v="CONFORME"/>
    <d v="2018-10-11T00:00:00"/>
    <d v="1899-12-30T12:39:00"/>
    <d v="1899-12-30T16:58:00"/>
    <n v="4.3166666666666664"/>
    <x v="4"/>
    <x v="7"/>
    <x v="0"/>
    <n v="303.01666666666665"/>
    <n v="0.84171296296296294"/>
  </r>
  <r>
    <x v="5"/>
    <s v="GR-02"/>
    <x v="3"/>
    <s v="PREVENTIVO"/>
    <x v="0"/>
    <n v="106"/>
    <x v="3"/>
    <n v="908"/>
    <d v="2018-03-22T00:00:00"/>
    <s v="CONFORME"/>
    <d v="2018-03-25T00:00:00"/>
    <d v="1899-12-30T09:15:00"/>
    <d v="1899-12-30T13:41:00"/>
    <n v="4.4333333333333336"/>
    <x v="5"/>
    <x v="5"/>
    <x v="0"/>
    <n v="319.18333333333334"/>
    <n v="0.88662037037037034"/>
  </r>
  <r>
    <x v="2"/>
    <s v="COMPRESOR 3"/>
    <x v="8"/>
    <s v="PREVENTIVO"/>
    <x v="2"/>
    <n v="106"/>
    <x v="0"/>
    <n v="2171"/>
    <d v="2018-11-15T00:00:00"/>
    <s v="CONFORME"/>
    <d v="2018-11-17T00:00:00"/>
    <d v="1899-12-30T10:14:00"/>
    <d v="1899-12-30T12:38:00"/>
    <n v="2.4"/>
    <x v="0"/>
    <x v="9"/>
    <x v="0"/>
    <n v="348.4"/>
    <n v="0.96777777777777774"/>
  </r>
  <r>
    <x v="12"/>
    <s v="MC-06"/>
    <x v="12"/>
    <s v="PREVENTIVO"/>
    <x v="3"/>
    <n v="201"/>
    <x v="2"/>
    <n v="1168"/>
    <d v="2018-05-25T00:00:00"/>
    <s v="CONFORME"/>
    <d v="2018-05-27T00:00:00"/>
    <d v="1899-12-30T15:22:00"/>
    <d v="1899-12-30T16:33:00"/>
    <n v="1.1833333333333333"/>
    <x v="0"/>
    <x v="0"/>
    <x v="0"/>
    <n v="355.35"/>
    <n v="0.98708333333333342"/>
  </r>
  <r>
    <x v="17"/>
    <s v="MQP001"/>
    <x v="7"/>
    <s v="PREVENTIVO"/>
    <x v="0"/>
    <n v="107"/>
    <x v="0"/>
    <n v="1420"/>
    <d v="2018-01-11T00:00:00"/>
    <s v="PENDIENTE"/>
    <s v=""/>
    <s v=""/>
    <s v=""/>
    <s v=""/>
    <x v="1"/>
    <x v="8"/>
    <x v="0"/>
    <n v="352.21666666666664"/>
    <n v="0.97837962962962954"/>
  </r>
  <r>
    <x v="20"/>
    <s v="CG-05"/>
    <x v="1"/>
    <m/>
    <x v="1"/>
    <n v="107"/>
    <x v="5"/>
    <n v="2171"/>
    <d v="2018-12-06T00:00:00"/>
    <s v="CONFORME"/>
    <d v="2018-12-06T00:00:00"/>
    <d v="1899-12-30T15:21:00"/>
    <d v="1899-12-30T19:36:00"/>
    <n v="4.25"/>
    <x v="3"/>
    <x v="4"/>
    <x v="0"/>
    <n v="340.7166666666667"/>
    <n v="0.94643518518518532"/>
  </r>
  <r>
    <x v="5"/>
    <s v="GR-01"/>
    <x v="7"/>
    <s v="PREVENTIVO"/>
    <x v="0"/>
    <n v="106"/>
    <x v="3"/>
    <n v="908"/>
    <d v="2018-08-14T00:00:00"/>
    <s v="CONFORME"/>
    <d v="2018-08-16T00:00:00"/>
    <d v="1899-12-30T14:24:00"/>
    <d v="1899-12-30T18:45:00"/>
    <n v="4.3499999999999996"/>
    <x v="0"/>
    <x v="3"/>
    <x v="0"/>
    <n v="319.63333333333333"/>
    <n v="0.88787037037037031"/>
  </r>
  <r>
    <x v="5"/>
    <s v="GR-01"/>
    <x v="1"/>
    <s v="PREVENTIVO"/>
    <x v="1"/>
    <n v="106"/>
    <x v="4"/>
    <n v="1911"/>
    <d v="2018-10-14T00:00:00"/>
    <s v="CONFORME"/>
    <d v="2018-10-15T00:00:00"/>
    <d v="1899-12-30T11:16:00"/>
    <d v="1899-12-30T13:44:00"/>
    <n v="2.4666666666666668"/>
    <x v="2"/>
    <x v="7"/>
    <x v="0"/>
    <n v="303.01666666666665"/>
    <n v="0.84171296296296294"/>
  </r>
  <r>
    <x v="13"/>
    <s v="COMPRESOR 4"/>
    <x v="11"/>
    <s v="PREVENTIVO"/>
    <x v="2"/>
    <n v="106"/>
    <x v="0"/>
    <n v="2171"/>
    <d v="2018-04-05T00:00:00"/>
    <s v="CONFORME"/>
    <d v="2018-04-09T00:00:00"/>
    <d v="1899-12-30T09:13:00"/>
    <d v="1899-12-30T10:41:00"/>
    <n v="1.4666666666666668"/>
    <x v="4"/>
    <x v="2"/>
    <x v="0"/>
    <n v="350.83333333333331"/>
    <n v="0.97453703703703698"/>
  </r>
  <r>
    <x v="18"/>
    <s v="HM-01"/>
    <x v="12"/>
    <m/>
    <x v="0"/>
    <n v="107"/>
    <x v="2"/>
    <n v="1168"/>
    <d v="2018-03-10T00:00:00"/>
    <s v="CONFORME"/>
    <d v="2018-03-13T00:00:00"/>
    <d v="1899-12-30T12:28:00"/>
    <d v="1899-12-30T16:57:00"/>
    <n v="4.4833333333333334"/>
    <x v="5"/>
    <x v="5"/>
    <x v="0"/>
    <n v="355.51666666666665"/>
    <n v="0.9875462962962962"/>
  </r>
  <r>
    <x v="18"/>
    <s v="HM-01"/>
    <x v="3"/>
    <m/>
    <x v="1"/>
    <n v="107"/>
    <x v="0"/>
    <n v="1911"/>
    <d v="2018-08-18T00:00:00"/>
    <s v="PENDIENTE"/>
    <s v=""/>
    <s v=""/>
    <s v=""/>
    <s v=""/>
    <x v="1"/>
    <x v="3"/>
    <x v="0"/>
    <n v="360"/>
    <n v="1"/>
  </r>
  <r>
    <x v="14"/>
    <s v="MC-07"/>
    <x v="1"/>
    <s v="PREVENTIVO"/>
    <x v="3"/>
    <n v="201"/>
    <x v="2"/>
    <n v="1168"/>
    <d v="2018-03-08T00:00:00"/>
    <s v="CONFORME"/>
    <d v="2018-03-09T00:00:00"/>
    <d v="1899-12-30T14:16:00"/>
    <d v="1899-12-30T15:33:00"/>
    <n v="1.2833333333333332"/>
    <x v="2"/>
    <x v="5"/>
    <x v="0"/>
    <n v="358.71666666666664"/>
    <n v="0.99643518518518515"/>
  </r>
  <r>
    <x v="0"/>
    <s v="MQP002"/>
    <x v="9"/>
    <s v="PREVENTIVO"/>
    <x v="0"/>
    <n v="107"/>
    <x v="0"/>
    <n v="1420"/>
    <d v="2018-04-30T00:00:00"/>
    <s v="CONFORME"/>
    <d v="2018-04-30T00:00:00"/>
    <d v="1899-12-30T11:10:00"/>
    <d v="1899-12-30T15:26:00"/>
    <n v="4.2666666666666666"/>
    <x v="3"/>
    <x v="2"/>
    <x v="0"/>
    <n v="343.65"/>
    <n v="0.95458333333333323"/>
  </r>
  <r>
    <x v="20"/>
    <s v="CG-07"/>
    <x v="4"/>
    <m/>
    <x v="2"/>
    <n v="107"/>
    <x v="5"/>
    <n v="2171"/>
    <d v="2019-01-06T00:00:00"/>
    <s v="CONFORME"/>
    <d v="2019-01-10T00:00:00"/>
    <d v="1899-12-30T15:13:00"/>
    <d v="1899-12-30T16:26:00"/>
    <n v="1.2166666666666668"/>
    <x v="4"/>
    <x v="8"/>
    <x v="1"/>
    <n v="346.2"/>
    <n v="0.96166666666666667"/>
  </r>
  <r>
    <x v="1"/>
    <s v="PORT.G-02"/>
    <x v="6"/>
    <s v="PREVENTIVO"/>
    <x v="0"/>
    <n v="107"/>
    <x v="0"/>
    <n v="1420"/>
    <d v="2018-05-07T00:00:00"/>
    <s v="PENDIENTE"/>
    <s v=""/>
    <s v=""/>
    <s v=""/>
    <s v=""/>
    <x v="1"/>
    <x v="0"/>
    <x v="0"/>
    <n v="357.83333333333331"/>
    <n v="0.99398148148148147"/>
  </r>
  <r>
    <x v="1"/>
    <s v="PORT.G-02"/>
    <x v="9"/>
    <s v="PREVENTIVO"/>
    <x v="1"/>
    <n v="107"/>
    <x v="4"/>
    <n v="1911"/>
    <d v="2018-04-08T00:00:00"/>
    <s v="PENDIENTE"/>
    <s v=""/>
    <s v=""/>
    <s v=""/>
    <s v=""/>
    <x v="1"/>
    <x v="2"/>
    <x v="0"/>
    <n v="342.66666666666669"/>
    <n v="0.95185185185185195"/>
  </r>
  <r>
    <x v="54"/>
    <s v="CSA-01"/>
    <x v="7"/>
    <s v="PREVENTIVO"/>
    <x v="0"/>
    <n v="106"/>
    <x v="0"/>
    <n v="1420"/>
    <d v="2018-12-23T00:00:00"/>
    <s v="CONFORME"/>
    <d v="2018-12-25T00:00:00"/>
    <d v="1899-12-30T12:31:00"/>
    <d v="1899-12-30T14:42:00"/>
    <n v="2.1833333333333331"/>
    <x v="0"/>
    <x v="4"/>
    <x v="0"/>
    <n v="352.05"/>
    <n v="0.97791666666666666"/>
  </r>
  <r>
    <x v="54"/>
    <s v="CSA-01"/>
    <x v="2"/>
    <s v="PREVENTIVO"/>
    <x v="1"/>
    <n v="106"/>
    <x v="4"/>
    <n v="1911"/>
    <d v="2019-05-14T00:00:00"/>
    <s v="CONFORME"/>
    <d v="2019-05-15T00:00:00"/>
    <d v="1899-12-30T14:21:00"/>
    <d v="1899-12-30T17:46:00"/>
    <n v="3.4166666666666665"/>
    <x v="2"/>
    <x v="0"/>
    <x v="1"/>
    <n v="335.6"/>
    <n v="0.93222222222222229"/>
  </r>
  <r>
    <x v="11"/>
    <s v="COMPRESOR 5"/>
    <x v="4"/>
    <s v="PREVENTIVO"/>
    <x v="2"/>
    <n v="107"/>
    <x v="0"/>
    <n v="2171"/>
    <d v="2018-02-02T00:00:00"/>
    <s v="CONFORME"/>
    <d v="2018-02-06T00:00:00"/>
    <d v="1899-12-30T09:28:00"/>
    <d v="1899-12-30T13:52:00"/>
    <n v="4.4000000000000004"/>
    <x v="4"/>
    <x v="10"/>
    <x v="0"/>
    <n v="345.58333333333331"/>
    <n v="0.9599537037037037"/>
  </r>
  <r>
    <x v="15"/>
    <s v="MC-08"/>
    <x v="5"/>
    <s v="PREVENTIVO"/>
    <x v="3"/>
    <n v="201"/>
    <x v="2"/>
    <n v="1168"/>
    <d v="2018-07-29T00:00:00"/>
    <s v="CONFORME"/>
    <d v="2018-08-02T00:00:00"/>
    <d v="1899-12-30T12:31:00"/>
    <d v="1899-12-30T16:52:00"/>
    <n v="4.3499999999999996"/>
    <x v="4"/>
    <x v="11"/>
    <x v="0"/>
    <n v="347.73333333333335"/>
    <n v="0.96592592592592597"/>
  </r>
  <r>
    <x v="17"/>
    <s v="MQP003"/>
    <x v="10"/>
    <s v="PREVENTIVO"/>
    <x v="0"/>
    <n v="107"/>
    <x v="0"/>
    <n v="1420"/>
    <d v="2018-07-05T00:00:00"/>
    <s v="CONFORME"/>
    <d v="2018-07-07T00:00:00"/>
    <d v="1899-12-30T15:23:00"/>
    <d v="1899-12-30T16:36:00"/>
    <n v="1.2166666666666668"/>
    <x v="0"/>
    <x v="11"/>
    <x v="0"/>
    <n v="349.91666666666669"/>
    <n v="0.97199074074074077"/>
  </r>
  <r>
    <x v="20"/>
    <s v="CG-08"/>
    <x v="2"/>
    <m/>
    <x v="1"/>
    <n v="107"/>
    <x v="5"/>
    <n v="2171"/>
    <d v="2018-03-08T00:00:00"/>
    <s v="CONFORME"/>
    <d v="2018-03-09T00:00:00"/>
    <d v="1899-12-30T13:13:00"/>
    <d v="1899-12-30T16:30:00"/>
    <n v="3.2833333333333332"/>
    <x v="2"/>
    <x v="5"/>
    <x v="0"/>
    <n v="338"/>
    <n v="0.93888888888888888"/>
  </r>
  <r>
    <x v="5"/>
    <s v="GR-02"/>
    <x v="8"/>
    <s v="PREVENTIVO"/>
    <x v="1"/>
    <n v="106"/>
    <x v="4"/>
    <n v="1911"/>
    <d v="2019-01-11T00:00:00"/>
    <s v="PENDIENTE"/>
    <s v=""/>
    <s v=""/>
    <s v=""/>
    <s v=""/>
    <x v="1"/>
    <x v="8"/>
    <x v="1"/>
    <n v="323.23333333333335"/>
    <n v="0.89787037037037043"/>
  </r>
  <r>
    <x v="5"/>
    <s v="GR-02"/>
    <x v="4"/>
    <s v="PREVENTIVO"/>
    <x v="0"/>
    <n v="106"/>
    <x v="3"/>
    <n v="908"/>
    <d v="2019-01-30T00:00:00"/>
    <s v="CONFORME"/>
    <d v="2019-02-02T00:00:00"/>
    <d v="1899-12-30T15:24:00"/>
    <d v="1899-12-30T18:48:00"/>
    <n v="3.4"/>
    <x v="5"/>
    <x v="8"/>
    <x v="1"/>
    <n v="323.23333333333335"/>
    <n v="0.89787037037037043"/>
  </r>
  <r>
    <x v="10"/>
    <s v="COMPRESOR 6"/>
    <x v="10"/>
    <s v="PREVENTIVO"/>
    <x v="2"/>
    <n v="107"/>
    <x v="0"/>
    <n v="2171"/>
    <d v="2019-02-01T00:00:00"/>
    <s v="CONFORME"/>
    <d v="2019-02-03T00:00:00"/>
    <d v="1899-12-30T14:16:00"/>
    <d v="1899-12-30T18:34:00"/>
    <n v="4.3"/>
    <x v="0"/>
    <x v="10"/>
    <x v="1"/>
    <n v="354.51666666666665"/>
    <n v="0.98476851851851843"/>
  </r>
  <r>
    <x v="16"/>
    <s v="MC-09"/>
    <x v="12"/>
    <s v="PREVENTIVO"/>
    <x v="3"/>
    <n v="201"/>
    <x v="2"/>
    <n v="1168"/>
    <d v="2018-07-04T00:00:00"/>
    <s v="CONFORME"/>
    <d v="2018-07-06T00:00:00"/>
    <d v="1899-12-30T11:18:00"/>
    <d v="1899-12-30T15:29:00"/>
    <n v="4.1833333333333336"/>
    <x v="0"/>
    <x v="11"/>
    <x v="0"/>
    <n v="353.6"/>
    <n v="0.98222222222222233"/>
  </r>
  <r>
    <x v="7"/>
    <s v="MQP004"/>
    <x v="8"/>
    <s v="PREVENTIVO"/>
    <x v="0"/>
    <n v="107"/>
    <x v="0"/>
    <n v="1420"/>
    <d v="2019-02-09T00:00:00"/>
    <s v="CONFORME"/>
    <d v="2019-02-11T00:00:00"/>
    <d v="1899-12-30T15:32:00"/>
    <d v="1899-12-30T20:02:00"/>
    <n v="4.5"/>
    <x v="0"/>
    <x v="10"/>
    <x v="1"/>
    <n v="343.15"/>
    <n v="0.95319444444444434"/>
  </r>
  <r>
    <x v="19"/>
    <s v="CG-01"/>
    <x v="6"/>
    <m/>
    <x v="2"/>
    <n v="107"/>
    <x v="5"/>
    <n v="2171"/>
    <d v="2019-04-25T00:00:00"/>
    <s v="CONFORME"/>
    <d v="2019-04-27T00:00:00"/>
    <d v="1899-12-30T14:25:00"/>
    <d v="1899-12-30T18:51:00"/>
    <n v="4.4333333333333336"/>
    <x v="0"/>
    <x v="2"/>
    <x v="1"/>
    <n v="351.13333333333333"/>
    <n v="0.97537037037037033"/>
  </r>
  <r>
    <x v="57"/>
    <s v="SOLAND-01"/>
    <x v="5"/>
    <s v="PREVENTIVO"/>
    <x v="1"/>
    <n v="201"/>
    <x v="4"/>
    <n v="1911"/>
    <d v="2018-09-14T00:00:00"/>
    <s v="CONFORME"/>
    <d v="2018-09-14T00:00:00"/>
    <d v="1899-12-30T11:12:00"/>
    <d v="1899-12-30T15:24:00"/>
    <n v="4.2"/>
    <x v="3"/>
    <x v="6"/>
    <x v="0"/>
    <n v="355.8"/>
    <n v="0.9883333333333334"/>
  </r>
  <r>
    <x v="5"/>
    <s v="GR-01"/>
    <x v="6"/>
    <s v="PREVENTIVO"/>
    <x v="0"/>
    <n v="106"/>
    <x v="3"/>
    <n v="908"/>
    <d v="2019-03-22T00:00:00"/>
    <s v="CONFORME"/>
    <d v="2019-03-24T00:00:00"/>
    <d v="1899-12-30T11:39:00"/>
    <d v="1899-12-30T15:55:00"/>
    <n v="4.2666666666666666"/>
    <x v="0"/>
    <x v="5"/>
    <x v="1"/>
    <n v="319.7166666666667"/>
    <n v="0.88810185185185198"/>
  </r>
  <r>
    <x v="5"/>
    <s v="GR-01"/>
    <x v="12"/>
    <s v="PREVENTIVO"/>
    <x v="1"/>
    <n v="106"/>
    <x v="4"/>
    <n v="1911"/>
    <d v="2018-09-26T00:00:00"/>
    <s v="CONFORME"/>
    <d v="2018-09-28T00:00:00"/>
    <d v="1899-12-30T09:38:00"/>
    <d v="1899-12-30T14:06:00"/>
    <n v="4.4666666666666668"/>
    <x v="0"/>
    <x v="6"/>
    <x v="0"/>
    <n v="307.0333333333333"/>
    <n v="0.85287037037037028"/>
  </r>
  <r>
    <x v="3"/>
    <s v="MC-10"/>
    <x v="0"/>
    <s v="PREVENTIVO"/>
    <x v="3"/>
    <n v="201"/>
    <x v="2"/>
    <n v="1168"/>
    <d v="2018-09-27T00:00:00"/>
    <s v="PENDIENTE"/>
    <s v=""/>
    <s v=""/>
    <s v=""/>
    <s v=""/>
    <x v="1"/>
    <x v="6"/>
    <x v="0"/>
    <n v="357.33333333333331"/>
    <n v="0.99259259259259258"/>
  </r>
  <r>
    <x v="17"/>
    <s v="MQP005"/>
    <x v="12"/>
    <s v="PREVENTIVO"/>
    <x v="0"/>
    <n v="107"/>
    <x v="0"/>
    <n v="1420"/>
    <d v="2019-02-11T00:00:00"/>
    <s v="CONFORME"/>
    <d v="2019-02-13T00:00:00"/>
    <d v="1899-12-30T11:24:00"/>
    <d v="1899-12-30T14:52:00"/>
    <n v="3.4666666666666668"/>
    <x v="0"/>
    <x v="10"/>
    <x v="1"/>
    <n v="355.03333333333336"/>
    <n v="0.9862037037037038"/>
  </r>
  <r>
    <x v="20"/>
    <s v="CG-02"/>
    <x v="6"/>
    <m/>
    <x v="2"/>
    <n v="107"/>
    <x v="5"/>
    <n v="2171"/>
    <d v="2018-05-11T00:00:00"/>
    <s v="PENDIENTE"/>
    <s v=""/>
    <s v=""/>
    <s v=""/>
    <s v=""/>
    <x v="1"/>
    <x v="0"/>
    <x v="0"/>
    <n v="347.88333333333333"/>
    <n v="0.96634259259259259"/>
  </r>
  <r>
    <x v="21"/>
    <s v="LINC-01"/>
    <x v="2"/>
    <m/>
    <x v="1"/>
    <n v="201"/>
    <x v="4"/>
    <n v="1911"/>
    <d v="2018-11-17T00:00:00"/>
    <s v="PENDIENTE"/>
    <s v=""/>
    <s v=""/>
    <s v=""/>
    <s v=""/>
    <x v="1"/>
    <x v="9"/>
    <x v="0"/>
    <n v="357.63333333333333"/>
    <n v="0.99342592592592593"/>
  </r>
  <r>
    <x v="54"/>
    <s v="CSA-01"/>
    <x v="8"/>
    <s v="PREVENTIVO"/>
    <x v="0"/>
    <n v="106"/>
    <x v="0"/>
    <n v="1420"/>
    <d v="2018-09-07T00:00:00"/>
    <s v="PENDIENTE"/>
    <s v=""/>
    <s v=""/>
    <s v=""/>
    <s v=""/>
    <x v="1"/>
    <x v="6"/>
    <x v="0"/>
    <n v="346.18333333333334"/>
    <n v="0.9616203703703704"/>
  </r>
  <r>
    <x v="54"/>
    <s v="CSA-01"/>
    <x v="8"/>
    <s v="PREVENTIVO"/>
    <x v="1"/>
    <n v="106"/>
    <x v="4"/>
    <n v="1911"/>
    <d v="2018-07-10T00:00:00"/>
    <s v="CONFORME"/>
    <d v="2018-07-11T00:00:00"/>
    <d v="1899-12-30T13:19:00"/>
    <d v="1899-12-30T14:29:00"/>
    <n v="1.1666666666666667"/>
    <x v="2"/>
    <x v="11"/>
    <x v="0"/>
    <n v="336.81666666666666"/>
    <n v="0.93560185185185185"/>
  </r>
  <r>
    <x v="6"/>
    <s v="MC-02"/>
    <x v="11"/>
    <s v="PREVENTIVO"/>
    <x v="3"/>
    <n v="201"/>
    <x v="2"/>
    <n v="1168"/>
    <d v="2018-09-12T00:00:00"/>
    <s v="PENDIENTE"/>
    <s v=""/>
    <s v=""/>
    <s v=""/>
    <s v=""/>
    <x v="1"/>
    <x v="6"/>
    <x v="0"/>
    <n v="355.63333333333333"/>
    <n v="0.9878703703703704"/>
  </r>
  <r>
    <x v="0"/>
    <s v="MQP006"/>
    <x v="6"/>
    <s v="PREVENTIVO"/>
    <x v="0"/>
    <n v="107"/>
    <x v="0"/>
    <n v="1420"/>
    <d v="2018-11-23T00:00:00"/>
    <s v="CONFORME"/>
    <d v="2018-11-26T00:00:00"/>
    <d v="1899-12-30T09:13:00"/>
    <d v="1899-12-30T10:32:00"/>
    <n v="1.3166666666666667"/>
    <x v="5"/>
    <x v="9"/>
    <x v="0"/>
    <n v="347.11666666666667"/>
    <n v="0.96421296296296299"/>
  </r>
  <r>
    <x v="5"/>
    <s v="GR-02"/>
    <x v="7"/>
    <s v="PREVENTIVO"/>
    <x v="1"/>
    <n v="106"/>
    <x v="4"/>
    <n v="1911"/>
    <d v="2018-02-26T00:00:00"/>
    <s v="CONFORME"/>
    <d v="2018-02-27T00:00:00"/>
    <d v="1899-12-30T13:10:00"/>
    <d v="1899-12-30T17:31:00"/>
    <n v="4.3499999999999996"/>
    <x v="2"/>
    <x v="10"/>
    <x v="0"/>
    <n v="329.51666666666665"/>
    <n v="0.91532407407407401"/>
  </r>
  <r>
    <x v="5"/>
    <s v="GR-02"/>
    <x v="2"/>
    <s v="PREVENTIVO"/>
    <x v="0"/>
    <n v="106"/>
    <x v="3"/>
    <n v="908"/>
    <d v="2019-05-29T00:00:00"/>
    <s v="CONFORME"/>
    <d v="2019-06-01T00:00:00"/>
    <d v="1899-12-30T13:39:00"/>
    <d v="1899-12-30T15:09:00"/>
    <n v="1.5"/>
    <x v="5"/>
    <x v="0"/>
    <x v="1"/>
    <n v="312.33333333333331"/>
    <n v="0.86759259259259258"/>
  </r>
  <r>
    <x v="5"/>
    <s v="GR-02"/>
    <x v="7"/>
    <s v="PREVENTIVO"/>
    <x v="0"/>
    <n v="106"/>
    <x v="3"/>
    <n v="908"/>
    <d v="2019-02-08T00:00:00"/>
    <s v="CONFORME"/>
    <d v="2019-02-08T00:00:00"/>
    <d v="1899-12-30T12:23:00"/>
    <d v="1899-12-30T13:49:00"/>
    <n v="1.4333333333333333"/>
    <x v="3"/>
    <x v="10"/>
    <x v="1"/>
    <n v="321.01666666666665"/>
    <n v="0.89171296296296287"/>
  </r>
  <r>
    <x v="2"/>
    <s v="COMPRESOR 3"/>
    <x v="1"/>
    <s v="PREVENTIVO"/>
    <x v="2"/>
    <n v="106"/>
    <x v="0"/>
    <n v="1420"/>
    <d v="2018-08-13T00:00:00"/>
    <s v="CONFORME"/>
    <d v="2018-08-17T00:00:00"/>
    <d v="1899-12-30T09:21:00"/>
    <d v="1899-12-30T11:40:00"/>
    <n v="2.3166666666666664"/>
    <x v="4"/>
    <x v="3"/>
    <x v="0"/>
    <n v="356.46666666666664"/>
    <n v="0.99018518518518506"/>
  </r>
  <r>
    <x v="8"/>
    <s v="MC-04"/>
    <x v="11"/>
    <m/>
    <x v="3"/>
    <n v="201"/>
    <x v="2"/>
    <n v="1168"/>
    <d v="2019-05-15T00:00:00"/>
    <s v="CONFORME"/>
    <d v="2019-05-18T00:00:00"/>
    <d v="1899-12-30T13:32:00"/>
    <d v="1899-12-30T15:43:00"/>
    <n v="2.1833333333333331"/>
    <x v="5"/>
    <x v="0"/>
    <x v="1"/>
    <n v="343.45"/>
    <n v="0.9540277777777777"/>
  </r>
  <r>
    <x v="0"/>
    <s v="MQP007"/>
    <x v="11"/>
    <s v="PREVENTIVO"/>
    <x v="0"/>
    <n v="107"/>
    <x v="0"/>
    <n v="1420"/>
    <d v="2018-08-31T00:00:00"/>
    <s v="CONFORME"/>
    <d v="2018-09-04T00:00:00"/>
    <d v="1899-12-30T13:21:00"/>
    <d v="1899-12-30T15:37:00"/>
    <n v="2.2666666666666666"/>
    <x v="4"/>
    <x v="3"/>
    <x v="0"/>
    <n v="347.61666666666667"/>
    <n v="0.96560185185185188"/>
  </r>
  <r>
    <x v="20"/>
    <s v="CG-03"/>
    <x v="3"/>
    <m/>
    <x v="2"/>
    <n v="107"/>
    <x v="5"/>
    <n v="2171"/>
    <d v="2018-02-21T00:00:00"/>
    <s v="CONFORME"/>
    <d v="2018-02-22T00:00:00"/>
    <d v="1899-12-30T11:40:00"/>
    <d v="1899-12-30T13:06:00"/>
    <n v="1.4333333333333333"/>
    <x v="2"/>
    <x v="10"/>
    <x v="0"/>
    <n v="338.33333333333331"/>
    <n v="0.93981481481481477"/>
  </r>
  <r>
    <x v="22"/>
    <s v="TAB-01"/>
    <x v="2"/>
    <m/>
    <x v="1"/>
    <n v="201"/>
    <x v="4"/>
    <n v="1911"/>
    <d v="2018-04-07T00:00:00"/>
    <s v="PENDIENTE"/>
    <s v=""/>
    <s v=""/>
    <s v=""/>
    <s v=""/>
    <x v="1"/>
    <x v="2"/>
    <x v="0"/>
    <n v="354.2"/>
    <n v="0.98388888888888881"/>
  </r>
  <r>
    <x v="23"/>
    <s v="TAB-02"/>
    <x v="1"/>
    <m/>
    <x v="1"/>
    <n v="201"/>
    <x v="4"/>
    <n v="1911"/>
    <d v="2019-04-13T00:00:00"/>
    <s v="CONFORME"/>
    <d v="2019-04-14T00:00:00"/>
    <d v="1899-12-30T15:40:00"/>
    <d v="1899-12-30T19:09:00"/>
    <n v="3.4833333333333334"/>
    <x v="2"/>
    <x v="2"/>
    <x v="1"/>
    <n v="356.51666666666665"/>
    <n v="0.99032407407407408"/>
  </r>
  <r>
    <x v="24"/>
    <s v="TAB-03"/>
    <x v="4"/>
    <m/>
    <x v="1"/>
    <n v="201"/>
    <x v="4"/>
    <n v="1911"/>
    <d v="2019-05-18T00:00:00"/>
    <s v="CONFORME"/>
    <d v="2019-05-21T00:00:00"/>
    <d v="1899-12-30T11:27:00"/>
    <d v="1899-12-30T14:57:00"/>
    <n v="3.5"/>
    <x v="5"/>
    <x v="0"/>
    <x v="1"/>
    <n v="349.53333333333336"/>
    <n v="0.97092592592592597"/>
  </r>
  <r>
    <x v="25"/>
    <s v="TAB-04"/>
    <x v="11"/>
    <m/>
    <x v="1"/>
    <n v="201"/>
    <x v="4"/>
    <n v="1911"/>
    <d v="2018-05-30T00:00:00"/>
    <s v="CONFORME"/>
    <d v="2018-06-01T00:00:00"/>
    <d v="1899-12-30T10:19:00"/>
    <d v="1899-12-30T12:31:00"/>
    <n v="2.2000000000000002"/>
    <x v="0"/>
    <x v="0"/>
    <x v="0"/>
    <n v="357.8"/>
    <n v="0.99388888888888893"/>
  </r>
  <r>
    <x v="26"/>
    <s v="TAB-05"/>
    <x v="3"/>
    <m/>
    <x v="1"/>
    <n v="201"/>
    <x v="4"/>
    <n v="1911"/>
    <d v="2019-01-01T00:00:00"/>
    <s v="CONFORME"/>
    <d v="2019-01-02T00:00:00"/>
    <d v="1899-12-30T12:10:00"/>
    <d v="1899-12-30T16:40:00"/>
    <n v="4.5"/>
    <x v="2"/>
    <x v="8"/>
    <x v="1"/>
    <n v="355.5"/>
    <n v="0.98750000000000004"/>
  </r>
  <r>
    <x v="27"/>
    <s v="TAB-06"/>
    <x v="9"/>
    <m/>
    <x v="1"/>
    <n v="201"/>
    <x v="4"/>
    <n v="1911"/>
    <d v="2018-06-04T00:00:00"/>
    <s v="PENDIENTE"/>
    <s v=""/>
    <s v=""/>
    <s v=""/>
    <s v=""/>
    <x v="1"/>
    <x v="1"/>
    <x v="0"/>
    <n v="356.53333333333336"/>
    <n v="0.99037037037037046"/>
  </r>
  <r>
    <x v="5"/>
    <s v="GR-01"/>
    <x v="4"/>
    <s v="PREVENTIVO"/>
    <x v="0"/>
    <n v="106"/>
    <x v="3"/>
    <n v="908"/>
    <d v="2018-04-05T00:00:00"/>
    <s v="PENDIENTE"/>
    <s v=""/>
    <s v=""/>
    <s v=""/>
    <s v=""/>
    <x v="1"/>
    <x v="2"/>
    <x v="0"/>
    <n v="318.86666666666667"/>
    <n v="0.88574074074074072"/>
  </r>
  <r>
    <x v="5"/>
    <s v="GR-01"/>
    <x v="0"/>
    <s v="PREVENTIVO"/>
    <x v="1"/>
    <n v="106"/>
    <x v="4"/>
    <n v="1911"/>
    <d v="2019-03-04T00:00:00"/>
    <s v="PENDIENTE"/>
    <s v=""/>
    <s v=""/>
    <s v=""/>
    <s v=""/>
    <x v="1"/>
    <x v="5"/>
    <x v="1"/>
    <n v="319.7166666666667"/>
    <n v="0.88810185185185198"/>
  </r>
  <r>
    <x v="13"/>
    <s v="COMPRESOR 4"/>
    <x v="4"/>
    <s v="PREVENTIVO"/>
    <x v="2"/>
    <n v="106"/>
    <x v="0"/>
    <n v="2171"/>
    <d v="2018-11-13T00:00:00"/>
    <s v="CONFORME"/>
    <d v="2018-11-13T00:00:00"/>
    <d v="1899-12-30T11:16:00"/>
    <d v="1899-12-30T14:45:00"/>
    <n v="3.4833333333333334"/>
    <x v="3"/>
    <x v="9"/>
    <x v="0"/>
    <n v="350.63333333333333"/>
    <n v="0.97398148148148145"/>
  </r>
  <r>
    <x v="8"/>
    <s v="MC-05"/>
    <x v="8"/>
    <s v="PREVENTIVO"/>
    <x v="3"/>
    <n v="201"/>
    <x v="2"/>
    <n v="1168"/>
    <d v="2018-01-25T00:00:00"/>
    <s v="CONFORME"/>
    <d v="2018-01-27T00:00:00"/>
    <d v="1899-12-30T12:30:00"/>
    <d v="1899-12-30T16:41:00"/>
    <n v="4.1833333333333336"/>
    <x v="0"/>
    <x v="8"/>
    <x v="0"/>
    <n v="334.43333333333334"/>
    <n v="0.92898148148148152"/>
  </r>
  <r>
    <x v="0"/>
    <s v="MQP008"/>
    <x v="0"/>
    <s v="PREVENTIVO"/>
    <x v="0"/>
    <n v="107"/>
    <x v="0"/>
    <n v="1420"/>
    <d v="2018-08-07T00:00:00"/>
    <s v="CONFORME"/>
    <d v="2018-08-08T00:00:00"/>
    <d v="1899-12-30T13:33:00"/>
    <d v="1899-12-30T15:45:00"/>
    <n v="2.2000000000000002"/>
    <x v="2"/>
    <x v="3"/>
    <x v="0"/>
    <n v="347.61666666666667"/>
    <n v="0.96560185185185188"/>
  </r>
  <r>
    <x v="19"/>
    <s v="CG-04N"/>
    <x v="3"/>
    <m/>
    <x v="1"/>
    <n v="107"/>
    <x v="5"/>
    <n v="2171"/>
    <d v="2018-01-02T00:00:00"/>
    <s v="PENDIENTE"/>
    <s v=""/>
    <s v=""/>
    <s v=""/>
    <s v=""/>
    <x v="1"/>
    <x v="8"/>
    <x v="0"/>
    <n v="353.81666666666666"/>
    <n v="0.98282407407407402"/>
  </r>
  <r>
    <x v="28"/>
    <s v="TAB-07"/>
    <x v="2"/>
    <m/>
    <x v="1"/>
    <n v="201"/>
    <x v="4"/>
    <n v="1911"/>
    <d v="2018-10-05T00:00:00"/>
    <s v="CONFORME"/>
    <d v="2018-10-09T00:00:00"/>
    <d v="1899-12-30T09:10:00"/>
    <d v="1899-12-30T13:24:00"/>
    <n v="4.2333333333333334"/>
    <x v="4"/>
    <x v="7"/>
    <x v="0"/>
    <n v="355.76666666666665"/>
    <n v="0.98824074074074075"/>
  </r>
  <r>
    <x v="29"/>
    <s v="TAB-08"/>
    <x v="5"/>
    <m/>
    <x v="1"/>
    <n v="201"/>
    <x v="4"/>
    <n v="1911"/>
    <d v="2018-12-02T00:00:00"/>
    <s v="CONFORME"/>
    <d v="2018-12-03T00:00:00"/>
    <d v="1899-12-30T12:32:00"/>
    <d v="1899-12-30T15:54:00"/>
    <n v="3.3666666666666667"/>
    <x v="2"/>
    <x v="4"/>
    <x v="0"/>
    <n v="356.63333333333333"/>
    <n v="0.99064814814814817"/>
  </r>
  <r>
    <x v="30"/>
    <s v="TAB-09"/>
    <x v="12"/>
    <m/>
    <x v="1"/>
    <n v="201"/>
    <x v="4"/>
    <n v="1911"/>
    <d v="2019-04-11T00:00:00"/>
    <s v="CONFORME"/>
    <d v="2019-04-14T00:00:00"/>
    <d v="1899-12-30T12:11:00"/>
    <d v="1899-12-30T13:34:00"/>
    <n v="1.3833333333333333"/>
    <x v="5"/>
    <x v="2"/>
    <x v="1"/>
    <n v="358.61666666666667"/>
    <n v="0.99615740740740744"/>
  </r>
  <r>
    <x v="31"/>
    <s v="TAB-10"/>
    <x v="11"/>
    <m/>
    <x v="1"/>
    <n v="201"/>
    <x v="4"/>
    <n v="1911"/>
    <d v="2018-08-22T00:00:00"/>
    <s v="PENDIENTE"/>
    <s v=""/>
    <s v=""/>
    <s v=""/>
    <s v=""/>
    <x v="1"/>
    <x v="3"/>
    <x v="0"/>
    <n v="360"/>
    <n v="1"/>
  </r>
  <r>
    <x v="32"/>
    <s v="TAB-11"/>
    <x v="9"/>
    <m/>
    <x v="1"/>
    <n v="201"/>
    <x v="4"/>
    <n v="1911"/>
    <d v="2018-06-24T00:00:00"/>
    <s v="CONFORME"/>
    <d v="2018-06-25T00:00:00"/>
    <d v="1899-12-30T10:32:00"/>
    <d v="1899-12-30T14:44:00"/>
    <n v="4.2"/>
    <x v="2"/>
    <x v="1"/>
    <x v="0"/>
    <n v="355.8"/>
    <n v="0.9883333333333334"/>
  </r>
  <r>
    <x v="33"/>
    <s v="TAB-12"/>
    <x v="9"/>
    <m/>
    <x v="1"/>
    <n v="201"/>
    <x v="4"/>
    <n v="1911"/>
    <d v="2018-08-15T00:00:00"/>
    <s v="CONFORME"/>
    <d v="2018-08-17T00:00:00"/>
    <d v="1899-12-30T12:22:00"/>
    <d v="1899-12-30T16:33:00"/>
    <n v="4.1833333333333336"/>
    <x v="0"/>
    <x v="3"/>
    <x v="0"/>
    <n v="352.35"/>
    <n v="0.97875000000000001"/>
  </r>
  <r>
    <x v="34"/>
    <s v="TAB-13"/>
    <x v="3"/>
    <m/>
    <x v="1"/>
    <n v="201"/>
    <x v="4"/>
    <n v="1911"/>
    <d v="2018-01-21T00:00:00"/>
    <s v="PENDIENTE"/>
    <s v=""/>
    <s v=""/>
    <s v=""/>
    <s v=""/>
    <x v="1"/>
    <x v="8"/>
    <x v="0"/>
    <n v="355.66666666666669"/>
    <n v="0.98796296296296304"/>
  </r>
  <r>
    <x v="35"/>
    <s v="TAB-14"/>
    <x v="11"/>
    <m/>
    <x v="1"/>
    <n v="201"/>
    <x v="4"/>
    <n v="1911"/>
    <d v="2019-04-18T00:00:00"/>
    <s v="CONFORME"/>
    <d v="2019-04-21T00:00:00"/>
    <d v="1899-12-30T15:10:00"/>
    <d v="1899-12-30T18:37:00"/>
    <n v="3.45"/>
    <x v="5"/>
    <x v="2"/>
    <x v="1"/>
    <n v="356.55"/>
    <n v="0.99041666666666672"/>
  </r>
  <r>
    <x v="1"/>
    <s v="PORT.G-01"/>
    <x v="11"/>
    <s v="PREVENTIVO"/>
    <x v="0"/>
    <n v="107"/>
    <x v="0"/>
    <n v="1420"/>
    <d v="2018-08-27T00:00:00"/>
    <s v="CONFORME"/>
    <d v="2018-08-30T00:00:00"/>
    <d v="1899-12-30T15:19:00"/>
    <d v="1899-12-30T19:44:00"/>
    <n v="4.416666666666667"/>
    <x v="5"/>
    <x v="3"/>
    <x v="0"/>
    <n v="348.93333333333334"/>
    <n v="0.96925925925925926"/>
  </r>
  <r>
    <x v="1"/>
    <s v="PORT.G-01"/>
    <x v="11"/>
    <s v="PREVENTIVO"/>
    <x v="1"/>
    <n v="107"/>
    <x v="0"/>
    <n v="1420"/>
    <d v="2019-01-11T00:00:00"/>
    <s v="CONFORME"/>
    <d v="2019-01-12T00:00:00"/>
    <d v="1899-12-30T11:28:00"/>
    <d v="1899-12-30T14:41:00"/>
    <n v="3.2166666666666668"/>
    <x v="2"/>
    <x v="8"/>
    <x v="1"/>
    <n v="351.91666666666669"/>
    <n v="0.9775462962962963"/>
  </r>
  <r>
    <x v="11"/>
    <s v="COMPRESOR 5"/>
    <x v="9"/>
    <s v="PREVENTIVO"/>
    <x v="2"/>
    <n v="107"/>
    <x v="0"/>
    <n v="2171"/>
    <d v="2018-08-31T00:00:00"/>
    <s v="CONFORME"/>
    <d v="2018-09-02T00:00:00"/>
    <d v="1899-12-30T14:33:00"/>
    <d v="1899-12-30T16:51:00"/>
    <n v="2.2999999999999998"/>
    <x v="0"/>
    <x v="3"/>
    <x v="0"/>
    <n v="356.2"/>
    <n v="0.98944444444444446"/>
  </r>
  <r>
    <x v="54"/>
    <s v="CSA-01"/>
    <x v="11"/>
    <s v="PREVENTIVO"/>
    <x v="0"/>
    <n v="106"/>
    <x v="0"/>
    <n v="1420"/>
    <d v="2018-11-05T00:00:00"/>
    <s v="CONFORME"/>
    <d v="2018-11-08T00:00:00"/>
    <d v="1899-12-30T15:30:00"/>
    <d v="1899-12-30T18:48:00"/>
    <n v="3.3"/>
    <x v="5"/>
    <x v="9"/>
    <x v="0"/>
    <n v="340.88333333333333"/>
    <n v="0.9468981481481481"/>
  </r>
  <r>
    <x v="54"/>
    <s v="CSA-01"/>
    <x v="11"/>
    <s v="PREVENTIVO"/>
    <x v="1"/>
    <n v="106"/>
    <x v="4"/>
    <n v="1911"/>
    <d v="2018-09-15T00:00:00"/>
    <s v="CONFORME"/>
    <d v="2018-09-19T00:00:00"/>
    <d v="1899-12-30T09:37:00"/>
    <d v="1899-12-30T13:53:00"/>
    <n v="4.2666666666666666"/>
    <x v="4"/>
    <x v="6"/>
    <x v="0"/>
    <n v="346.18333333333334"/>
    <n v="0.9616203703703704"/>
  </r>
  <r>
    <x v="12"/>
    <s v="MC-06"/>
    <x v="7"/>
    <s v="PREVENTIVO"/>
    <x v="3"/>
    <n v="201"/>
    <x v="2"/>
    <n v="1168"/>
    <d v="2018-02-07T00:00:00"/>
    <s v="CONFORME"/>
    <d v="2018-02-07T00:00:00"/>
    <d v="1899-12-30T14:29:00"/>
    <d v="1899-12-30T17:57:00"/>
    <n v="3.4666666666666668"/>
    <x v="3"/>
    <x v="10"/>
    <x v="0"/>
    <n v="356.53333333333336"/>
    <n v="0.99037037037037046"/>
  </r>
  <r>
    <x v="0"/>
    <s v="MQP009"/>
    <x v="7"/>
    <s v="PREVENTIVO"/>
    <x v="0"/>
    <n v="107"/>
    <x v="0"/>
    <n v="1420"/>
    <d v="2018-01-14T00:00:00"/>
    <s v="CONFORME"/>
    <d v="2018-01-14T00:00:00"/>
    <d v="1899-12-30T12:36:00"/>
    <d v="1899-12-30T16:51:00"/>
    <n v="4.25"/>
    <x v="3"/>
    <x v="8"/>
    <x v="0"/>
    <n v="338.83333333333331"/>
    <n v="0.94120370370370365"/>
  </r>
  <r>
    <x v="20"/>
    <s v="CG-04"/>
    <x v="9"/>
    <m/>
    <x v="1"/>
    <n v="107"/>
    <x v="5"/>
    <n v="1911"/>
    <d v="2019-04-04T00:00:00"/>
    <s v="CONFORME"/>
    <d v="2019-04-07T00:00:00"/>
    <d v="1899-12-30T11:26:00"/>
    <d v="1899-12-30T14:55:00"/>
    <n v="3.4833333333333334"/>
    <x v="5"/>
    <x v="2"/>
    <x v="1"/>
    <n v="333.7166666666667"/>
    <n v="0.92699074074074084"/>
  </r>
  <r>
    <x v="36"/>
    <s v="TAB-15"/>
    <x v="12"/>
    <m/>
    <x v="1"/>
    <n v="201"/>
    <x v="4"/>
    <n v="1911"/>
    <d v="2018-06-03T00:00:00"/>
    <s v="PENDIENTE"/>
    <s v=""/>
    <s v=""/>
    <s v=""/>
    <s v=""/>
    <x v="1"/>
    <x v="1"/>
    <x v="0"/>
    <n v="360"/>
    <n v="1"/>
  </r>
  <r>
    <x v="37"/>
    <s v="TAB-16"/>
    <x v="6"/>
    <m/>
    <x v="1"/>
    <n v="201"/>
    <x v="4"/>
    <n v="1911"/>
    <d v="2018-12-18T00:00:00"/>
    <s v="CONFORME"/>
    <d v="2018-12-21T00:00:00"/>
    <d v="1899-12-30T09:37:00"/>
    <d v="1899-12-30T10:58:00"/>
    <n v="1.35"/>
    <x v="5"/>
    <x v="4"/>
    <x v="0"/>
    <n v="358.65"/>
    <n v="0.99624999999999997"/>
  </r>
  <r>
    <x v="38"/>
    <s v="TAB-17"/>
    <x v="11"/>
    <m/>
    <x v="1"/>
    <n v="201"/>
    <x v="4"/>
    <n v="1911"/>
    <d v="2019-03-20T00:00:00"/>
    <s v="CONFORME"/>
    <d v="2019-03-23T00:00:00"/>
    <d v="1899-12-30T14:20:00"/>
    <d v="1899-12-30T15:44:00"/>
    <n v="1.4"/>
    <x v="5"/>
    <x v="5"/>
    <x v="1"/>
    <n v="358.6"/>
    <n v="0.99611111111111117"/>
  </r>
  <r>
    <x v="39"/>
    <s v="TAB-18"/>
    <x v="5"/>
    <m/>
    <x v="1"/>
    <n v="201"/>
    <x v="4"/>
    <n v="1911"/>
    <d v="2018-07-07T00:00:00"/>
    <s v="CONFORME"/>
    <d v="2018-07-09T00:00:00"/>
    <d v="1899-12-30T15:11:00"/>
    <d v="1899-12-30T19:34:00"/>
    <n v="4.3833333333333337"/>
    <x v="0"/>
    <x v="11"/>
    <x v="0"/>
    <n v="352.26666666666665"/>
    <n v="0.97851851851851845"/>
  </r>
  <r>
    <x v="40"/>
    <s v="TAB-19"/>
    <x v="9"/>
    <m/>
    <x v="1"/>
    <n v="201"/>
    <x v="4"/>
    <n v="1911"/>
    <d v="2019-01-12T00:00:00"/>
    <s v="CONFORME"/>
    <d v="2019-01-12T00:00:00"/>
    <d v="1899-12-30T14:32:00"/>
    <d v="1899-12-30T17:50:00"/>
    <n v="3.3"/>
    <x v="3"/>
    <x v="8"/>
    <x v="1"/>
    <n v="356.7"/>
    <n v="0.99083333333333334"/>
  </r>
  <r>
    <x v="41"/>
    <s v="TAB-20"/>
    <x v="12"/>
    <m/>
    <x v="1"/>
    <n v="201"/>
    <x v="4"/>
    <n v="1911"/>
    <d v="2019-01-10T00:00:00"/>
    <s v="CONFORME"/>
    <d v="2019-01-13T00:00:00"/>
    <d v="1899-12-30T15:30:00"/>
    <d v="1899-12-30T18:55:00"/>
    <n v="3.4166666666666665"/>
    <x v="5"/>
    <x v="8"/>
    <x v="1"/>
    <n v="356.58333333333331"/>
    <n v="0.99050925925925926"/>
  </r>
  <r>
    <x v="5"/>
    <s v="GR-02"/>
    <x v="6"/>
    <s v="PREVENTIVO"/>
    <x v="1"/>
    <n v="106"/>
    <x v="4"/>
    <n v="1911"/>
    <d v="2018-01-17T00:00:00"/>
    <s v="CONFORME"/>
    <d v="2018-01-20T00:00:00"/>
    <d v="1899-12-30T14:38:00"/>
    <d v="1899-12-30T18:48:00"/>
    <n v="4.166666666666667"/>
    <x v="5"/>
    <x v="8"/>
    <x v="0"/>
    <n v="290.45"/>
    <n v="0.80680555555555555"/>
  </r>
  <r>
    <x v="5"/>
    <s v="GR-02"/>
    <x v="0"/>
    <s v="PREVENTIVO"/>
    <x v="0"/>
    <n v="106"/>
    <x v="3"/>
    <n v="908"/>
    <d v="2018-07-30T00:00:00"/>
    <s v="CONFORME"/>
    <d v="2018-07-31T00:00:00"/>
    <d v="1899-12-30T13:25:00"/>
    <d v="1899-12-30T15:45:00"/>
    <n v="2.3333333333333335"/>
    <x v="2"/>
    <x v="11"/>
    <x v="0"/>
    <n v="327.33333333333331"/>
    <n v="0.90925925925925921"/>
  </r>
  <r>
    <x v="10"/>
    <s v="COMPRESOR 6"/>
    <x v="2"/>
    <s v="PREVENTIVO"/>
    <x v="2"/>
    <n v="107"/>
    <x v="0"/>
    <n v="2171"/>
    <d v="2018-04-27T00:00:00"/>
    <s v="CONFORME"/>
    <d v="2018-04-27T00:00:00"/>
    <d v="1899-12-30T15:33:00"/>
    <d v="1899-12-30T19:03:00"/>
    <n v="3.5"/>
    <x v="3"/>
    <x v="2"/>
    <x v="0"/>
    <n v="345.55"/>
    <n v="0.95986111111111116"/>
  </r>
  <r>
    <x v="14"/>
    <s v="MC-07"/>
    <x v="3"/>
    <s v="PREVENTIVO"/>
    <x v="3"/>
    <n v="201"/>
    <x v="2"/>
    <n v="1168"/>
    <d v="2019-05-04T00:00:00"/>
    <s v="PENDIENTE"/>
    <s v=""/>
    <s v=""/>
    <s v=""/>
    <s v=""/>
    <x v="1"/>
    <x v="0"/>
    <x v="1"/>
    <n v="353.21666666666664"/>
    <n v="0.98115740740740731"/>
  </r>
  <r>
    <x v="0"/>
    <s v="MQP010"/>
    <x v="10"/>
    <s v="PREVENTIVO"/>
    <x v="0"/>
    <n v="107"/>
    <x v="0"/>
    <n v="1420"/>
    <d v="2019-02-14T00:00:00"/>
    <s v="CONFORME"/>
    <d v="2019-02-17T00:00:00"/>
    <d v="1899-12-30T14:14:00"/>
    <d v="1899-12-30T18:35:00"/>
    <n v="4.3499999999999996"/>
    <x v="5"/>
    <x v="10"/>
    <x v="1"/>
    <n v="350.75"/>
    <n v="0.97430555555555554"/>
  </r>
  <r>
    <x v="20"/>
    <s v="CG-05"/>
    <x v="3"/>
    <m/>
    <x v="1"/>
    <n v="107"/>
    <x v="5"/>
    <n v="2171"/>
    <d v="2019-02-15T00:00:00"/>
    <s v="PENDIENTE"/>
    <s v=""/>
    <s v=""/>
    <s v=""/>
    <s v=""/>
    <x v="1"/>
    <x v="10"/>
    <x v="1"/>
    <n v="347.53333333333336"/>
    <n v="0.96537037037037043"/>
  </r>
  <r>
    <x v="42"/>
    <s v="TAB-21"/>
    <x v="2"/>
    <m/>
    <x v="1"/>
    <n v="201"/>
    <x v="5"/>
    <n v="1911"/>
    <d v="2018-06-09T00:00:00"/>
    <s v="CONFORME"/>
    <d v="2018-06-13T00:00:00"/>
    <d v="1899-12-30T11:28:00"/>
    <d v="1899-12-30T13:53:00"/>
    <n v="2.4166666666666665"/>
    <x v="4"/>
    <x v="1"/>
    <x v="0"/>
    <n v="356.16666666666669"/>
    <n v="0.98935185185185193"/>
  </r>
  <r>
    <x v="43"/>
    <s v="TAB-22"/>
    <x v="10"/>
    <m/>
    <x v="1"/>
    <n v="201"/>
    <x v="5"/>
    <n v="1911"/>
    <d v="2019-03-09T00:00:00"/>
    <s v="CONFORME"/>
    <d v="2019-03-12T00:00:00"/>
    <d v="1899-12-30T10:16:00"/>
    <d v="1899-12-30T14:37:00"/>
    <n v="4.3499999999999996"/>
    <x v="5"/>
    <x v="5"/>
    <x v="1"/>
    <n v="355.65"/>
    <n v="0.98791666666666655"/>
  </r>
  <r>
    <x v="44"/>
    <s v="TAB-23"/>
    <x v="1"/>
    <m/>
    <x v="1"/>
    <n v="201"/>
    <x v="5"/>
    <n v="1911"/>
    <d v="2019-02-12T00:00:00"/>
    <s v="CONFORME"/>
    <d v="2019-02-12T00:00:00"/>
    <d v="1899-12-30T09:22:00"/>
    <d v="1899-12-30T12:48:00"/>
    <n v="3.4333333333333336"/>
    <x v="3"/>
    <x v="10"/>
    <x v="1"/>
    <n v="355.16666666666669"/>
    <n v="0.98657407407407416"/>
  </r>
  <r>
    <x v="45"/>
    <s v="TAB-24"/>
    <x v="8"/>
    <m/>
    <x v="1"/>
    <n v="201"/>
    <x v="5"/>
    <n v="1911"/>
    <d v="2019-03-20T00:00:00"/>
    <s v="CONFORME"/>
    <d v="2019-03-20T00:00:00"/>
    <d v="1899-12-30T10:28:00"/>
    <d v="1899-12-30T14:50:00"/>
    <n v="4.3666666666666663"/>
    <x v="3"/>
    <x v="5"/>
    <x v="1"/>
    <n v="355.63333333333333"/>
    <n v="0.9878703703703704"/>
  </r>
  <r>
    <x v="46"/>
    <s v="TAB-25"/>
    <x v="5"/>
    <m/>
    <x v="1"/>
    <n v="201"/>
    <x v="5"/>
    <n v="1911"/>
    <d v="2018-06-03T00:00:00"/>
    <s v="PENDIENTE"/>
    <s v=""/>
    <s v=""/>
    <s v=""/>
    <s v=""/>
    <x v="1"/>
    <x v="1"/>
    <x v="0"/>
    <n v="358.7"/>
    <n v="0.99638888888888888"/>
  </r>
  <r>
    <x v="47"/>
    <s v="TAB-26"/>
    <x v="11"/>
    <m/>
    <x v="1"/>
    <n v="201"/>
    <x v="4"/>
    <n v="1911"/>
    <d v="2018-12-30T00:00:00"/>
    <s v="CONFORME"/>
    <d v="2019-01-02T00:00:00"/>
    <d v="1899-12-30T10:19:00"/>
    <d v="1899-12-30T11:47:00"/>
    <n v="1.4666666666666668"/>
    <x v="5"/>
    <x v="4"/>
    <x v="0"/>
    <n v="358.53333333333336"/>
    <n v="0.99592592592592599"/>
  </r>
  <r>
    <x v="48"/>
    <s v="TAB-27"/>
    <x v="9"/>
    <m/>
    <x v="1"/>
    <n v="201"/>
    <x v="4"/>
    <n v="1911"/>
    <d v="2018-10-07T00:00:00"/>
    <s v="CONFORME"/>
    <d v="2018-10-07T00:00:00"/>
    <d v="1899-12-30T13:34:00"/>
    <d v="1899-12-30T17:56:00"/>
    <n v="4.3666666666666663"/>
    <x v="3"/>
    <x v="7"/>
    <x v="0"/>
    <n v="355.63333333333333"/>
    <n v="0.9878703703703704"/>
  </r>
  <r>
    <x v="49"/>
    <s v="TAB-28"/>
    <x v="7"/>
    <m/>
    <x v="1"/>
    <n v="201"/>
    <x v="4"/>
    <n v="1911"/>
    <d v="2018-03-24T00:00:00"/>
    <s v="CONFORME"/>
    <d v="2018-03-25T00:00:00"/>
    <d v="1899-12-30T10:11:00"/>
    <d v="1899-12-30T14:31:00"/>
    <n v="4.333333333333333"/>
    <x v="2"/>
    <x v="5"/>
    <x v="0"/>
    <n v="355.66666666666669"/>
    <n v="0.98796296296296304"/>
  </r>
  <r>
    <x v="5"/>
    <s v="GR-01"/>
    <x v="1"/>
    <s v="PREVENTIVO"/>
    <x v="0"/>
    <n v="106"/>
    <x v="3"/>
    <n v="908"/>
    <d v="2018-10-16T00:00:00"/>
    <s v="CONFORME"/>
    <d v="2018-10-18T00:00:00"/>
    <d v="1899-12-30T11:30:00"/>
    <d v="1899-12-30T12:47:00"/>
    <n v="1.2833333333333332"/>
    <x v="0"/>
    <x v="7"/>
    <x v="0"/>
    <n v="303.01666666666665"/>
    <n v="0.84171296296296294"/>
  </r>
  <r>
    <x v="5"/>
    <s v="GR-01"/>
    <x v="12"/>
    <s v="PREVENTIVO"/>
    <x v="1"/>
    <n v="106"/>
    <x v="4"/>
    <n v="1911"/>
    <d v="2018-09-17T00:00:00"/>
    <s v="PENDIENTE"/>
    <s v=""/>
    <s v=""/>
    <s v=""/>
    <s v=""/>
    <x v="1"/>
    <x v="6"/>
    <x v="0"/>
    <n v="307.0333333333333"/>
    <n v="0.85287037037037028"/>
  </r>
  <r>
    <x v="15"/>
    <s v="MC-08"/>
    <x v="1"/>
    <s v="PREVENTIVO"/>
    <x v="3"/>
    <n v="201"/>
    <x v="2"/>
    <n v="1168"/>
    <d v="2019-04-08T00:00:00"/>
    <s v="PENDIENTE"/>
    <s v=""/>
    <s v=""/>
    <s v=""/>
    <s v=""/>
    <x v="1"/>
    <x v="2"/>
    <x v="1"/>
    <n v="360"/>
    <n v="1"/>
  </r>
  <r>
    <x v="7"/>
    <s v="MQP011"/>
    <x v="8"/>
    <s v="PREVENTIVO"/>
    <x v="0"/>
    <n v="107"/>
    <x v="0"/>
    <n v="1420"/>
    <d v="2018-03-10T00:00:00"/>
    <s v="CONFORME"/>
    <d v="2018-03-14T00:00:00"/>
    <d v="1899-12-30T12:32:00"/>
    <d v="1899-12-30T16:02:00"/>
    <n v="3.5"/>
    <x v="4"/>
    <x v="5"/>
    <x v="0"/>
    <n v="353.2"/>
    <n v="0.98111111111111104"/>
  </r>
  <r>
    <x v="20"/>
    <s v="CG-07"/>
    <x v="5"/>
    <m/>
    <x v="2"/>
    <n v="107"/>
    <x v="5"/>
    <n v="2171"/>
    <d v="2018-02-21T00:00:00"/>
    <s v="CONFORME"/>
    <d v="2018-02-23T00:00:00"/>
    <d v="1899-12-30T14:18:00"/>
    <d v="1899-12-30T16:37:00"/>
    <n v="2.3166666666666664"/>
    <x v="0"/>
    <x v="10"/>
    <x v="0"/>
    <n v="338.33333333333331"/>
    <n v="0.93981481481481477"/>
  </r>
  <r>
    <x v="50"/>
    <s v="LINC-02"/>
    <x v="0"/>
    <m/>
    <x v="1"/>
    <n v="201"/>
    <x v="4"/>
    <n v="1911"/>
    <d v="2019-05-16T00:00:00"/>
    <s v="CONFORME"/>
    <d v="2019-05-19T00:00:00"/>
    <d v="1899-12-30T15:15:00"/>
    <d v="1899-12-30T18:36:00"/>
    <n v="3.35"/>
    <x v="5"/>
    <x v="0"/>
    <x v="1"/>
    <n v="356.65"/>
    <n v="0.99069444444444443"/>
  </r>
  <r>
    <x v="54"/>
    <s v="CSA-01"/>
    <x v="5"/>
    <s v="PREVENTIVO"/>
    <x v="0"/>
    <n v="106"/>
    <x v="0"/>
    <n v="1420"/>
    <d v="2018-07-30T00:00:00"/>
    <s v="PENDIENTE"/>
    <s v=""/>
    <s v=""/>
    <s v=""/>
    <s v=""/>
    <x v="1"/>
    <x v="11"/>
    <x v="0"/>
    <n v="336.81666666666666"/>
    <n v="0.93560185185185185"/>
  </r>
  <r>
    <x v="54"/>
    <s v="CSA-01"/>
    <x v="5"/>
    <s v="PREVENTIVO"/>
    <x v="1"/>
    <n v="106"/>
    <x v="4"/>
    <n v="1911"/>
    <d v="2019-01-05T00:00:00"/>
    <s v="CONFORME"/>
    <d v="2019-01-08T00:00:00"/>
    <d v="1899-12-30T12:31:00"/>
    <d v="1899-12-30T13:43:00"/>
    <n v="1.2"/>
    <x v="5"/>
    <x v="8"/>
    <x v="1"/>
    <n v="337.48333333333335"/>
    <n v="0.93745370370370373"/>
  </r>
  <r>
    <x v="16"/>
    <s v="MC-09"/>
    <x v="10"/>
    <s v="PREVENTIVO"/>
    <x v="3"/>
    <n v="201"/>
    <x v="2"/>
    <n v="1168"/>
    <d v="2018-04-05T00:00:00"/>
    <s v="CONFORME"/>
    <d v="2018-04-06T00:00:00"/>
    <d v="1899-12-30T12:15:00"/>
    <d v="1899-12-30T16:26:00"/>
    <n v="4.1833333333333336"/>
    <x v="2"/>
    <x v="2"/>
    <x v="0"/>
    <n v="353.31666666666666"/>
    <n v="0.98143518518518513"/>
  </r>
  <r>
    <x v="7"/>
    <s v="MQP012"/>
    <x v="6"/>
    <s v="PREVENTIVO"/>
    <x v="0"/>
    <n v="107"/>
    <x v="0"/>
    <n v="1420"/>
    <d v="2018-12-21T00:00:00"/>
    <s v="CONFORME"/>
    <d v="2018-12-22T00:00:00"/>
    <d v="1899-12-30T13:20:00"/>
    <d v="1899-12-30T17:43:00"/>
    <n v="4.3833333333333337"/>
    <x v="2"/>
    <x v="4"/>
    <x v="0"/>
    <n v="337.95"/>
    <n v="0.93874999999999997"/>
  </r>
  <r>
    <x v="5"/>
    <s v="GR-01"/>
    <x v="4"/>
    <s v="PREVENTIVO"/>
    <x v="0"/>
    <n v="106"/>
    <x v="3"/>
    <n v="908"/>
    <d v="2018-10-14T00:00:00"/>
    <s v="CONFORME"/>
    <d v="2018-10-14T00:00:00"/>
    <d v="1899-12-30T14:24:00"/>
    <d v="1899-12-30T16:53:00"/>
    <n v="2.4833333333333334"/>
    <x v="3"/>
    <x v="7"/>
    <x v="0"/>
    <n v="303.01666666666665"/>
    <n v="0.84171296296296294"/>
  </r>
  <r>
    <x v="5"/>
    <s v="GR-01"/>
    <x v="9"/>
    <s v="PREVENTIVO"/>
    <x v="1"/>
    <n v="106"/>
    <x v="4"/>
    <n v="1911"/>
    <d v="2019-03-24T00:00:00"/>
    <s v="CONFORME"/>
    <d v="2019-03-27T00:00:00"/>
    <d v="1899-12-30T12:29:00"/>
    <d v="1899-12-30T15:44:00"/>
    <n v="3.25"/>
    <x v="5"/>
    <x v="5"/>
    <x v="1"/>
    <n v="319.7166666666667"/>
    <n v="0.88810185185185198"/>
  </r>
  <r>
    <x v="5"/>
    <s v="GR-02"/>
    <x v="5"/>
    <s v="PREVENTIVO"/>
    <x v="1"/>
    <n v="106"/>
    <x v="4"/>
    <n v="1911"/>
    <d v="2018-08-29T00:00:00"/>
    <s v="PENDIENTE"/>
    <s v=""/>
    <s v=""/>
    <s v=""/>
    <s v=""/>
    <x v="1"/>
    <x v="3"/>
    <x v="0"/>
    <n v="319.63333333333333"/>
    <n v="0.88787037037037031"/>
  </r>
  <r>
    <x v="5"/>
    <s v="GR-02"/>
    <x v="11"/>
    <s v="PREVENTIVO"/>
    <x v="0"/>
    <n v="106"/>
    <x v="3"/>
    <n v="908"/>
    <d v="2018-02-15T00:00:00"/>
    <s v="CONFORME"/>
    <d v="2018-02-15T00:00:00"/>
    <d v="1899-12-30T11:20:00"/>
    <d v="1899-12-30T14:49:00"/>
    <n v="3.4833333333333334"/>
    <x v="3"/>
    <x v="10"/>
    <x v="0"/>
    <n v="329.51666666666665"/>
    <n v="0.91532407407407401"/>
  </r>
  <r>
    <x v="2"/>
    <s v="COMPRESOR 3"/>
    <x v="10"/>
    <s v="PREVENTIVO"/>
    <x v="2"/>
    <n v="106"/>
    <x v="0"/>
    <n v="1420"/>
    <d v="2018-09-30T00:00:00"/>
    <s v="CONFORME"/>
    <d v="2018-10-02T00:00:00"/>
    <d v="1899-12-30T15:40:00"/>
    <d v="1899-12-30T19:05:00"/>
    <n v="3.4166666666666665"/>
    <x v="0"/>
    <x v="6"/>
    <x v="0"/>
    <n v="350.95"/>
    <n v="0.97486111111111107"/>
  </r>
  <r>
    <x v="3"/>
    <s v="MC-10"/>
    <x v="4"/>
    <s v="PREVENTIVO"/>
    <x v="3"/>
    <n v="201"/>
    <x v="2"/>
    <n v="1168"/>
    <d v="2018-03-29T00:00:00"/>
    <s v="CONFORME"/>
    <d v="2018-04-02T00:00:00"/>
    <d v="1899-12-30T12:20:00"/>
    <d v="1899-12-30T14:38:00"/>
    <n v="2.2999999999999998"/>
    <x v="4"/>
    <x v="5"/>
    <x v="0"/>
    <n v="354.43333333333334"/>
    <n v="0.9845370370370371"/>
  </r>
  <r>
    <x v="7"/>
    <s v="MQP013"/>
    <x v="1"/>
    <s v="PREVENTIVO"/>
    <x v="0"/>
    <n v="107"/>
    <x v="0"/>
    <n v="1420"/>
    <d v="2019-02-20T00:00:00"/>
    <s v="CONFORME"/>
    <d v="2019-02-24T00:00:00"/>
    <d v="1899-12-30T11:11:00"/>
    <d v="1899-12-30T14:26:00"/>
    <n v="3.25"/>
    <x v="4"/>
    <x v="10"/>
    <x v="1"/>
    <n v="343.15"/>
    <n v="0.95319444444444434"/>
  </r>
  <r>
    <x v="20"/>
    <s v="CG-08"/>
    <x v="10"/>
    <m/>
    <x v="1"/>
    <n v="107"/>
    <x v="5"/>
    <n v="2171"/>
    <d v="2018-03-18T00:00:00"/>
    <s v="CONFORME"/>
    <d v="2018-03-19T00:00:00"/>
    <d v="1899-12-30T11:13:00"/>
    <d v="1899-12-30T13:29:00"/>
    <n v="2.2666666666666666"/>
    <x v="2"/>
    <x v="5"/>
    <x v="0"/>
    <n v="338"/>
    <n v="0.93888888888888888"/>
  </r>
  <r>
    <x v="58"/>
    <s v="OXIC-01"/>
    <x v="11"/>
    <m/>
    <x v="0"/>
    <n v="201"/>
    <x v="3"/>
    <n v="908"/>
    <d v="2018-11-17T00:00:00"/>
    <s v="CONFORME"/>
    <d v="2018-11-19T00:00:00"/>
    <d v="1899-12-30T09:39:00"/>
    <d v="1899-12-30T12:49:00"/>
    <n v="3.1666666666666665"/>
    <x v="0"/>
    <x v="9"/>
    <x v="0"/>
    <n v="355.55"/>
    <n v="0.98763888888888896"/>
  </r>
  <r>
    <x v="5"/>
    <s v="GR-01"/>
    <x v="11"/>
    <s v="PREVENTIVO"/>
    <x v="0"/>
    <n v="106"/>
    <x v="3"/>
    <n v="908"/>
    <d v="2019-01-17T00:00:00"/>
    <s v="PENDIENTE"/>
    <s v=""/>
    <s v=""/>
    <s v=""/>
    <s v=""/>
    <x v="1"/>
    <x v="8"/>
    <x v="1"/>
    <n v="323.23333333333335"/>
    <n v="0.89787037037037043"/>
  </r>
  <r>
    <x v="5"/>
    <s v="GR-01"/>
    <x v="11"/>
    <s v="PREVENTIVO"/>
    <x v="1"/>
    <n v="106"/>
    <x v="4"/>
    <n v="1911"/>
    <d v="2018-01-22T00:00:00"/>
    <s v="CONFORME"/>
    <d v="2018-01-22T00:00:00"/>
    <d v="1899-12-30T14:11:00"/>
    <d v="1899-12-30T16:33:00"/>
    <n v="2.3666666666666667"/>
    <x v="3"/>
    <x v="8"/>
    <x v="0"/>
    <n v="290.45"/>
    <n v="0.80680555555555555"/>
  </r>
  <r>
    <x v="13"/>
    <s v="COMPRESOR 4"/>
    <x v="2"/>
    <s v="PREVENTIVO"/>
    <x v="2"/>
    <n v="106"/>
    <x v="0"/>
    <n v="2171"/>
    <d v="2018-01-28T00:00:00"/>
    <s v="CONFORME"/>
    <d v="2018-01-28T00:00:00"/>
    <d v="1899-12-30T11:30:00"/>
    <d v="1899-12-30T15:52:00"/>
    <n v="4.3666666666666663"/>
    <x v="3"/>
    <x v="8"/>
    <x v="0"/>
    <n v="355.63333333333333"/>
    <n v="0.9878703703703704"/>
  </r>
  <r>
    <x v="18"/>
    <s v="HM-01"/>
    <x v="12"/>
    <m/>
    <x v="0"/>
    <n v="107"/>
    <x v="2"/>
    <n v="1168"/>
    <d v="2018-12-03T00:00:00"/>
    <s v="CONFORME"/>
    <d v="2018-12-06T00:00:00"/>
    <d v="1899-12-30T10:33:00"/>
    <d v="1899-12-30T13:02:00"/>
    <n v="2.4833333333333334"/>
    <x v="5"/>
    <x v="4"/>
    <x v="0"/>
    <n v="350.56666666666666"/>
    <n v="0.97379629629629627"/>
  </r>
  <r>
    <x v="18"/>
    <s v="HM-01"/>
    <x v="7"/>
    <m/>
    <x v="1"/>
    <n v="107"/>
    <x v="0"/>
    <n v="1911"/>
    <d v="2018-07-09T00:00:00"/>
    <s v="CONFORME"/>
    <d v="2018-07-11T00:00:00"/>
    <d v="1899-12-30T12:19:00"/>
    <d v="1899-12-30T15:30:00"/>
    <n v="3.1833333333333331"/>
    <x v="0"/>
    <x v="11"/>
    <x v="0"/>
    <n v="356.81666666666666"/>
    <n v="0.99115740740740743"/>
  </r>
  <r>
    <x v="6"/>
    <s v="MC-02"/>
    <x v="4"/>
    <s v="PREVENTIVO"/>
    <x v="3"/>
    <n v="201"/>
    <x v="2"/>
    <n v="1168"/>
    <d v="2018-06-18T00:00:00"/>
    <s v="CONFORME"/>
    <d v="2018-06-21T00:00:00"/>
    <d v="1899-12-30T11:16:00"/>
    <d v="1899-12-30T12:34:00"/>
    <n v="1.3"/>
    <x v="5"/>
    <x v="1"/>
    <x v="0"/>
    <n v="356.23333333333335"/>
    <n v="0.9895370370370371"/>
  </r>
  <r>
    <x v="7"/>
    <s v="MQP014"/>
    <x v="7"/>
    <s v="PREVENTIVO"/>
    <x v="0"/>
    <n v="107"/>
    <x v="0"/>
    <n v="1420"/>
    <d v="2018-11-02T00:00:00"/>
    <s v="CONFORME"/>
    <d v="2018-11-02T00:00:00"/>
    <d v="1899-12-30T11:31:00"/>
    <d v="1899-12-30T15:59:00"/>
    <n v="4.4666666666666668"/>
    <x v="3"/>
    <x v="9"/>
    <x v="0"/>
    <n v="351.11666666666667"/>
    <n v="0.97532407407407407"/>
  </r>
  <r>
    <x v="19"/>
    <s v="CG-01"/>
    <x v="9"/>
    <m/>
    <x v="2"/>
    <n v="107"/>
    <x v="5"/>
    <n v="2171"/>
    <d v="2018-12-11T00:00:00"/>
    <s v="PENDIENTE"/>
    <s v=""/>
    <s v=""/>
    <s v=""/>
    <s v=""/>
    <x v="1"/>
    <x v="4"/>
    <x v="0"/>
    <n v="354.15"/>
    <n v="0.9837499999999999"/>
  </r>
  <r>
    <x v="59"/>
    <s v="OXIC-02"/>
    <x v="8"/>
    <m/>
    <x v="0"/>
    <n v="201"/>
    <x v="3"/>
    <n v="908"/>
    <d v="2018-06-01T00:00:00"/>
    <s v="CONFORME"/>
    <d v="2018-06-02T00:00:00"/>
    <d v="1899-12-30T12:32:00"/>
    <d v="1899-12-30T14:01:00"/>
    <n v="1.4833333333333334"/>
    <x v="2"/>
    <x v="1"/>
    <x v="0"/>
    <n v="358.51666666666665"/>
    <n v="0.99587962962962961"/>
  </r>
  <r>
    <x v="1"/>
    <s v="PORT.G-02"/>
    <x v="12"/>
    <s v="PREVENTIVO"/>
    <x v="0"/>
    <n v="107"/>
    <x v="0"/>
    <n v="1420"/>
    <d v="2018-08-06T00:00:00"/>
    <s v="CONFORME"/>
    <d v="2018-08-09T00:00:00"/>
    <d v="1899-12-30T13:11:00"/>
    <d v="1899-12-30T16:33:00"/>
    <n v="3.3666666666666667"/>
    <x v="5"/>
    <x v="3"/>
    <x v="0"/>
    <n v="348.93333333333334"/>
    <n v="0.96925925925925926"/>
  </r>
  <r>
    <x v="1"/>
    <s v="PORT.G-02"/>
    <x v="4"/>
    <s v="PREVENTIVO"/>
    <x v="1"/>
    <n v="107"/>
    <x v="4"/>
    <n v="1911"/>
    <d v="2018-06-13T00:00:00"/>
    <s v="CONFORME"/>
    <d v="2018-06-15T00:00:00"/>
    <d v="1899-12-30T15:34:00"/>
    <d v="1899-12-30T16:55:00"/>
    <n v="1.35"/>
    <x v="0"/>
    <x v="1"/>
    <x v="0"/>
    <n v="356.2"/>
    <n v="0.98944444444444446"/>
  </r>
  <r>
    <x v="54"/>
    <s v="CSA-01"/>
    <x v="3"/>
    <s v="PREVENTIVO"/>
    <x v="0"/>
    <n v="106"/>
    <x v="0"/>
    <n v="1420"/>
    <d v="2019-03-24T00:00:00"/>
    <s v="CONFORME"/>
    <d v="2019-03-26T00:00:00"/>
    <d v="1899-12-30T11:15:00"/>
    <d v="1899-12-30T13:42:00"/>
    <n v="2.4500000000000002"/>
    <x v="0"/>
    <x v="5"/>
    <x v="1"/>
    <n v="340.26666666666665"/>
    <n v="0.94518518518518513"/>
  </r>
  <r>
    <x v="54"/>
    <s v="CSA-01"/>
    <x v="2"/>
    <s v="PREVENTIVO"/>
    <x v="1"/>
    <n v="106"/>
    <x v="4"/>
    <n v="1911"/>
    <d v="2018-03-23T00:00:00"/>
    <s v="CONFORME"/>
    <d v="2018-03-23T00:00:00"/>
    <d v="1899-12-30T14:18:00"/>
    <d v="1899-12-30T17:45:00"/>
    <n v="3.45"/>
    <x v="3"/>
    <x v="5"/>
    <x v="0"/>
    <n v="345.08333333333331"/>
    <n v="0.95856481481481481"/>
  </r>
  <r>
    <x v="11"/>
    <s v="COMPRESOR 5"/>
    <x v="12"/>
    <s v="PREVENTIVO"/>
    <x v="2"/>
    <n v="107"/>
    <x v="0"/>
    <n v="2171"/>
    <d v="2018-01-26T00:00:00"/>
    <s v="CONFORME"/>
    <d v="2018-01-29T00:00:00"/>
    <d v="1899-12-30T15:35:00"/>
    <d v="1899-12-30T20:00:00"/>
    <n v="4.416666666666667"/>
    <x v="5"/>
    <x v="8"/>
    <x v="0"/>
    <n v="347.56666666666666"/>
    <n v="0.96546296296296297"/>
  </r>
  <r>
    <x v="8"/>
    <s v="MC-04"/>
    <x v="8"/>
    <m/>
    <x v="3"/>
    <n v="201"/>
    <x v="2"/>
    <n v="1168"/>
    <d v="2018-06-02T00:00:00"/>
    <s v="CONFORME"/>
    <d v="2018-06-04T00:00:00"/>
    <d v="1899-12-30T12:24:00"/>
    <d v="1899-12-30T16:37:00"/>
    <n v="4.2166666666666668"/>
    <x v="0"/>
    <x v="1"/>
    <x v="0"/>
    <n v="347.66666666666669"/>
    <n v="0.96574074074074079"/>
  </r>
  <r>
    <x v="0"/>
    <s v="MQP015"/>
    <x v="9"/>
    <s v="PREVENTIVO"/>
    <x v="0"/>
    <n v="107"/>
    <x v="0"/>
    <n v="1420"/>
    <d v="2018-03-22T00:00:00"/>
    <s v="CONFORME"/>
    <d v="2018-03-25T00:00:00"/>
    <d v="1899-12-30T15:30:00"/>
    <d v="1899-12-30T17:47:00"/>
    <n v="2.2833333333333332"/>
    <x v="5"/>
    <x v="5"/>
    <x v="0"/>
    <n v="345.28333333333336"/>
    <n v="0.95912037037037046"/>
  </r>
  <r>
    <x v="20"/>
    <s v="CG-02"/>
    <x v="8"/>
    <m/>
    <x v="2"/>
    <n v="107"/>
    <x v="5"/>
    <n v="2171"/>
    <d v="2019-03-07T00:00:00"/>
    <s v="CONFORME"/>
    <d v="2019-03-11T00:00:00"/>
    <d v="1899-12-30T15:14:00"/>
    <d v="1899-12-30T16:26:00"/>
    <n v="1.2"/>
    <x v="4"/>
    <x v="5"/>
    <x v="1"/>
    <n v="347.4"/>
    <n v="0.96499999999999997"/>
  </r>
  <r>
    <x v="60"/>
    <s v="OXIC-03"/>
    <x v="0"/>
    <m/>
    <x v="0"/>
    <n v="201"/>
    <x v="3"/>
    <n v="908"/>
    <d v="2018-08-02T00:00:00"/>
    <s v="CONFORME"/>
    <d v="2018-08-02T00:00:00"/>
    <d v="1899-12-30T10:40:00"/>
    <d v="1899-12-30T15:03:00"/>
    <n v="4.3833333333333337"/>
    <x v="3"/>
    <x v="3"/>
    <x v="0"/>
    <n v="353.3"/>
    <n v="0.98138888888888887"/>
  </r>
  <r>
    <x v="56"/>
    <s v="PREN-CORT"/>
    <x v="5"/>
    <m/>
    <x v="2"/>
    <n v="201"/>
    <x v="4"/>
    <n v="1911"/>
    <d v="2019-03-05T00:00:00"/>
    <s v="CONFORME"/>
    <d v="2019-03-08T00:00:00"/>
    <d v="1899-12-30T14:13:00"/>
    <d v="1899-12-30T15:38:00"/>
    <n v="1.4166666666666667"/>
    <x v="5"/>
    <x v="5"/>
    <x v="1"/>
    <n v="354.25"/>
    <n v="0.98402777777777772"/>
  </r>
  <r>
    <x v="5"/>
    <s v="GR-02"/>
    <x v="8"/>
    <s v="PREVENTIVO"/>
    <x v="1"/>
    <n v="106"/>
    <x v="4"/>
    <n v="1911"/>
    <d v="2018-08-10T00:00:00"/>
    <s v="PENDIENTE"/>
    <s v=""/>
    <s v=""/>
    <s v=""/>
    <s v=""/>
    <x v="1"/>
    <x v="3"/>
    <x v="0"/>
    <n v="319.63333333333333"/>
    <n v="0.88787037037037031"/>
  </r>
  <r>
    <x v="5"/>
    <s v="GR-02"/>
    <x v="3"/>
    <s v="PREVENTIVO"/>
    <x v="0"/>
    <n v="106"/>
    <x v="3"/>
    <n v="908"/>
    <d v="2018-07-13T00:00:00"/>
    <s v="PENDIENTE"/>
    <s v=""/>
    <s v=""/>
    <s v=""/>
    <s v=""/>
    <x v="1"/>
    <x v="11"/>
    <x v="0"/>
    <n v="327.33333333333331"/>
    <n v="0.90925925925925921"/>
  </r>
  <r>
    <x v="10"/>
    <s v="COMPRESOR 6"/>
    <x v="6"/>
    <s v="PREVENTIVO"/>
    <x v="2"/>
    <n v="107"/>
    <x v="0"/>
    <n v="2171"/>
    <d v="2018-05-25T00:00:00"/>
    <s v="PENDIENTE"/>
    <s v=""/>
    <s v=""/>
    <s v=""/>
    <s v=""/>
    <x v="1"/>
    <x v="0"/>
    <x v="0"/>
    <n v="355.73333333333335"/>
    <n v="0.98814814814814822"/>
  </r>
  <r>
    <x v="8"/>
    <s v="MC-05"/>
    <x v="10"/>
    <s v="PREVENTIVO"/>
    <x v="3"/>
    <n v="201"/>
    <x v="2"/>
    <n v="1168"/>
    <d v="2018-09-04T00:00:00"/>
    <s v="PENDIENTE"/>
    <s v=""/>
    <s v=""/>
    <s v=""/>
    <s v=""/>
    <x v="1"/>
    <x v="6"/>
    <x v="0"/>
    <n v="360"/>
    <n v="1"/>
  </r>
  <r>
    <x v="17"/>
    <s v="MQP001"/>
    <x v="2"/>
    <s v="PREVENTIVO"/>
    <x v="0"/>
    <n v="107"/>
    <x v="0"/>
    <n v="1420"/>
    <d v="2018-09-23T00:00:00"/>
    <s v="CONFORME"/>
    <d v="2018-09-25T00:00:00"/>
    <d v="1899-12-30T13:26:00"/>
    <d v="1899-12-30T15:37:00"/>
    <n v="2.1833333333333331"/>
    <x v="0"/>
    <x v="6"/>
    <x v="0"/>
    <n v="353.48333333333335"/>
    <n v="0.98189814814814824"/>
  </r>
  <r>
    <x v="20"/>
    <s v="CG-03"/>
    <x v="7"/>
    <m/>
    <x v="2"/>
    <n v="107"/>
    <x v="5"/>
    <n v="2171"/>
    <d v="2019-02-26T00:00:00"/>
    <s v="CONFORME"/>
    <d v="2019-02-27T00:00:00"/>
    <d v="1899-12-30T09:35:00"/>
    <d v="1899-12-30T13:02:00"/>
    <n v="3.45"/>
    <x v="2"/>
    <x v="10"/>
    <x v="1"/>
    <n v="347.53333333333336"/>
    <n v="0.96537037037037043"/>
  </r>
  <r>
    <x v="61"/>
    <s v="SOLAND-02"/>
    <x v="0"/>
    <m/>
    <x v="1"/>
    <n v="201"/>
    <x v="4"/>
    <n v="1911"/>
    <d v="2019-02-23T00:00:00"/>
    <s v="PENDIENTE"/>
    <s v=""/>
    <s v=""/>
    <s v=""/>
    <s v=""/>
    <x v="1"/>
    <x v="10"/>
    <x v="1"/>
    <n v="360"/>
    <n v="1"/>
  </r>
  <r>
    <x v="5"/>
    <s v="GR-01"/>
    <x v="8"/>
    <s v="PREVENTIVO"/>
    <x v="0"/>
    <n v="106"/>
    <x v="3"/>
    <n v="908"/>
    <d v="2018-11-26T00:00:00"/>
    <s v="PENDIENTE"/>
    <s v=""/>
    <s v=""/>
    <s v=""/>
    <s v=""/>
    <x v="1"/>
    <x v="9"/>
    <x v="0"/>
    <n v="328.13333333333333"/>
    <n v="0.91148148148148145"/>
  </r>
  <r>
    <x v="5"/>
    <s v="GR-01"/>
    <x v="4"/>
    <s v="PREVENTIVO"/>
    <x v="1"/>
    <n v="106"/>
    <x v="4"/>
    <n v="1911"/>
    <d v="2018-04-28T00:00:00"/>
    <s v="CONFORME"/>
    <d v="2018-04-29T00:00:00"/>
    <d v="1899-12-30T10:27:00"/>
    <d v="1899-12-30T11:51:00"/>
    <n v="1.4"/>
    <x v="2"/>
    <x v="2"/>
    <x v="0"/>
    <n v="318.86666666666667"/>
    <n v="0.88574074074074072"/>
  </r>
  <r>
    <x v="12"/>
    <s v="MC-06"/>
    <x v="12"/>
    <s v="PREVENTIVO"/>
    <x v="3"/>
    <n v="201"/>
    <x v="2"/>
    <n v="1168"/>
    <d v="2019-01-29T00:00:00"/>
    <s v="PENDIENTE"/>
    <s v=""/>
    <s v=""/>
    <s v=""/>
    <s v=""/>
    <x v="1"/>
    <x v="8"/>
    <x v="1"/>
    <n v="353.65"/>
    <n v="0.98236111111111102"/>
  </r>
  <r>
    <x v="0"/>
    <s v="MQP002"/>
    <x v="5"/>
    <s v="PREVENTIVO"/>
    <x v="0"/>
    <n v="107"/>
    <x v="0"/>
    <n v="1420"/>
    <d v="2018-05-27T00:00:00"/>
    <s v="CONFORME"/>
    <d v="2018-05-27T00:00:00"/>
    <d v="1899-12-30T15:14:00"/>
    <d v="1899-12-30T17:33:00"/>
    <n v="2.3166666666666664"/>
    <x v="3"/>
    <x v="0"/>
    <x v="0"/>
    <n v="337.45"/>
    <n v="0.93736111111111109"/>
  </r>
  <r>
    <x v="19"/>
    <s v="CG-04N"/>
    <x v="6"/>
    <m/>
    <x v="1"/>
    <n v="107"/>
    <x v="5"/>
    <n v="2171"/>
    <d v="2019-02-27T00:00:00"/>
    <s v="PENDIENTE"/>
    <s v=""/>
    <s v=""/>
    <s v=""/>
    <s v=""/>
    <x v="1"/>
    <x v="10"/>
    <x v="1"/>
    <n v="350.7"/>
    <n v="0.97416666666666663"/>
  </r>
  <r>
    <x v="53"/>
    <s v="LINC-03"/>
    <x v="1"/>
    <m/>
    <x v="1"/>
    <n v="201"/>
    <x v="4"/>
    <n v="1911"/>
    <d v="2018-11-25T00:00:00"/>
    <s v="CONFORME"/>
    <d v="2018-11-27T00:00:00"/>
    <d v="1899-12-30T15:40:00"/>
    <d v="1899-12-30T18:10:00"/>
    <n v="2.5"/>
    <x v="0"/>
    <x v="9"/>
    <x v="0"/>
    <n v="357.5"/>
    <n v="0.99305555555555558"/>
  </r>
  <r>
    <x v="54"/>
    <s v="CSA-01"/>
    <x v="3"/>
    <s v="PREVENTIVO"/>
    <x v="0"/>
    <n v="106"/>
    <x v="0"/>
    <n v="1420"/>
    <d v="2019-05-10T00:00:00"/>
    <s v="CONFORME"/>
    <d v="2019-05-12T00:00:00"/>
    <d v="1899-12-30T15:33:00"/>
    <d v="1899-12-30T17:50:00"/>
    <n v="2.2833333333333332"/>
    <x v="0"/>
    <x v="0"/>
    <x v="1"/>
    <n v="335.6"/>
    <n v="0.93222222222222229"/>
  </r>
  <r>
    <x v="54"/>
    <s v="CSA-01"/>
    <x v="7"/>
    <s v="PREVENTIVO"/>
    <x v="1"/>
    <n v="106"/>
    <x v="4"/>
    <n v="1911"/>
    <d v="2019-03-25T00:00:00"/>
    <s v="CONFORME"/>
    <d v="2019-03-28T00:00:00"/>
    <d v="1899-12-30T14:29:00"/>
    <d v="1899-12-30T16:49:00"/>
    <n v="2.3333333333333335"/>
    <x v="5"/>
    <x v="5"/>
    <x v="1"/>
    <n v="340.26666666666665"/>
    <n v="0.94518518518518513"/>
  </r>
  <r>
    <x v="14"/>
    <s v="MC-07"/>
    <x v="5"/>
    <s v="PREVENTIVO"/>
    <x v="3"/>
    <n v="201"/>
    <x v="2"/>
    <n v="1168"/>
    <d v="2018-10-29T00:00:00"/>
    <s v="CONFORME"/>
    <d v="2018-11-02T00:00:00"/>
    <d v="1899-12-30T15:38:00"/>
    <d v="1899-12-30T18:08:00"/>
    <n v="2.5"/>
    <x v="4"/>
    <x v="7"/>
    <x v="0"/>
    <n v="357.5"/>
    <n v="0.99305555555555558"/>
  </r>
  <r>
    <x v="17"/>
    <s v="MQP003"/>
    <x v="8"/>
    <s v="PREVENTIVO"/>
    <x v="0"/>
    <n v="107"/>
    <x v="0"/>
    <n v="1420"/>
    <d v="2018-10-26T00:00:00"/>
    <s v="CONFORME"/>
    <d v="2018-10-26T00:00:00"/>
    <d v="1899-12-30T15:26:00"/>
    <d v="1899-12-30T18:42:00"/>
    <n v="3.2666666666666666"/>
    <x v="3"/>
    <x v="7"/>
    <x v="0"/>
    <n v="355.38333333333333"/>
    <n v="0.98717592592592596"/>
  </r>
  <r>
    <x v="54"/>
    <s v="CSA-01"/>
    <x v="12"/>
    <s v="PREVENTIVO"/>
    <x v="0"/>
    <n v="106"/>
    <x v="0"/>
    <n v="1420"/>
    <d v="2019-05-14T00:00:00"/>
    <s v="CONFORME"/>
    <d v="2019-05-16T00:00:00"/>
    <d v="1899-12-30T09:21:00"/>
    <d v="1899-12-30T11:41:00"/>
    <n v="2.3333333333333335"/>
    <x v="0"/>
    <x v="0"/>
    <x v="1"/>
    <n v="335.6"/>
    <n v="0.93222222222222229"/>
  </r>
  <r>
    <x v="54"/>
    <s v="CSA-01"/>
    <x v="12"/>
    <s v="PREVENTIVO"/>
    <x v="1"/>
    <n v="106"/>
    <x v="4"/>
    <n v="1911"/>
    <d v="2018-04-08T00:00:00"/>
    <s v="PENDIENTE"/>
    <s v=""/>
    <s v=""/>
    <s v=""/>
    <s v=""/>
    <x v="1"/>
    <x v="2"/>
    <x v="0"/>
    <n v="343.16666666666669"/>
    <n v="0.95324074074074083"/>
  </r>
  <r>
    <x v="15"/>
    <s v="MC-08"/>
    <x v="9"/>
    <s v="PREVENTIVO"/>
    <x v="3"/>
    <n v="201"/>
    <x v="2"/>
    <n v="1168"/>
    <d v="2018-08-16T00:00:00"/>
    <s v="PENDIENTE"/>
    <s v=""/>
    <s v=""/>
    <s v=""/>
    <s v=""/>
    <x v="1"/>
    <x v="3"/>
    <x v="0"/>
    <n v="351.33333333333331"/>
    <n v="0.97592592592592586"/>
  </r>
  <r>
    <x v="5"/>
    <s v="GR-02"/>
    <x v="4"/>
    <s v="PREVENTIVO"/>
    <x v="1"/>
    <n v="106"/>
    <x v="4"/>
    <n v="1911"/>
    <d v="2018-10-11T00:00:00"/>
    <s v="CONFORME"/>
    <d v="2018-10-13T00:00:00"/>
    <d v="1899-12-30T09:24:00"/>
    <d v="1899-12-30T12:44:00"/>
    <n v="3.3333333333333335"/>
    <x v="0"/>
    <x v="7"/>
    <x v="0"/>
    <n v="303.01666666666665"/>
    <n v="0.84171296296296294"/>
  </r>
  <r>
    <x v="5"/>
    <s v="GR-02"/>
    <x v="1"/>
    <s v="PREVENTIVO"/>
    <x v="0"/>
    <n v="106"/>
    <x v="3"/>
    <n v="908"/>
    <d v="2018-08-26T00:00:00"/>
    <s v="CONFORME"/>
    <d v="2018-08-29T00:00:00"/>
    <d v="1899-12-30T11:21:00"/>
    <d v="1899-12-30T14:34:00"/>
    <n v="3.2166666666666668"/>
    <x v="5"/>
    <x v="3"/>
    <x v="0"/>
    <n v="319.63333333333333"/>
    <n v="0.88787037037037031"/>
  </r>
  <r>
    <x v="2"/>
    <s v="COMPRESOR 3"/>
    <x v="10"/>
    <s v="PREVENTIVO"/>
    <x v="2"/>
    <n v="106"/>
    <x v="0"/>
    <n v="1420"/>
    <d v="2018-10-30T00:00:00"/>
    <s v="CONFORME"/>
    <d v="2018-10-30T00:00:00"/>
    <d v="1899-12-30T14:20:00"/>
    <d v="1899-12-30T16:36:00"/>
    <n v="2.2666666666666666"/>
    <x v="3"/>
    <x v="7"/>
    <x v="0"/>
    <n v="348.58333333333331"/>
    <n v="0.968287037037037"/>
  </r>
  <r>
    <x v="15"/>
    <s v="MC-08"/>
    <x v="8"/>
    <s v="PREVENTIVO"/>
    <x v="3"/>
    <n v="201"/>
    <x v="2"/>
    <n v="1168"/>
    <d v="2018-09-26T00:00:00"/>
    <s v="CONFORME"/>
    <d v="2018-09-30T00:00:00"/>
    <d v="1899-12-30T14:23:00"/>
    <d v="1899-12-30T15:37:00"/>
    <n v="1.2333333333333334"/>
    <x v="4"/>
    <x v="6"/>
    <x v="0"/>
    <n v="354.28333333333336"/>
    <n v="0.98412037037037048"/>
  </r>
  <r>
    <x v="7"/>
    <s v="MQP004"/>
    <x v="1"/>
    <s v="PREVENTIVO"/>
    <x v="0"/>
    <n v="107"/>
    <x v="0"/>
    <n v="1420"/>
    <d v="2018-07-20T00:00:00"/>
    <s v="CONFORME"/>
    <d v="2018-07-23T00:00:00"/>
    <d v="1899-12-30T10:28:00"/>
    <d v="1899-12-30T12:51:00"/>
    <n v="2.3833333333333333"/>
    <x v="5"/>
    <x v="11"/>
    <x v="0"/>
    <n v="345.78333333333336"/>
    <n v="0.96050925925925934"/>
  </r>
  <r>
    <x v="20"/>
    <s v="CG-04"/>
    <x v="6"/>
    <m/>
    <x v="1"/>
    <n v="107"/>
    <x v="5"/>
    <n v="1911"/>
    <d v="2018-09-20T00:00:00"/>
    <s v="CONFORME"/>
    <d v="2018-09-20T00:00:00"/>
    <d v="1899-12-30T11:22:00"/>
    <d v="1899-12-30T12:43:00"/>
    <n v="1.35"/>
    <x v="3"/>
    <x v="6"/>
    <x v="0"/>
    <n v="343.2166666666667"/>
    <n v="0.95337962962962974"/>
  </r>
  <r>
    <x v="5"/>
    <s v="GR-01"/>
    <x v="5"/>
    <s v="PREVENTIVO"/>
    <x v="0"/>
    <n v="106"/>
    <x v="3"/>
    <n v="908"/>
    <d v="2018-05-28T00:00:00"/>
    <s v="CONFORME"/>
    <d v="2018-06-01T00:00:00"/>
    <d v="1899-12-30T13:19:00"/>
    <d v="1899-12-30T17:41:00"/>
    <n v="4.3666666666666663"/>
    <x v="4"/>
    <x v="0"/>
    <x v="0"/>
    <n v="333.55"/>
    <n v="0.92652777777777784"/>
  </r>
  <r>
    <x v="5"/>
    <s v="GR-01"/>
    <x v="1"/>
    <s v="PREVENTIVO"/>
    <x v="1"/>
    <n v="106"/>
    <x v="4"/>
    <n v="1911"/>
    <d v="2018-10-08T00:00:00"/>
    <s v="CONFORME"/>
    <d v="2018-10-12T00:00:00"/>
    <d v="1899-12-30T14:29:00"/>
    <d v="1899-12-30T16:40:00"/>
    <n v="2.1833333333333331"/>
    <x v="4"/>
    <x v="7"/>
    <x v="0"/>
    <n v="303.01666666666665"/>
    <n v="0.84171296296296294"/>
  </r>
  <r>
    <x v="13"/>
    <s v="COMPRESOR 4"/>
    <x v="12"/>
    <s v="PREVENTIVO"/>
    <x v="2"/>
    <n v="106"/>
    <x v="0"/>
    <n v="2171"/>
    <d v="2019-04-11T00:00:00"/>
    <s v="CONFORME"/>
    <d v="2019-04-13T00:00:00"/>
    <d v="1899-12-30T13:38:00"/>
    <d v="1899-12-30T17:07:00"/>
    <n v="3.4833333333333334"/>
    <x v="0"/>
    <x v="2"/>
    <x v="1"/>
    <n v="349.66666666666669"/>
    <n v="0.97129629629629632"/>
  </r>
  <r>
    <x v="16"/>
    <s v="MC-09"/>
    <x v="11"/>
    <s v="PREVENTIVO"/>
    <x v="3"/>
    <n v="201"/>
    <x v="2"/>
    <n v="1168"/>
    <d v="2018-03-07T00:00:00"/>
    <s v="PENDIENTE"/>
    <s v=""/>
    <s v=""/>
    <s v=""/>
    <s v=""/>
    <x v="1"/>
    <x v="5"/>
    <x v="0"/>
    <n v="360"/>
    <n v="1"/>
  </r>
  <r>
    <x v="17"/>
    <s v="MQP005"/>
    <x v="5"/>
    <s v="PREVENTIVO"/>
    <x v="0"/>
    <n v="107"/>
    <x v="0"/>
    <n v="1420"/>
    <d v="2018-01-22T00:00:00"/>
    <s v="PENDIENTE"/>
    <s v=""/>
    <s v=""/>
    <s v=""/>
    <s v=""/>
    <x v="1"/>
    <x v="8"/>
    <x v="0"/>
    <n v="352.21666666666664"/>
    <n v="0.97837962962962954"/>
  </r>
  <r>
    <x v="20"/>
    <s v="CG-05"/>
    <x v="8"/>
    <m/>
    <x v="1"/>
    <n v="107"/>
    <x v="0"/>
    <n v="1420"/>
    <d v="2018-10-30T00:00:00"/>
    <s v="CONFORME"/>
    <d v="2018-11-02T00:00:00"/>
    <d v="1899-12-30T09:38:00"/>
    <d v="1899-12-30T10:56:00"/>
    <n v="1.3"/>
    <x v="5"/>
    <x v="7"/>
    <x v="0"/>
    <n v="354.46666666666664"/>
    <n v="0.98462962962962952"/>
  </r>
  <r>
    <x v="1"/>
    <s v="PORT.G-01"/>
    <x v="1"/>
    <s v="PREVENTIVO"/>
    <x v="0"/>
    <n v="107"/>
    <x v="0"/>
    <n v="1420"/>
    <d v="2018-02-23T00:00:00"/>
    <s v="CONFORME"/>
    <d v="2018-02-26T00:00:00"/>
    <d v="1899-12-30T13:36:00"/>
    <d v="1899-12-30T18:03:00"/>
    <n v="4.45"/>
    <x v="5"/>
    <x v="10"/>
    <x v="0"/>
    <n v="347.76666666666665"/>
    <n v="0.9660185185185185"/>
  </r>
  <r>
    <x v="1"/>
    <s v="PORT.G-01"/>
    <x v="7"/>
    <s v="PREVENTIVO"/>
    <x v="1"/>
    <n v="107"/>
    <x v="0"/>
    <n v="1420"/>
    <d v="2018-07-21T00:00:00"/>
    <s v="PENDIENTE"/>
    <s v=""/>
    <s v=""/>
    <s v=""/>
    <s v=""/>
    <x v="1"/>
    <x v="11"/>
    <x v="0"/>
    <n v="356.7"/>
    <n v="0.99083333333333334"/>
  </r>
  <r>
    <x v="54"/>
    <s v="CSA-01"/>
    <x v="7"/>
    <s v="PREVENTIVO"/>
    <x v="0"/>
    <n v="106"/>
    <x v="0"/>
    <n v="1420"/>
    <d v="2018-10-21T00:00:00"/>
    <s v="CONFORME"/>
    <d v="2018-10-22T00:00:00"/>
    <d v="1899-12-30T10:24:00"/>
    <d v="1899-12-30T13:50:00"/>
    <n v="3.4333333333333336"/>
    <x v="2"/>
    <x v="7"/>
    <x v="0"/>
    <n v="335.3"/>
    <n v="0.93138888888888893"/>
  </r>
  <r>
    <x v="54"/>
    <s v="CSA-01"/>
    <x v="1"/>
    <s v="PREVENTIVO"/>
    <x v="1"/>
    <n v="106"/>
    <x v="4"/>
    <n v="1911"/>
    <d v="2019-02-04T00:00:00"/>
    <s v="CONFORME"/>
    <d v="2019-02-06T00:00:00"/>
    <d v="1899-12-30T12:35:00"/>
    <d v="1899-12-30T16:55:00"/>
    <n v="4.333333333333333"/>
    <x v="0"/>
    <x v="10"/>
    <x v="1"/>
    <n v="340.43333333333334"/>
    <n v="0.94564814814814813"/>
  </r>
  <r>
    <x v="11"/>
    <s v="COMPRESOR 5"/>
    <x v="6"/>
    <s v="PREVENTIVO"/>
    <x v="2"/>
    <n v="107"/>
    <x v="0"/>
    <n v="2171"/>
    <d v="2018-01-07T00:00:00"/>
    <s v="CONFORME"/>
    <d v="2018-01-07T00:00:00"/>
    <d v="1899-12-30T15:38:00"/>
    <d v="1899-12-30T18:59:00"/>
    <n v="3.35"/>
    <x v="3"/>
    <x v="8"/>
    <x v="0"/>
    <n v="347.56666666666666"/>
    <n v="0.96546296296296297"/>
  </r>
  <r>
    <x v="3"/>
    <s v="MC-10"/>
    <x v="5"/>
    <s v="PREVENTIVO"/>
    <x v="3"/>
    <n v="201"/>
    <x v="2"/>
    <n v="1168"/>
    <d v="2018-09-10T00:00:00"/>
    <s v="CONFORME"/>
    <d v="2018-09-13T00:00:00"/>
    <d v="1899-12-30T11:24:00"/>
    <d v="1899-12-30T12:44:00"/>
    <n v="1.3333333333333333"/>
    <x v="5"/>
    <x v="6"/>
    <x v="0"/>
    <n v="357.33333333333331"/>
    <n v="0.99259259259259258"/>
  </r>
  <r>
    <x v="0"/>
    <s v="MQP006"/>
    <x v="5"/>
    <s v="PREVENTIVO"/>
    <x v="0"/>
    <n v="107"/>
    <x v="0"/>
    <n v="1420"/>
    <d v="2018-11-07T00:00:00"/>
    <s v="CONFORME"/>
    <d v="2018-11-11T00:00:00"/>
    <d v="1899-12-30T11:31:00"/>
    <d v="1899-12-30T13:59:00"/>
    <n v="2.4666666666666668"/>
    <x v="4"/>
    <x v="9"/>
    <x v="0"/>
    <n v="347.11666666666667"/>
    <n v="0.96421296296296299"/>
  </r>
  <r>
    <x v="20"/>
    <s v="CG-07"/>
    <x v="5"/>
    <m/>
    <x v="2"/>
    <n v="107"/>
    <x v="5"/>
    <n v="2171"/>
    <d v="2018-08-15T00:00:00"/>
    <s v="PENDIENTE"/>
    <s v=""/>
    <s v=""/>
    <s v=""/>
    <s v=""/>
    <x v="1"/>
    <x v="3"/>
    <x v="0"/>
    <n v="349.95"/>
    <n v="0.9720833333333333"/>
  </r>
  <r>
    <x v="62"/>
    <s v="PUNZ-01"/>
    <x v="10"/>
    <m/>
    <x v="0"/>
    <n v="107"/>
    <x v="4"/>
    <n v="1911"/>
    <d v="2018-12-13T00:00:00"/>
    <s v="CONFORME"/>
    <d v="2018-12-17T00:00:00"/>
    <d v="1899-12-30T12:11:00"/>
    <d v="1899-12-30T15:22:00"/>
    <n v="3.1833333333333331"/>
    <x v="4"/>
    <x v="4"/>
    <x v="0"/>
    <n v="351.9"/>
    <n v="0.97749999999999992"/>
  </r>
  <r>
    <x v="62"/>
    <s v="PUNZ-01"/>
    <x v="4"/>
    <m/>
    <x v="1"/>
    <n v="107"/>
    <x v="4"/>
    <n v="1911"/>
    <d v="2018-12-23T00:00:00"/>
    <s v="CONFORME"/>
    <d v="2018-12-23T00:00:00"/>
    <d v="1899-12-30T13:11:00"/>
    <d v="1899-12-30T15:40:00"/>
    <n v="2.4833333333333334"/>
    <x v="3"/>
    <x v="4"/>
    <x v="0"/>
    <n v="351.9"/>
    <n v="0.97749999999999992"/>
  </r>
  <r>
    <x v="51"/>
    <s v="BCO-CON"/>
    <x v="0"/>
    <m/>
    <x v="1"/>
    <n v="201"/>
    <x v="4"/>
    <n v="1911"/>
    <d v="2018-10-03T00:00:00"/>
    <s v="CONFORME"/>
    <d v="2018-10-05T00:00:00"/>
    <d v="1899-12-30T10:19:00"/>
    <d v="1899-12-30T11:46:00"/>
    <n v="1.45"/>
    <x v="0"/>
    <x v="7"/>
    <x v="0"/>
    <n v="358.55"/>
    <n v="0.99597222222222226"/>
  </r>
  <r>
    <x v="52"/>
    <s v="SUB-EST"/>
    <x v="8"/>
    <m/>
    <x v="1"/>
    <n v="201"/>
    <x v="4"/>
    <n v="1911"/>
    <d v="2018-05-20T00:00:00"/>
    <s v="CONFORME"/>
    <d v="2018-05-22T00:00:00"/>
    <d v="1899-12-30T14:40:00"/>
    <d v="1899-12-30T18:05:00"/>
    <n v="3.4166666666666665"/>
    <x v="0"/>
    <x v="0"/>
    <x v="0"/>
    <n v="356.58333333333331"/>
    <n v="0.99050925925925926"/>
  </r>
  <r>
    <x v="55"/>
    <s v="DOBTUB-01"/>
    <x v="6"/>
    <m/>
    <x v="2"/>
    <n v="201"/>
    <x v="4"/>
    <n v="1911"/>
    <d v="2018-08-12T00:00:00"/>
    <s v="PENDIENTE"/>
    <s v=""/>
    <s v=""/>
    <s v=""/>
    <s v=""/>
    <x v="1"/>
    <x v="3"/>
    <x v="0"/>
    <n v="360"/>
    <n v="1"/>
  </r>
  <r>
    <x v="5"/>
    <s v="GR-02"/>
    <x v="5"/>
    <s v="PREVENTIVO"/>
    <x v="1"/>
    <n v="106"/>
    <x v="4"/>
    <n v="1911"/>
    <d v="2018-04-03T00:00:00"/>
    <s v="CONFORME"/>
    <d v="2018-04-05T00:00:00"/>
    <d v="1899-12-30T13:27:00"/>
    <d v="1899-12-30T16:53:00"/>
    <n v="3.4333333333333336"/>
    <x v="0"/>
    <x v="2"/>
    <x v="0"/>
    <n v="318.86666666666667"/>
    <n v="0.88574074074074072"/>
  </r>
  <r>
    <x v="5"/>
    <s v="GR-02"/>
    <x v="4"/>
    <s v="PREVENTIVO"/>
    <x v="0"/>
    <n v="106"/>
    <x v="3"/>
    <n v="908"/>
    <d v="2018-10-06T00:00:00"/>
    <s v="CONFORME"/>
    <d v="2018-10-08T00:00:00"/>
    <d v="1899-12-30T11:34:00"/>
    <d v="1899-12-30T14:45:00"/>
    <n v="3.1833333333333331"/>
    <x v="0"/>
    <x v="7"/>
    <x v="0"/>
    <n v="303.01666666666665"/>
    <n v="0.84171296296296294"/>
  </r>
  <r>
    <x v="2"/>
    <s v="COMPRESOR 3"/>
    <x v="8"/>
    <s v="PREVENTIVO"/>
    <x v="2"/>
    <n v="106"/>
    <x v="0"/>
    <n v="1420"/>
    <d v="2018-10-13T00:00:00"/>
    <s v="CONFORME"/>
    <d v="2018-10-13T00:00:00"/>
    <d v="1899-12-30T14:26:00"/>
    <d v="1899-12-30T17:45:00"/>
    <n v="3.3166666666666664"/>
    <x v="3"/>
    <x v="7"/>
    <x v="0"/>
    <n v="348.58333333333331"/>
    <n v="0.968287037037037"/>
  </r>
  <r>
    <x v="12"/>
    <s v="MC-06"/>
    <x v="0"/>
    <s v="PREVENTIVO"/>
    <x v="3"/>
    <n v="201"/>
    <x v="2"/>
    <n v="1168"/>
    <d v="2019-03-19T00:00:00"/>
    <s v="CONFORME"/>
    <d v="2019-03-21T00:00:00"/>
    <d v="1899-12-30T14:35:00"/>
    <d v="1899-12-30T19:00:00"/>
    <n v="4.416666666666667"/>
    <x v="0"/>
    <x v="5"/>
    <x v="1"/>
    <n v="355.58333333333331"/>
    <n v="0.98773148148148138"/>
  </r>
  <r>
    <x v="0"/>
    <s v="MQP010"/>
    <x v="4"/>
    <s v="PREVENTIVO"/>
    <x v="0"/>
    <n v="107"/>
    <x v="0"/>
    <n v="1420"/>
    <d v="2019-01-16T00:00:00"/>
    <s v="CONFORME"/>
    <d v="2019-01-16T00:00:00"/>
    <d v="1899-12-30T11:26:00"/>
    <d v="1899-12-30T13:52:00"/>
    <n v="2.4333333333333336"/>
    <x v="3"/>
    <x v="8"/>
    <x v="1"/>
    <n v="345.65"/>
    <n v="0.96013888888888888"/>
  </r>
  <r>
    <x v="20"/>
    <s v="CG-02"/>
    <x v="2"/>
    <m/>
    <x v="2"/>
    <n v="107"/>
    <x v="5"/>
    <n v="2171"/>
    <d v="2018-06-26T00:00:00"/>
    <s v="CONFORME"/>
    <d v="2018-06-30T00:00:00"/>
    <d v="1899-12-30T14:21:00"/>
    <d v="1899-12-30T15:37:00"/>
    <n v="1.2666666666666666"/>
    <x v="4"/>
    <x v="1"/>
    <x v="0"/>
    <n v="354.23333333333335"/>
    <n v="0.98398148148148157"/>
  </r>
  <r>
    <x v="5"/>
    <s v="GR-01"/>
    <x v="12"/>
    <s v="PREVENTIVO"/>
    <x v="0"/>
    <n v="106"/>
    <x v="3"/>
    <n v="908"/>
    <d v="2018-04-15T00:00:00"/>
    <s v="CONFORME"/>
    <d v="2018-04-15T00:00:00"/>
    <d v="1899-12-30T12:30:00"/>
    <d v="1899-12-30T13:55:00"/>
    <n v="1.4166666666666667"/>
    <x v="3"/>
    <x v="2"/>
    <x v="0"/>
    <n v="318.86666666666667"/>
    <n v="0.88574074074074072"/>
  </r>
  <r>
    <x v="5"/>
    <s v="GR-01"/>
    <x v="7"/>
    <s v="PREVENTIVO"/>
    <x v="1"/>
    <n v="106"/>
    <x v="0"/>
    <n v="1911"/>
    <d v="2018-04-06T00:00:00"/>
    <s v="CONFORME"/>
    <d v="2018-04-06T00:00:00"/>
    <d v="1899-12-30T14:39:00"/>
    <d v="1899-12-30T15:53:00"/>
    <n v="1.2333333333333334"/>
    <x v="3"/>
    <x v="2"/>
    <x v="0"/>
    <n v="318.86666666666667"/>
    <n v="0.88574074074074072"/>
  </r>
  <r>
    <x v="13"/>
    <s v="COMPRESOR 4"/>
    <x v="9"/>
    <s v="PREVENTIVO"/>
    <x v="2"/>
    <n v="106"/>
    <x v="0"/>
    <n v="2171"/>
    <d v="2019-03-13T00:00:00"/>
    <s v="CONFORME"/>
    <d v="2019-03-16T00:00:00"/>
    <d v="1899-12-30T12:33:00"/>
    <d v="1899-12-30T14:55:00"/>
    <n v="2.3666666666666667"/>
    <x v="5"/>
    <x v="5"/>
    <x v="1"/>
    <n v="354.28333333333336"/>
    <n v="0.98412037037037048"/>
  </r>
  <r>
    <x v="18"/>
    <s v="HM-01"/>
    <x v="9"/>
    <m/>
    <x v="0"/>
    <n v="107"/>
    <x v="2"/>
    <n v="1168"/>
    <d v="2019-02-15T00:00:00"/>
    <s v="PENDIENTE"/>
    <s v=""/>
    <s v=""/>
    <s v=""/>
    <s v=""/>
    <x v="1"/>
    <x v="10"/>
    <x v="1"/>
    <n v="356.83333333333331"/>
    <n v="0.9912037037037037"/>
  </r>
  <r>
    <x v="18"/>
    <s v="HM-01"/>
    <x v="2"/>
    <m/>
    <x v="1"/>
    <n v="107"/>
    <x v="0"/>
    <n v="1911"/>
    <d v="2018-02-08T00:00:00"/>
    <s v="PENDIENTE"/>
    <s v=""/>
    <s v=""/>
    <s v=""/>
    <s v=""/>
    <x v="1"/>
    <x v="10"/>
    <x v="0"/>
    <n v="360"/>
    <n v="1"/>
  </r>
  <r>
    <x v="14"/>
    <s v="MC-07"/>
    <x v="7"/>
    <s v="PREVENTIVO"/>
    <x v="3"/>
    <n v="201"/>
    <x v="2"/>
    <n v="1168"/>
    <d v="2018-06-19T00:00:00"/>
    <s v="CONFORME"/>
    <d v="2018-06-22T00:00:00"/>
    <d v="1899-12-30T11:37:00"/>
    <d v="1899-12-30T16:02:00"/>
    <n v="4.416666666666667"/>
    <x v="5"/>
    <x v="1"/>
    <x v="0"/>
    <n v="354.11666666666667"/>
    <n v="0.98365740740740748"/>
  </r>
  <r>
    <x v="7"/>
    <s v="MQP011"/>
    <x v="4"/>
    <s v="PREVENTIVO"/>
    <x v="0"/>
    <n v="107"/>
    <x v="0"/>
    <n v="1420"/>
    <d v="2018-12-07T00:00:00"/>
    <s v="PENDIENTE"/>
    <s v=""/>
    <s v=""/>
    <s v=""/>
    <s v=""/>
    <x v="1"/>
    <x v="4"/>
    <x v="0"/>
    <n v="337.95"/>
    <n v="0.93874999999999997"/>
  </r>
  <r>
    <x v="20"/>
    <s v="CG-03"/>
    <x v="8"/>
    <m/>
    <x v="2"/>
    <n v="107"/>
    <x v="5"/>
    <n v="2171"/>
    <d v="2018-12-12T00:00:00"/>
    <s v="CONFORME"/>
    <d v="2018-12-15T00:00:00"/>
    <d v="1899-12-30T10:31:00"/>
    <d v="1899-12-30T13:48:00"/>
    <n v="3.2833333333333332"/>
    <x v="5"/>
    <x v="4"/>
    <x v="0"/>
    <n v="340.7166666666667"/>
    <n v="0.94643518518518532"/>
  </r>
  <r>
    <x v="1"/>
    <s v="PORT.G-02"/>
    <x v="6"/>
    <s v="PREVENTIVO"/>
    <x v="0"/>
    <n v="107"/>
    <x v="0"/>
    <n v="1420"/>
    <d v="2019-03-30T00:00:00"/>
    <s v="CONFORME"/>
    <d v="2019-03-31T00:00:00"/>
    <d v="1899-12-30T15:12:00"/>
    <d v="1899-12-30T16:29:00"/>
    <n v="1.2833333333333332"/>
    <x v="2"/>
    <x v="5"/>
    <x v="1"/>
    <n v="358.71666666666664"/>
    <n v="0.99643518518518515"/>
  </r>
  <r>
    <x v="1"/>
    <s v="PORT.G-02"/>
    <x v="12"/>
    <s v="PREVENTIVO"/>
    <x v="1"/>
    <n v="107"/>
    <x v="4"/>
    <n v="1911"/>
    <d v="2018-02-25T00:00:00"/>
    <s v="CONFORME"/>
    <d v="2018-02-26T00:00:00"/>
    <d v="1899-12-30T14:19:00"/>
    <d v="1899-12-30T16:36:00"/>
    <n v="2.2833333333333332"/>
    <x v="2"/>
    <x v="10"/>
    <x v="0"/>
    <n v="347.76666666666665"/>
    <n v="0.9660185185185185"/>
  </r>
  <r>
    <x v="54"/>
    <s v="CSA-01"/>
    <x v="9"/>
    <s v="PREVENTIVO"/>
    <x v="0"/>
    <n v="106"/>
    <x v="0"/>
    <n v="1420"/>
    <d v="2018-03-05T00:00:00"/>
    <s v="CONFORME"/>
    <d v="2018-03-06T00:00:00"/>
    <d v="1899-12-30T10:24:00"/>
    <d v="1899-12-30T11:46:00"/>
    <n v="1.3666666666666667"/>
    <x v="2"/>
    <x v="5"/>
    <x v="0"/>
    <n v="345.08333333333331"/>
    <n v="0.95856481481481481"/>
  </r>
  <r>
    <x v="54"/>
    <s v="CSA-01"/>
    <x v="11"/>
    <s v="PREVENTIVO"/>
    <x v="1"/>
    <n v="106"/>
    <x v="4"/>
    <n v="1911"/>
    <d v="2018-10-25T00:00:00"/>
    <s v="CONFORME"/>
    <d v="2018-10-27T00:00:00"/>
    <d v="1899-12-30T10:39:00"/>
    <d v="1899-12-30T15:01:00"/>
    <n v="4.3666666666666663"/>
    <x v="0"/>
    <x v="7"/>
    <x v="0"/>
    <n v="335.3"/>
    <n v="0.93138888888888893"/>
  </r>
  <r>
    <x v="11"/>
    <s v="COMPRESOR 5"/>
    <x v="8"/>
    <s v="PREVENTIVO"/>
    <x v="2"/>
    <n v="107"/>
    <x v="0"/>
    <n v="2171"/>
    <d v="2018-09-22T00:00:00"/>
    <s v="CONFORME"/>
    <d v="2018-09-23T00:00:00"/>
    <d v="1899-12-30T15:29:00"/>
    <d v="1899-12-30T17:53:00"/>
    <n v="2.4"/>
    <x v="2"/>
    <x v="6"/>
    <x v="0"/>
    <n v="357.6"/>
    <n v="0.9933333333333334"/>
  </r>
  <r>
    <x v="15"/>
    <s v="MC-08"/>
    <x v="2"/>
    <s v="PREVENTIVO"/>
    <x v="3"/>
    <n v="201"/>
    <x v="2"/>
    <n v="1168"/>
    <d v="2018-07-23T00:00:00"/>
    <s v="CONFORME"/>
    <d v="2018-07-27T00:00:00"/>
    <d v="1899-12-30T13:33:00"/>
    <d v="1899-12-30T15:55:00"/>
    <n v="2.3666666666666667"/>
    <x v="4"/>
    <x v="11"/>
    <x v="0"/>
    <n v="347.73333333333335"/>
    <n v="0.96592592592592597"/>
  </r>
  <r>
    <x v="7"/>
    <s v="MQP012"/>
    <x v="6"/>
    <s v="PREVENTIVO"/>
    <x v="0"/>
    <n v="107"/>
    <x v="0"/>
    <n v="1420"/>
    <d v="2018-04-25T00:00:00"/>
    <s v="CONFORME"/>
    <d v="2018-04-29T00:00:00"/>
    <d v="1899-12-30T11:13:00"/>
    <d v="1899-12-30T13:26:00"/>
    <n v="2.2166666666666668"/>
    <x v="4"/>
    <x v="2"/>
    <x v="0"/>
    <n v="346.46666666666664"/>
    <n v="0.96240740740740738"/>
  </r>
  <r>
    <x v="19"/>
    <s v="CG-04N"/>
    <x v="3"/>
    <m/>
    <x v="1"/>
    <n v="107"/>
    <x v="5"/>
    <n v="2171"/>
    <d v="2018-05-11T00:00:00"/>
    <s v="PENDIENTE"/>
    <s v=""/>
    <s v=""/>
    <s v=""/>
    <s v=""/>
    <x v="1"/>
    <x v="0"/>
    <x v="0"/>
    <n v="347.71666666666664"/>
    <n v="0.96587962962962959"/>
  </r>
  <r>
    <x v="5"/>
    <s v="GR-02"/>
    <x v="0"/>
    <s v="PREVENTIVO"/>
    <x v="1"/>
    <n v="106"/>
    <x v="4"/>
    <n v="1911"/>
    <d v="2018-03-07T00:00:00"/>
    <s v="CONFORME"/>
    <d v="2018-03-08T00:00:00"/>
    <d v="1899-12-30T09:39:00"/>
    <d v="1899-12-30T14:03:00"/>
    <n v="4.4000000000000004"/>
    <x v="2"/>
    <x v="5"/>
    <x v="0"/>
    <n v="319.18333333333334"/>
    <n v="0.88662037037037034"/>
  </r>
  <r>
    <x v="5"/>
    <s v="GR-02"/>
    <x v="5"/>
    <s v="PREVENTIVO"/>
    <x v="0"/>
    <n v="106"/>
    <x v="3"/>
    <n v="908"/>
    <d v="2018-03-10T00:00:00"/>
    <s v="PENDIENTE"/>
    <s v=""/>
    <s v=""/>
    <s v=""/>
    <s v=""/>
    <x v="1"/>
    <x v="5"/>
    <x v="0"/>
    <n v="319.18333333333334"/>
    <n v="0.88662037037037034"/>
  </r>
  <r>
    <x v="10"/>
    <s v="COMPRESOR 6"/>
    <x v="8"/>
    <s v="PREVENTIVO"/>
    <x v="2"/>
    <n v="107"/>
    <x v="0"/>
    <n v="2171"/>
    <d v="2018-04-19T00:00:00"/>
    <s v="PENDIENTE"/>
    <s v=""/>
    <s v=""/>
    <s v=""/>
    <s v=""/>
    <x v="1"/>
    <x v="2"/>
    <x v="0"/>
    <n v="345.55"/>
    <n v="0.95986111111111116"/>
  </r>
  <r>
    <x v="16"/>
    <s v="MC-09"/>
    <x v="1"/>
    <s v="PREVENTIVO"/>
    <x v="3"/>
    <n v="201"/>
    <x v="2"/>
    <n v="1168"/>
    <d v="2018-10-12T00:00:00"/>
    <s v="CONFORME"/>
    <d v="2018-10-13T00:00:00"/>
    <d v="1899-12-30T13:23:00"/>
    <d v="1899-12-30T15:36:00"/>
    <n v="2.2166666666666668"/>
    <x v="2"/>
    <x v="7"/>
    <x v="0"/>
    <n v="357.78333333333336"/>
    <n v="0.99384259259259267"/>
  </r>
  <r>
    <x v="7"/>
    <s v="MQP013"/>
    <x v="3"/>
    <s v="PREVENTIVO"/>
    <x v="0"/>
    <n v="107"/>
    <x v="0"/>
    <n v="1420"/>
    <d v="2019-04-08T00:00:00"/>
    <s v="CONFORME"/>
    <d v="2019-04-09T00:00:00"/>
    <d v="1899-12-30T13:14:00"/>
    <d v="1899-12-30T15:38:00"/>
    <n v="2.4"/>
    <x v="2"/>
    <x v="2"/>
    <x v="1"/>
    <n v="348.8"/>
    <n v="0.96888888888888891"/>
  </r>
  <r>
    <x v="20"/>
    <s v="CG-04"/>
    <x v="7"/>
    <m/>
    <x v="1"/>
    <n v="107"/>
    <x v="5"/>
    <n v="1911"/>
    <d v="2018-09-10T00:00:00"/>
    <s v="CONFORME"/>
    <d v="2018-09-12T00:00:00"/>
    <d v="1899-12-30T15:13:00"/>
    <d v="1899-12-30T19:39:00"/>
    <n v="4.4333333333333336"/>
    <x v="0"/>
    <x v="6"/>
    <x v="0"/>
    <n v="343.2166666666667"/>
    <n v="0.95337962962962974"/>
  </r>
  <r>
    <x v="57"/>
    <s v="SOLAND-01"/>
    <x v="11"/>
    <s v="PREVENTIVO"/>
    <x v="1"/>
    <n v="201"/>
    <x v="4"/>
    <n v="1911"/>
    <d v="2018-12-08T00:00:00"/>
    <s v="CONFORME"/>
    <d v="2018-12-09T00:00:00"/>
    <d v="1899-12-30T09:20:00"/>
    <d v="1899-12-30T10:34:00"/>
    <n v="1.2333333333333334"/>
    <x v="2"/>
    <x v="4"/>
    <x v="0"/>
    <n v="358.76666666666665"/>
    <n v="0.99657407407407406"/>
  </r>
  <r>
    <x v="5"/>
    <s v="GR-01"/>
    <x v="4"/>
    <s v="PREVENTIVO"/>
    <x v="0"/>
    <n v="106"/>
    <x v="3"/>
    <n v="908"/>
    <d v="2018-11-26T00:00:00"/>
    <s v="PENDIENTE"/>
    <s v=""/>
    <s v=""/>
    <s v=""/>
    <s v=""/>
    <x v="1"/>
    <x v="9"/>
    <x v="0"/>
    <n v="328.13333333333333"/>
    <n v="0.91148148148148145"/>
  </r>
  <r>
    <x v="5"/>
    <s v="GR-01"/>
    <x v="10"/>
    <s v="PREVENTIVO"/>
    <x v="1"/>
    <n v="106"/>
    <x v="4"/>
    <n v="1911"/>
    <d v="2018-11-20T00:00:00"/>
    <s v="CONFORME"/>
    <d v="2018-11-24T00:00:00"/>
    <d v="1899-12-30T09:31:00"/>
    <d v="1899-12-30T14:01:00"/>
    <n v="4.5"/>
    <x v="4"/>
    <x v="9"/>
    <x v="0"/>
    <n v="328.13333333333333"/>
    <n v="0.91148148148148145"/>
  </r>
  <r>
    <x v="3"/>
    <s v="MC-10"/>
    <x v="4"/>
    <s v="PREVENTIVO"/>
    <x v="3"/>
    <n v="201"/>
    <x v="2"/>
    <n v="1168"/>
    <d v="2019-04-26T00:00:00"/>
    <s v="CONFORME"/>
    <d v="2019-04-30T00:00:00"/>
    <d v="1899-12-30T12:18:00"/>
    <d v="1899-12-30T13:45:00"/>
    <n v="1.45"/>
    <x v="4"/>
    <x v="2"/>
    <x v="1"/>
    <n v="358.55"/>
    <n v="0.99597222222222226"/>
  </r>
  <r>
    <x v="7"/>
    <s v="MQP014"/>
    <x v="1"/>
    <s v="PREVENTIVO"/>
    <x v="0"/>
    <n v="107"/>
    <x v="0"/>
    <n v="1420"/>
    <d v="2018-12-24T00:00:00"/>
    <s v="CONFORME"/>
    <d v="2018-12-25T00:00:00"/>
    <d v="1899-12-30T13:28:00"/>
    <d v="1899-12-30T14:56:00"/>
    <n v="1.4666666666666668"/>
    <x v="2"/>
    <x v="4"/>
    <x v="0"/>
    <n v="337.95"/>
    <n v="0.93874999999999997"/>
  </r>
  <r>
    <x v="20"/>
    <s v="CG-05"/>
    <x v="10"/>
    <m/>
    <x v="1"/>
    <n v="107"/>
    <x v="0"/>
    <n v="1420"/>
    <d v="2018-02-21T00:00:00"/>
    <s v="CONFORME"/>
    <d v="2018-02-22T00:00:00"/>
    <d v="1899-12-30T15:24:00"/>
    <d v="1899-12-30T18:53:00"/>
    <n v="3.4833333333333334"/>
    <x v="2"/>
    <x v="10"/>
    <x v="0"/>
    <n v="338.33333333333331"/>
    <n v="0.93981481481481477"/>
  </r>
  <r>
    <x v="21"/>
    <s v="LINC-01"/>
    <x v="0"/>
    <m/>
    <x v="1"/>
    <n v="201"/>
    <x v="4"/>
    <n v="1911"/>
    <d v="2019-01-13T00:00:00"/>
    <s v="CONFORME"/>
    <d v="2019-01-17T00:00:00"/>
    <d v="1899-12-30T09:12:00"/>
    <d v="1899-12-30T11:24:00"/>
    <n v="2.2000000000000002"/>
    <x v="4"/>
    <x v="8"/>
    <x v="1"/>
    <n v="356.45"/>
    <n v="0.9901388888888889"/>
  </r>
  <r>
    <x v="54"/>
    <s v="CSA-01"/>
    <x v="2"/>
    <s v="PREVENTIVO"/>
    <x v="0"/>
    <n v="106"/>
    <x v="0"/>
    <n v="1420"/>
    <d v="2018-02-20T00:00:00"/>
    <s v="CONFORME"/>
    <d v="2018-02-22T00:00:00"/>
    <d v="1899-12-30T09:24:00"/>
    <d v="1899-12-30T10:46:00"/>
    <n v="1.3666666666666667"/>
    <x v="0"/>
    <x v="10"/>
    <x v="0"/>
    <n v="347.23333333333335"/>
    <n v="0.96453703703703708"/>
  </r>
  <r>
    <x v="54"/>
    <s v="CSA-01"/>
    <x v="1"/>
    <s v="PREVENTIVO"/>
    <x v="1"/>
    <n v="106"/>
    <x v="4"/>
    <n v="1911"/>
    <d v="2018-01-08T00:00:00"/>
    <s v="CONFORME"/>
    <d v="2018-01-11T00:00:00"/>
    <d v="1899-12-30T09:30:00"/>
    <d v="1899-12-30T11:47:00"/>
    <n v="2.2833333333333332"/>
    <x v="5"/>
    <x v="8"/>
    <x v="0"/>
    <n v="351.95"/>
    <n v="0.97763888888888884"/>
  </r>
  <r>
    <x v="6"/>
    <s v="MC-02"/>
    <x v="6"/>
    <s v="PREVENTIVO"/>
    <x v="3"/>
    <n v="201"/>
    <x v="2"/>
    <n v="1168"/>
    <d v="2019-01-01T00:00:00"/>
    <s v="PENDIENTE"/>
    <s v=""/>
    <s v=""/>
    <s v=""/>
    <s v=""/>
    <x v="1"/>
    <x v="8"/>
    <x v="1"/>
    <n v="360"/>
    <n v="1"/>
  </r>
  <r>
    <x v="0"/>
    <s v="MQP015"/>
    <x v="2"/>
    <s v="PREVENTIVO"/>
    <x v="0"/>
    <n v="107"/>
    <x v="0"/>
    <n v="1420"/>
    <d v="2018-07-27T00:00:00"/>
    <s v="PENDIENTE"/>
    <s v=""/>
    <s v=""/>
    <s v=""/>
    <s v=""/>
    <x v="1"/>
    <x v="11"/>
    <x v="0"/>
    <n v="355.83333333333331"/>
    <n v="0.98842592592592582"/>
  </r>
  <r>
    <x v="5"/>
    <s v="GR-02"/>
    <x v="5"/>
    <s v="PREVENTIVO"/>
    <x v="1"/>
    <n v="106"/>
    <x v="4"/>
    <n v="1911"/>
    <d v="2019-04-11T00:00:00"/>
    <s v="CONFORME"/>
    <d v="2019-04-13T00:00:00"/>
    <d v="1899-12-30T09:15:00"/>
    <d v="1899-12-30T12:33:00"/>
    <n v="3.3"/>
    <x v="0"/>
    <x v="2"/>
    <x v="1"/>
    <n v="309.5333333333333"/>
    <n v="0.8598148148148147"/>
  </r>
  <r>
    <x v="5"/>
    <s v="GR-02"/>
    <x v="3"/>
    <s v="PREVENTIVO"/>
    <x v="0"/>
    <n v="106"/>
    <x v="3"/>
    <n v="908"/>
    <d v="2018-08-04T00:00:00"/>
    <s v="PENDIENTE"/>
    <s v=""/>
    <s v=""/>
    <s v=""/>
    <s v=""/>
    <x v="1"/>
    <x v="3"/>
    <x v="0"/>
    <n v="319.63333333333333"/>
    <n v="0.88787037037037031"/>
  </r>
  <r>
    <x v="16"/>
    <s v="MC-09"/>
    <x v="6"/>
    <s v="PREVENTIVO"/>
    <x v="3"/>
    <n v="201"/>
    <x v="2"/>
    <n v="1168"/>
    <d v="2019-04-18T00:00:00"/>
    <s v="CONFORME"/>
    <d v="2019-04-21T00:00:00"/>
    <d v="1899-12-30T10:39:00"/>
    <d v="1899-12-30T11:54:00"/>
    <n v="1.25"/>
    <x v="5"/>
    <x v="2"/>
    <x v="1"/>
    <n v="358.75"/>
    <n v="0.99652777777777779"/>
  </r>
  <r>
    <x v="5"/>
    <s v="GR-02"/>
    <x v="7"/>
    <s v="PREVENTIVO"/>
    <x v="1"/>
    <n v="106"/>
    <x v="4"/>
    <n v="1911"/>
    <d v="2018-05-26T00:00:00"/>
    <s v="CONFORME"/>
    <d v="2018-05-27T00:00:00"/>
    <d v="1899-12-30T10:34:00"/>
    <d v="1899-12-30T12:04:00"/>
    <n v="1.5"/>
    <x v="2"/>
    <x v="0"/>
    <x v="0"/>
    <n v="333.55"/>
    <n v="0.92652777777777784"/>
  </r>
  <r>
    <x v="5"/>
    <s v="GR-02"/>
    <x v="12"/>
    <s v="PREVENTIVO"/>
    <x v="0"/>
    <n v="106"/>
    <x v="3"/>
    <n v="908"/>
    <d v="2018-11-22T00:00:00"/>
    <s v="CONFORME"/>
    <d v="2018-11-26T00:00:00"/>
    <d v="1899-12-30T15:37:00"/>
    <d v="1899-12-30T17:57:00"/>
    <n v="2.3333333333333335"/>
    <x v="4"/>
    <x v="9"/>
    <x v="0"/>
    <n v="328.13333333333333"/>
    <n v="0.91148148148148145"/>
  </r>
  <r>
    <x v="2"/>
    <s v="COMPRESOR 3"/>
    <x v="1"/>
    <s v="PREVENTIVO"/>
    <x v="2"/>
    <n v="106"/>
    <x v="0"/>
    <n v="1420"/>
    <d v="2018-06-04T00:00:00"/>
    <s v="CONFORME"/>
    <d v="2018-06-04T00:00:00"/>
    <d v="1899-12-30T12:12:00"/>
    <d v="1899-12-30T16:26:00"/>
    <n v="4.2333333333333334"/>
    <x v="3"/>
    <x v="1"/>
    <x v="0"/>
    <n v="352.35"/>
    <n v="0.97875000000000001"/>
  </r>
  <r>
    <x v="8"/>
    <s v="MC-04"/>
    <x v="11"/>
    <m/>
    <x v="3"/>
    <n v="201"/>
    <x v="2"/>
    <n v="1168"/>
    <d v="2019-01-13T00:00:00"/>
    <s v="CONFORME"/>
    <d v="2019-01-15T00:00:00"/>
    <d v="1899-12-30T12:31:00"/>
    <d v="1899-12-30T14:52:00"/>
    <n v="2.35"/>
    <x v="0"/>
    <x v="8"/>
    <x v="1"/>
    <n v="351.73333333333335"/>
    <n v="0.97703703703703704"/>
  </r>
  <r>
    <x v="17"/>
    <s v="MQP001"/>
    <x v="1"/>
    <s v="PREVENTIVO"/>
    <x v="0"/>
    <n v="107"/>
    <x v="0"/>
    <n v="1420"/>
    <d v="2018-11-27T00:00:00"/>
    <s v="CONFORME"/>
    <d v="2018-11-29T00:00:00"/>
    <d v="1899-12-30T11:27:00"/>
    <d v="1899-12-30T12:49:00"/>
    <n v="1.3666666666666667"/>
    <x v="0"/>
    <x v="9"/>
    <x v="0"/>
    <n v="353.8"/>
    <n v="0.98277777777777786"/>
  </r>
  <r>
    <x v="20"/>
    <s v="CG-07"/>
    <x v="4"/>
    <m/>
    <x v="2"/>
    <n v="107"/>
    <x v="5"/>
    <n v="2171"/>
    <d v="2019-05-14T00:00:00"/>
    <s v="PENDIENTE"/>
    <s v=""/>
    <s v=""/>
    <s v=""/>
    <s v=""/>
    <x v="1"/>
    <x v="0"/>
    <x v="1"/>
    <n v="355.81666666666666"/>
    <n v="0.98837962962962966"/>
  </r>
  <r>
    <x v="22"/>
    <s v="TAB-01"/>
    <x v="10"/>
    <m/>
    <x v="1"/>
    <n v="201"/>
    <x v="4"/>
    <n v="1911"/>
    <d v="2018-07-02T00:00:00"/>
    <s v="CONFORME"/>
    <d v="2018-07-04T00:00:00"/>
    <d v="1899-12-30T14:23:00"/>
    <d v="1899-12-30T15:36:00"/>
    <n v="1.2166666666666668"/>
    <x v="0"/>
    <x v="11"/>
    <x v="0"/>
    <n v="358.78333333333336"/>
    <n v="0.99662037037037043"/>
  </r>
  <r>
    <x v="23"/>
    <s v="TAB-02"/>
    <x v="4"/>
    <m/>
    <x v="1"/>
    <n v="201"/>
    <x v="4"/>
    <n v="1911"/>
    <d v="2018-05-15T00:00:00"/>
    <s v="CONFORME"/>
    <d v="2018-05-18T00:00:00"/>
    <d v="1899-12-30T09:36:00"/>
    <d v="1899-12-30T10:53:00"/>
    <n v="1.2833333333333332"/>
    <x v="5"/>
    <x v="0"/>
    <x v="0"/>
    <n v="358.71666666666664"/>
    <n v="0.99643518518518515"/>
  </r>
  <r>
    <x v="24"/>
    <s v="TAB-03"/>
    <x v="2"/>
    <m/>
    <x v="1"/>
    <n v="201"/>
    <x v="4"/>
    <n v="1911"/>
    <d v="2018-05-11T00:00:00"/>
    <s v="CONFORME"/>
    <d v="2018-05-11T00:00:00"/>
    <d v="1899-12-30T14:32:00"/>
    <d v="1899-12-30T16:48:00"/>
    <n v="2.2666666666666666"/>
    <x v="3"/>
    <x v="0"/>
    <x v="0"/>
    <n v="357.73333333333335"/>
    <n v="0.99370370370370376"/>
  </r>
  <r>
    <x v="25"/>
    <s v="TAB-04"/>
    <x v="11"/>
    <m/>
    <x v="1"/>
    <n v="201"/>
    <x v="4"/>
    <n v="1911"/>
    <d v="2018-07-28T00:00:00"/>
    <s v="PENDIENTE"/>
    <s v=""/>
    <s v=""/>
    <s v=""/>
    <s v=""/>
    <x v="1"/>
    <x v="11"/>
    <x v="0"/>
    <n v="360"/>
    <n v="1"/>
  </r>
  <r>
    <x v="26"/>
    <s v="TAB-05"/>
    <x v="6"/>
    <m/>
    <x v="1"/>
    <n v="201"/>
    <x v="4"/>
    <n v="1911"/>
    <d v="2018-03-14T00:00:00"/>
    <s v="CONFORME"/>
    <d v="2018-03-15T00:00:00"/>
    <d v="1899-12-30T14:14:00"/>
    <d v="1899-12-30T17:27:00"/>
    <n v="3.2166666666666668"/>
    <x v="2"/>
    <x v="5"/>
    <x v="0"/>
    <n v="356.78333333333336"/>
    <n v="0.9910648148148149"/>
  </r>
  <r>
    <x v="27"/>
    <s v="TAB-06"/>
    <x v="11"/>
    <m/>
    <x v="1"/>
    <n v="201"/>
    <x v="4"/>
    <n v="1911"/>
    <d v="2018-01-28T00:00:00"/>
    <s v="CONFORME"/>
    <d v="2018-01-31T00:00:00"/>
    <d v="1899-12-30T14:11:00"/>
    <d v="1899-12-30T16:38:00"/>
    <n v="2.4500000000000002"/>
    <x v="5"/>
    <x v="8"/>
    <x v="0"/>
    <n v="357.55"/>
    <n v="0.99319444444444449"/>
  </r>
  <r>
    <x v="5"/>
    <s v="GR-01"/>
    <x v="10"/>
    <s v="PREVENTIVO"/>
    <x v="0"/>
    <n v="106"/>
    <x v="3"/>
    <n v="908"/>
    <d v="2019-05-02T00:00:00"/>
    <s v="CONFORME"/>
    <d v="2019-05-04T00:00:00"/>
    <d v="1899-12-30T13:20:00"/>
    <d v="1899-12-30T17:36:00"/>
    <n v="4.2666666666666666"/>
    <x v="0"/>
    <x v="0"/>
    <x v="1"/>
    <n v="312.33333333333331"/>
    <n v="0.86759259259259258"/>
  </r>
  <r>
    <x v="5"/>
    <s v="GR-01"/>
    <x v="3"/>
    <s v="PREVENTIVO"/>
    <x v="1"/>
    <n v="106"/>
    <x v="4"/>
    <n v="1911"/>
    <d v="2018-01-21T00:00:00"/>
    <s v="PENDIENTE"/>
    <s v=""/>
    <s v=""/>
    <s v=""/>
    <s v=""/>
    <x v="1"/>
    <x v="8"/>
    <x v="0"/>
    <n v="290.45"/>
    <n v="0.80680555555555555"/>
  </r>
  <r>
    <x v="13"/>
    <s v="COMPRESOR 4"/>
    <x v="5"/>
    <s v="PREVENTIVO"/>
    <x v="2"/>
    <n v="106"/>
    <x v="0"/>
    <n v="2171"/>
    <d v="2018-11-23T00:00:00"/>
    <s v="PENDIENTE"/>
    <s v=""/>
    <s v=""/>
    <s v=""/>
    <s v=""/>
    <x v="1"/>
    <x v="9"/>
    <x v="0"/>
    <n v="350.63333333333333"/>
    <n v="0.97398148148148145"/>
  </r>
  <r>
    <x v="8"/>
    <s v="MC-05"/>
    <x v="12"/>
    <s v="PREVENTIVO"/>
    <x v="3"/>
    <n v="201"/>
    <x v="2"/>
    <n v="1168"/>
    <d v="2018-06-15T00:00:00"/>
    <s v="PENDIENTE"/>
    <s v=""/>
    <s v=""/>
    <s v=""/>
    <s v=""/>
    <x v="1"/>
    <x v="1"/>
    <x v="0"/>
    <n v="347.66666666666669"/>
    <n v="0.96574074074074079"/>
  </r>
  <r>
    <x v="0"/>
    <s v="MQP002"/>
    <x v="10"/>
    <s v="PREVENTIVO"/>
    <x v="0"/>
    <n v="107"/>
    <x v="0"/>
    <n v="1420"/>
    <d v="2019-01-09T00:00:00"/>
    <s v="CONFORME"/>
    <d v="2019-01-09T00:00:00"/>
    <d v="1899-12-30T14:28:00"/>
    <d v="1899-12-30T18:45:00"/>
    <n v="4.2833333333333332"/>
    <x v="3"/>
    <x v="8"/>
    <x v="1"/>
    <n v="345.65"/>
    <n v="0.96013888888888888"/>
  </r>
  <r>
    <x v="20"/>
    <s v="CG-08"/>
    <x v="9"/>
    <m/>
    <x v="1"/>
    <n v="107"/>
    <x v="5"/>
    <n v="2171"/>
    <d v="2019-02-11T00:00:00"/>
    <s v="CONFORME"/>
    <d v="2019-02-11T00:00:00"/>
    <d v="1899-12-30T10:21:00"/>
    <d v="1899-12-30T12:36:00"/>
    <n v="2.25"/>
    <x v="3"/>
    <x v="10"/>
    <x v="1"/>
    <n v="347.53333333333336"/>
    <n v="0.96537037037037043"/>
  </r>
  <r>
    <x v="28"/>
    <s v="TAB-07"/>
    <x v="2"/>
    <m/>
    <x v="1"/>
    <n v="201"/>
    <x v="4"/>
    <n v="1911"/>
    <d v="2018-07-18T00:00:00"/>
    <s v="CONFORME"/>
    <d v="2018-07-19T00:00:00"/>
    <d v="1899-12-30T15:37:00"/>
    <d v="1899-12-30T19:05:00"/>
    <n v="3.4666666666666668"/>
    <x v="2"/>
    <x v="11"/>
    <x v="0"/>
    <n v="356.53333333333336"/>
    <n v="0.99037037037037046"/>
  </r>
  <r>
    <x v="29"/>
    <s v="TAB-08"/>
    <x v="6"/>
    <m/>
    <x v="1"/>
    <n v="201"/>
    <x v="4"/>
    <n v="1911"/>
    <d v="2018-03-22T00:00:00"/>
    <s v="CONFORME"/>
    <d v="2018-03-25T00:00:00"/>
    <d v="1899-12-30T10:13:00"/>
    <d v="1899-12-30T11:29:00"/>
    <n v="1.2666666666666666"/>
    <x v="5"/>
    <x v="5"/>
    <x v="0"/>
    <n v="358.73333333333335"/>
    <n v="0.99648148148148152"/>
  </r>
  <r>
    <x v="30"/>
    <s v="TAB-09"/>
    <x v="5"/>
    <m/>
    <x v="1"/>
    <n v="201"/>
    <x v="4"/>
    <n v="1911"/>
    <d v="2018-11-30T00:00:00"/>
    <s v="PENDIENTE"/>
    <s v=""/>
    <s v=""/>
    <s v=""/>
    <s v=""/>
    <x v="1"/>
    <x v="9"/>
    <x v="0"/>
    <n v="351.38333333333333"/>
    <n v="0.97606481481481477"/>
  </r>
  <r>
    <x v="31"/>
    <s v="TAB-10"/>
    <x v="4"/>
    <m/>
    <x v="1"/>
    <n v="201"/>
    <x v="4"/>
    <n v="1911"/>
    <d v="2019-02-12T00:00:00"/>
    <s v="CONFORME"/>
    <d v="2019-02-14T00:00:00"/>
    <d v="1899-12-30T10:18:00"/>
    <d v="1899-12-30T14:33:00"/>
    <n v="4.25"/>
    <x v="0"/>
    <x v="10"/>
    <x v="1"/>
    <n v="355.75"/>
    <n v="0.98819444444444449"/>
  </r>
  <r>
    <x v="32"/>
    <s v="TAB-11"/>
    <x v="12"/>
    <m/>
    <x v="1"/>
    <n v="201"/>
    <x v="4"/>
    <n v="1911"/>
    <d v="2018-09-03T00:00:00"/>
    <s v="PENDIENTE"/>
    <s v=""/>
    <s v=""/>
    <s v=""/>
    <s v=""/>
    <x v="1"/>
    <x v="6"/>
    <x v="0"/>
    <n v="360"/>
    <n v="1"/>
  </r>
  <r>
    <x v="33"/>
    <s v="TAB-12"/>
    <x v="10"/>
    <m/>
    <x v="1"/>
    <n v="201"/>
    <x v="4"/>
    <n v="1911"/>
    <d v="2018-11-28T00:00:00"/>
    <s v="CONFORME"/>
    <d v="2018-11-28T00:00:00"/>
    <d v="1899-12-30T09:16:00"/>
    <d v="1899-12-30T11:35:00"/>
    <n v="2.3166666666666664"/>
    <x v="3"/>
    <x v="9"/>
    <x v="0"/>
    <n v="353.41666666666669"/>
    <n v="0.98171296296296306"/>
  </r>
  <r>
    <x v="34"/>
    <s v="TAB-13"/>
    <x v="4"/>
    <m/>
    <x v="1"/>
    <n v="201"/>
    <x v="4"/>
    <n v="1911"/>
    <d v="2018-01-01T00:00:00"/>
    <s v="CONFORME"/>
    <d v="2018-01-02T00:00:00"/>
    <d v="1899-12-30T14:32:00"/>
    <d v="1899-12-30T18:52:00"/>
    <n v="4.333333333333333"/>
    <x v="2"/>
    <x v="8"/>
    <x v="0"/>
    <n v="355.66666666666669"/>
    <n v="0.98796296296296304"/>
  </r>
  <r>
    <x v="35"/>
    <s v="TAB-14"/>
    <x v="3"/>
    <m/>
    <x v="1"/>
    <n v="201"/>
    <x v="4"/>
    <n v="1911"/>
    <d v="2018-11-04T00:00:00"/>
    <s v="CONFORME"/>
    <d v="2018-11-04T00:00:00"/>
    <d v="1899-12-30T14:20:00"/>
    <d v="1899-12-30T17:49:00"/>
    <n v="3.4833333333333334"/>
    <x v="3"/>
    <x v="9"/>
    <x v="0"/>
    <n v="352.25"/>
    <n v="0.97847222222222219"/>
  </r>
  <r>
    <x v="1"/>
    <s v="PORT.G-01"/>
    <x v="3"/>
    <s v="PREVENTIVO"/>
    <x v="0"/>
    <n v="107"/>
    <x v="0"/>
    <n v="1420"/>
    <d v="2018-04-12T00:00:00"/>
    <s v="CONFORME"/>
    <d v="2018-04-16T00:00:00"/>
    <d v="1899-12-30T15:21:00"/>
    <d v="1899-12-30T19:45:00"/>
    <n v="4.4000000000000004"/>
    <x v="4"/>
    <x v="2"/>
    <x v="0"/>
    <n v="342.66666666666669"/>
    <n v="0.95185185185185195"/>
  </r>
  <r>
    <x v="1"/>
    <s v="PORT.G-01"/>
    <x v="2"/>
    <s v="PREVENTIVO"/>
    <x v="1"/>
    <n v="107"/>
    <x v="0"/>
    <n v="1420"/>
    <d v="2018-05-02T00:00:00"/>
    <s v="PENDIENTE"/>
    <s v=""/>
    <s v=""/>
    <s v=""/>
    <s v=""/>
    <x v="1"/>
    <x v="0"/>
    <x v="0"/>
    <n v="357.83333333333331"/>
    <n v="0.99398148148148147"/>
  </r>
  <r>
    <x v="54"/>
    <s v="CSA-01"/>
    <x v="7"/>
    <s v="PREVENTIVO"/>
    <x v="0"/>
    <n v="106"/>
    <x v="0"/>
    <n v="1420"/>
    <d v="2018-01-24T00:00:00"/>
    <s v="CONFORME"/>
    <d v="2018-01-25T00:00:00"/>
    <d v="1899-12-30T12:33:00"/>
    <d v="1899-12-30T13:53:00"/>
    <n v="1.3333333333333333"/>
    <x v="2"/>
    <x v="8"/>
    <x v="0"/>
    <n v="351.95"/>
    <n v="0.97763888888888884"/>
  </r>
  <r>
    <x v="54"/>
    <s v="CSA-01"/>
    <x v="11"/>
    <s v="PREVENTIVO"/>
    <x v="1"/>
    <n v="106"/>
    <x v="4"/>
    <n v="1911"/>
    <d v="2018-11-05T00:00:00"/>
    <s v="CONFORME"/>
    <d v="2018-11-08T00:00:00"/>
    <d v="1899-12-30T10:18:00"/>
    <d v="1899-12-30T11:48:00"/>
    <n v="1.5"/>
    <x v="5"/>
    <x v="9"/>
    <x v="0"/>
    <n v="340.88333333333333"/>
    <n v="0.9468981481481481"/>
  </r>
  <r>
    <x v="11"/>
    <s v="COMPRESOR 5"/>
    <x v="11"/>
    <s v="PREVENTIVO"/>
    <x v="2"/>
    <n v="107"/>
    <x v="0"/>
    <n v="2171"/>
    <d v="2018-06-07T00:00:00"/>
    <s v="CONFORME"/>
    <d v="2018-06-07T00:00:00"/>
    <d v="1899-12-30T11:40:00"/>
    <d v="1899-12-30T15:08:00"/>
    <n v="3.4666666666666668"/>
    <x v="3"/>
    <x v="1"/>
    <x v="0"/>
    <n v="349.88333333333333"/>
    <n v="0.97189814814814812"/>
  </r>
  <r>
    <x v="12"/>
    <s v="MC-06"/>
    <x v="2"/>
    <s v="PREVENTIVO"/>
    <x v="3"/>
    <n v="201"/>
    <x v="2"/>
    <n v="1168"/>
    <d v="2018-09-10T00:00:00"/>
    <s v="CONFORME"/>
    <d v="2018-09-12T00:00:00"/>
    <d v="1899-12-30T13:26:00"/>
    <d v="1899-12-30T16:51:00"/>
    <n v="3.4166666666666665"/>
    <x v="0"/>
    <x v="6"/>
    <x v="0"/>
    <n v="351.86666666666667"/>
    <n v="0.97740740740740739"/>
  </r>
  <r>
    <x v="17"/>
    <s v="MQP003"/>
    <x v="1"/>
    <s v="PREVENTIVO"/>
    <x v="0"/>
    <n v="107"/>
    <x v="0"/>
    <n v="1420"/>
    <d v="2018-11-13T00:00:00"/>
    <s v="PENDIENTE"/>
    <s v=""/>
    <s v=""/>
    <s v=""/>
    <s v=""/>
    <x v="1"/>
    <x v="9"/>
    <x v="0"/>
    <n v="353.8"/>
    <n v="0.98277777777777786"/>
  </r>
  <r>
    <x v="19"/>
    <s v="CG-01"/>
    <x v="11"/>
    <m/>
    <x v="2"/>
    <n v="107"/>
    <x v="5"/>
    <n v="2171"/>
    <d v="2019-03-25T00:00:00"/>
    <s v="CONFORME"/>
    <d v="2019-03-25T00:00:00"/>
    <d v="1899-12-30T13:32:00"/>
    <d v="1899-12-30T15:01:00"/>
    <n v="1.4833333333333334"/>
    <x v="3"/>
    <x v="5"/>
    <x v="1"/>
    <n v="358.51666666666665"/>
    <n v="0.99587962962962961"/>
  </r>
  <r>
    <x v="36"/>
    <s v="TAB-15"/>
    <x v="12"/>
    <m/>
    <x v="1"/>
    <n v="201"/>
    <x v="4"/>
    <n v="1911"/>
    <d v="2018-09-06T00:00:00"/>
    <s v="PENDIENTE"/>
    <s v=""/>
    <s v=""/>
    <s v=""/>
    <s v=""/>
    <x v="1"/>
    <x v="6"/>
    <x v="0"/>
    <n v="360"/>
    <n v="1"/>
  </r>
  <r>
    <x v="37"/>
    <s v="TAB-16"/>
    <x v="11"/>
    <m/>
    <x v="1"/>
    <n v="201"/>
    <x v="4"/>
    <n v="1911"/>
    <d v="2018-07-05T00:00:00"/>
    <s v="PENDIENTE"/>
    <s v=""/>
    <s v=""/>
    <s v=""/>
    <s v=""/>
    <x v="1"/>
    <x v="11"/>
    <x v="0"/>
    <n v="355.6"/>
    <n v="0.98777777777777787"/>
  </r>
  <r>
    <x v="38"/>
    <s v="TAB-17"/>
    <x v="1"/>
    <m/>
    <x v="1"/>
    <n v="201"/>
    <x v="4"/>
    <n v="1911"/>
    <d v="2019-01-22T00:00:00"/>
    <s v="CONFORME"/>
    <d v="2019-01-22T00:00:00"/>
    <d v="1899-12-30T13:36:00"/>
    <d v="1899-12-30T16:06:00"/>
    <n v="2.5"/>
    <x v="3"/>
    <x v="8"/>
    <x v="1"/>
    <n v="357.5"/>
    <n v="0.99305555555555558"/>
  </r>
  <r>
    <x v="39"/>
    <s v="TAB-18"/>
    <x v="9"/>
    <m/>
    <x v="1"/>
    <n v="201"/>
    <x v="4"/>
    <n v="1911"/>
    <d v="2018-10-29T00:00:00"/>
    <s v="CONFORME"/>
    <d v="2018-11-01T00:00:00"/>
    <d v="1899-12-30T14:34:00"/>
    <d v="1899-12-30T17:56:00"/>
    <n v="3.3666666666666667"/>
    <x v="5"/>
    <x v="7"/>
    <x v="0"/>
    <n v="356.63333333333333"/>
    <n v="0.99064814814814817"/>
  </r>
  <r>
    <x v="40"/>
    <s v="TAB-19"/>
    <x v="6"/>
    <m/>
    <x v="1"/>
    <n v="201"/>
    <x v="4"/>
    <n v="1911"/>
    <d v="2018-10-29T00:00:00"/>
    <s v="PENDIENTE"/>
    <s v=""/>
    <s v=""/>
    <s v=""/>
    <s v=""/>
    <x v="1"/>
    <x v="7"/>
    <x v="0"/>
    <n v="360"/>
    <n v="1"/>
  </r>
  <r>
    <x v="41"/>
    <s v="TAB-20"/>
    <x v="6"/>
    <m/>
    <x v="1"/>
    <n v="201"/>
    <x v="4"/>
    <n v="1911"/>
    <d v="2018-01-18T00:00:00"/>
    <s v="PENDIENTE"/>
    <s v=""/>
    <s v=""/>
    <s v=""/>
    <s v=""/>
    <x v="1"/>
    <x v="8"/>
    <x v="0"/>
    <n v="357.58333333333331"/>
    <n v="0.99328703703703702"/>
  </r>
  <r>
    <x v="5"/>
    <s v="GR-02"/>
    <x v="1"/>
    <s v="PREVENTIVO"/>
    <x v="1"/>
    <n v="106"/>
    <x v="4"/>
    <n v="1911"/>
    <d v="2019-03-16T00:00:00"/>
    <s v="CONFORME"/>
    <d v="2019-03-16T00:00:00"/>
    <d v="1899-12-30T12:11:00"/>
    <d v="1899-12-30T15:35:00"/>
    <n v="3.4"/>
    <x v="3"/>
    <x v="5"/>
    <x v="1"/>
    <n v="319.7166666666667"/>
    <n v="0.88810185185185198"/>
  </r>
  <r>
    <x v="5"/>
    <s v="GR-02"/>
    <x v="5"/>
    <s v="PREVENTIVO"/>
    <x v="0"/>
    <n v="106"/>
    <x v="3"/>
    <n v="908"/>
    <d v="2018-08-25T00:00:00"/>
    <s v="CONFORME"/>
    <d v="2018-08-25T00:00:00"/>
    <d v="1899-12-30T12:20:00"/>
    <d v="1899-12-30T15:48:00"/>
    <n v="3.4666666666666668"/>
    <x v="3"/>
    <x v="3"/>
    <x v="0"/>
    <n v="319.63333333333333"/>
    <n v="0.88787037037037031"/>
  </r>
  <r>
    <x v="10"/>
    <s v="COMPRESOR 6"/>
    <x v="9"/>
    <s v="PREVENTIVO"/>
    <x v="2"/>
    <n v="107"/>
    <x v="0"/>
    <n v="2171"/>
    <d v="2018-01-25T00:00:00"/>
    <s v="PENDIENTE"/>
    <s v=""/>
    <s v=""/>
    <s v=""/>
    <s v=""/>
    <x v="1"/>
    <x v="8"/>
    <x v="0"/>
    <n v="360"/>
    <n v="1"/>
  </r>
  <r>
    <x v="14"/>
    <s v="MC-07"/>
    <x v="8"/>
    <s v="PREVENTIVO"/>
    <x v="3"/>
    <n v="201"/>
    <x v="2"/>
    <n v="1168"/>
    <d v="2018-07-11T00:00:00"/>
    <s v="PENDIENTE"/>
    <s v=""/>
    <s v=""/>
    <s v=""/>
    <s v=""/>
    <x v="1"/>
    <x v="11"/>
    <x v="0"/>
    <n v="352.6"/>
    <n v="0.97944444444444456"/>
  </r>
  <r>
    <x v="7"/>
    <s v="MQP004"/>
    <x v="0"/>
    <s v="PREVENTIVO"/>
    <x v="0"/>
    <n v="107"/>
    <x v="0"/>
    <n v="1420"/>
    <d v="2018-11-26T00:00:00"/>
    <s v="CONFORME"/>
    <d v="2018-11-29T00:00:00"/>
    <d v="1899-12-30T14:36:00"/>
    <d v="1899-12-30T16:48:00"/>
    <n v="2.2000000000000002"/>
    <x v="5"/>
    <x v="9"/>
    <x v="0"/>
    <n v="351.11666666666667"/>
    <n v="0.97532407407407407"/>
  </r>
  <r>
    <x v="20"/>
    <s v="CG-02"/>
    <x v="6"/>
    <m/>
    <x v="2"/>
    <n v="107"/>
    <x v="5"/>
    <n v="2171"/>
    <d v="2019-05-15T00:00:00"/>
    <s v="PENDIENTE"/>
    <s v=""/>
    <s v=""/>
    <s v=""/>
    <s v=""/>
    <x v="1"/>
    <x v="0"/>
    <x v="1"/>
    <n v="355.81666666666666"/>
    <n v="0.98837962962962966"/>
  </r>
  <r>
    <x v="42"/>
    <s v="TAB-21"/>
    <x v="0"/>
    <m/>
    <x v="1"/>
    <n v="201"/>
    <x v="5"/>
    <n v="1911"/>
    <d v="2018-11-03T00:00:00"/>
    <s v="PENDIENTE"/>
    <s v=""/>
    <s v=""/>
    <s v=""/>
    <s v=""/>
    <x v="1"/>
    <x v="9"/>
    <x v="0"/>
    <n v="360"/>
    <n v="1"/>
  </r>
  <r>
    <x v="43"/>
    <s v="TAB-22"/>
    <x v="7"/>
    <m/>
    <x v="1"/>
    <n v="201"/>
    <x v="5"/>
    <n v="1911"/>
    <d v="2018-07-09T00:00:00"/>
    <s v="PENDIENTE"/>
    <s v=""/>
    <s v=""/>
    <s v=""/>
    <s v=""/>
    <x v="1"/>
    <x v="11"/>
    <x v="0"/>
    <n v="360"/>
    <n v="1"/>
  </r>
  <r>
    <x v="44"/>
    <s v="TAB-23"/>
    <x v="11"/>
    <m/>
    <x v="1"/>
    <n v="201"/>
    <x v="5"/>
    <n v="1911"/>
    <d v="2018-07-11T00:00:00"/>
    <s v="CONFORME"/>
    <d v="2018-07-13T00:00:00"/>
    <d v="1899-12-30T15:14:00"/>
    <d v="1899-12-30T18:34:00"/>
    <n v="3.3333333333333335"/>
    <x v="0"/>
    <x v="11"/>
    <x v="0"/>
    <n v="356.66666666666669"/>
    <n v="0.99074074074074081"/>
  </r>
  <r>
    <x v="45"/>
    <s v="TAB-24"/>
    <x v="6"/>
    <m/>
    <x v="1"/>
    <n v="201"/>
    <x v="5"/>
    <n v="1911"/>
    <d v="2018-02-04T00:00:00"/>
    <s v="CONFORME"/>
    <d v="2018-02-04T00:00:00"/>
    <d v="1899-12-30T12:13:00"/>
    <d v="1899-12-30T16:27:00"/>
    <n v="4.2333333333333334"/>
    <x v="3"/>
    <x v="10"/>
    <x v="0"/>
    <n v="349.1"/>
    <n v="0.96972222222222226"/>
  </r>
  <r>
    <x v="46"/>
    <s v="TAB-25"/>
    <x v="7"/>
    <m/>
    <x v="1"/>
    <n v="201"/>
    <x v="5"/>
    <n v="1911"/>
    <d v="2018-08-29T00:00:00"/>
    <s v="CONFORME"/>
    <d v="2018-09-01T00:00:00"/>
    <d v="1899-12-30T14:16:00"/>
    <d v="1899-12-30T15:30:00"/>
    <n v="1.2333333333333334"/>
    <x v="5"/>
    <x v="3"/>
    <x v="0"/>
    <n v="358.76666666666665"/>
    <n v="0.99657407407407406"/>
  </r>
  <r>
    <x v="47"/>
    <s v="TAB-26"/>
    <x v="10"/>
    <m/>
    <x v="1"/>
    <n v="201"/>
    <x v="4"/>
    <n v="1911"/>
    <d v="2019-01-25T00:00:00"/>
    <s v="CONFORME"/>
    <d v="2019-01-27T00:00:00"/>
    <d v="1899-12-30T13:30:00"/>
    <d v="1899-12-30T15:42:00"/>
    <n v="2.2000000000000002"/>
    <x v="0"/>
    <x v="8"/>
    <x v="1"/>
    <n v="357.8"/>
    <n v="0.99388888888888893"/>
  </r>
  <r>
    <x v="48"/>
    <s v="TAB-27"/>
    <x v="12"/>
    <m/>
    <x v="1"/>
    <n v="201"/>
    <x v="4"/>
    <n v="1911"/>
    <d v="2018-08-31T00:00:00"/>
    <s v="CONFORME"/>
    <d v="2018-09-01T00:00:00"/>
    <d v="1899-12-30T14:38:00"/>
    <d v="1899-12-30T18:03:00"/>
    <n v="3.4166666666666665"/>
    <x v="2"/>
    <x v="3"/>
    <x v="0"/>
    <n v="356.58333333333331"/>
    <n v="0.99050925925925926"/>
  </r>
  <r>
    <x v="49"/>
    <s v="TAB-28"/>
    <x v="7"/>
    <m/>
    <x v="1"/>
    <n v="201"/>
    <x v="4"/>
    <n v="1911"/>
    <d v="2018-02-24T00:00:00"/>
    <s v="PENDIENTE"/>
    <s v=""/>
    <s v=""/>
    <s v=""/>
    <s v=""/>
    <x v="1"/>
    <x v="10"/>
    <x v="0"/>
    <n v="360"/>
    <n v="1"/>
  </r>
  <r>
    <x v="5"/>
    <s v="GR-01"/>
    <x v="7"/>
    <s v="PREVENTIVO"/>
    <x v="0"/>
    <n v="106"/>
    <x v="3"/>
    <n v="908"/>
    <d v="2018-12-31T00:00:00"/>
    <s v="CONFORME"/>
    <d v="2018-12-31T00:00:00"/>
    <d v="1899-12-30T09:32:00"/>
    <d v="1899-12-30T13:42:00"/>
    <n v="4.166666666666667"/>
    <x v="3"/>
    <x v="4"/>
    <x v="0"/>
    <n v="325.60000000000002"/>
    <n v="0.9044444444444445"/>
  </r>
  <r>
    <x v="5"/>
    <s v="GR-01"/>
    <x v="8"/>
    <s v="PREVENTIVO"/>
    <x v="1"/>
    <n v="106"/>
    <x v="4"/>
    <n v="1911"/>
    <d v="2019-04-04T00:00:00"/>
    <s v="CONFORME"/>
    <d v="2019-04-05T00:00:00"/>
    <d v="1899-12-30T11:32:00"/>
    <d v="1899-12-30T12:53:00"/>
    <n v="1.35"/>
    <x v="2"/>
    <x v="2"/>
    <x v="1"/>
    <n v="309.5333333333333"/>
    <n v="0.8598148148148147"/>
  </r>
  <r>
    <x v="15"/>
    <s v="MC-08"/>
    <x v="6"/>
    <s v="PREVENTIVO"/>
    <x v="3"/>
    <n v="201"/>
    <x v="2"/>
    <n v="1168"/>
    <d v="2018-07-05T00:00:00"/>
    <s v="CONFORME"/>
    <d v="2018-07-06T00:00:00"/>
    <d v="1899-12-30T12:15:00"/>
    <d v="1899-12-30T14:26:00"/>
    <n v="2.1833333333333331"/>
    <x v="2"/>
    <x v="11"/>
    <x v="0"/>
    <n v="347.73333333333335"/>
    <n v="0.96592592592592597"/>
  </r>
  <r>
    <x v="17"/>
    <s v="MQP005"/>
    <x v="9"/>
    <s v="PREVENTIVO"/>
    <x v="0"/>
    <n v="107"/>
    <x v="0"/>
    <n v="1420"/>
    <d v="2018-12-24T00:00:00"/>
    <s v="CONFORME"/>
    <d v="2018-12-28T00:00:00"/>
    <d v="1899-12-30T10:38:00"/>
    <d v="1899-12-30T14:59:00"/>
    <n v="4.3499999999999996"/>
    <x v="4"/>
    <x v="4"/>
    <x v="0"/>
    <n v="353.38333333333333"/>
    <n v="0.98162037037037031"/>
  </r>
  <r>
    <x v="20"/>
    <s v="CG-03"/>
    <x v="1"/>
    <m/>
    <x v="2"/>
    <n v="107"/>
    <x v="5"/>
    <n v="2171"/>
    <d v="2018-08-11T00:00:00"/>
    <s v="PENDIENTE"/>
    <s v=""/>
    <s v=""/>
    <s v=""/>
    <s v=""/>
    <x v="1"/>
    <x v="3"/>
    <x v="0"/>
    <n v="349.95"/>
    <n v="0.9720833333333333"/>
  </r>
  <r>
    <x v="50"/>
    <s v="LINC-02"/>
    <x v="2"/>
    <m/>
    <x v="1"/>
    <n v="201"/>
    <x v="4"/>
    <n v="1911"/>
    <d v="2018-03-09T00:00:00"/>
    <s v="CONFORME"/>
    <d v="2018-03-09T00:00:00"/>
    <d v="1899-12-30T15:19:00"/>
    <d v="1899-12-30T17:45:00"/>
    <n v="2.4333333333333336"/>
    <x v="3"/>
    <x v="5"/>
    <x v="0"/>
    <n v="354.35"/>
    <n v="0.98430555555555566"/>
  </r>
  <r>
    <x v="54"/>
    <s v="CSA-01"/>
    <x v="8"/>
    <s v="PREVENTIVO"/>
    <x v="0"/>
    <n v="106"/>
    <x v="0"/>
    <n v="1420"/>
    <d v="2018-01-22T00:00:00"/>
    <s v="PENDIENTE"/>
    <s v=""/>
    <s v=""/>
    <s v=""/>
    <s v=""/>
    <x v="1"/>
    <x v="8"/>
    <x v="0"/>
    <n v="351.95"/>
    <n v="0.97763888888888884"/>
  </r>
  <r>
    <x v="54"/>
    <s v="CSA-01"/>
    <x v="1"/>
    <s v="PREVENTIVO"/>
    <x v="1"/>
    <n v="106"/>
    <x v="4"/>
    <n v="1911"/>
    <d v="2019-02-06T00:00:00"/>
    <s v="CONFORME"/>
    <d v="2019-02-06T00:00:00"/>
    <d v="1899-12-30T14:23:00"/>
    <d v="1899-12-30T18:46:00"/>
    <n v="4.3833333333333337"/>
    <x v="3"/>
    <x v="10"/>
    <x v="1"/>
    <n v="340.43333333333334"/>
    <n v="0.94564814814814813"/>
  </r>
  <r>
    <x v="16"/>
    <s v="MC-09"/>
    <x v="4"/>
    <s v="PREVENTIVO"/>
    <x v="3"/>
    <n v="201"/>
    <x v="2"/>
    <n v="1168"/>
    <d v="2019-03-04T00:00:00"/>
    <s v="CONFORME"/>
    <d v="2019-03-04T00:00:00"/>
    <d v="1899-12-30T12:26:00"/>
    <d v="1899-12-30T14:54:00"/>
    <n v="2.4666666666666668"/>
    <x v="3"/>
    <x v="5"/>
    <x v="1"/>
    <n v="353.21666666666664"/>
    <n v="0.98115740740740731"/>
  </r>
  <r>
    <x v="0"/>
    <s v="MQP006"/>
    <x v="0"/>
    <s v="PREVENTIVO"/>
    <x v="0"/>
    <n v="107"/>
    <x v="0"/>
    <n v="1420"/>
    <d v="2018-06-13T00:00:00"/>
    <s v="CONFORME"/>
    <d v="2018-06-15T00:00:00"/>
    <d v="1899-12-30T13:24:00"/>
    <d v="1899-12-30T15:46:00"/>
    <n v="2.3666666666666667"/>
    <x v="0"/>
    <x v="1"/>
    <x v="0"/>
    <n v="350.5"/>
    <n v="0.97361111111111109"/>
  </r>
  <r>
    <x v="5"/>
    <s v="GR-01"/>
    <x v="3"/>
    <s v="PREVENTIVO"/>
    <x v="0"/>
    <n v="106"/>
    <x v="3"/>
    <n v="908"/>
    <d v="2019-05-04T00:00:00"/>
    <s v="CONFORME"/>
    <d v="2019-05-05T00:00:00"/>
    <d v="1899-12-30T11:25:00"/>
    <d v="1899-12-30T13:43:00"/>
    <n v="2.2999999999999998"/>
    <x v="2"/>
    <x v="0"/>
    <x v="1"/>
    <n v="312.33333333333331"/>
    <n v="0.86759259259259258"/>
  </r>
  <r>
    <x v="5"/>
    <s v="GR-01"/>
    <x v="2"/>
    <s v="PREVENTIVO"/>
    <x v="1"/>
    <n v="106"/>
    <x v="4"/>
    <n v="1911"/>
    <d v="2018-10-23T00:00:00"/>
    <s v="CONFORME"/>
    <d v="2018-10-25T00:00:00"/>
    <d v="1899-12-30T11:29:00"/>
    <d v="1899-12-30T14:50:00"/>
    <n v="3.35"/>
    <x v="0"/>
    <x v="7"/>
    <x v="0"/>
    <n v="303.01666666666665"/>
    <n v="0.84171296296296294"/>
  </r>
  <r>
    <x v="5"/>
    <s v="GR-02"/>
    <x v="9"/>
    <s v="PREVENTIVO"/>
    <x v="1"/>
    <n v="106"/>
    <x v="4"/>
    <n v="1911"/>
    <d v="2019-02-15T00:00:00"/>
    <s v="PENDIENTE"/>
    <s v=""/>
    <s v=""/>
    <s v=""/>
    <s v=""/>
    <x v="1"/>
    <x v="10"/>
    <x v="1"/>
    <n v="321.01666666666665"/>
    <n v="0.89171296296296287"/>
  </r>
  <r>
    <x v="5"/>
    <s v="GR-02"/>
    <x v="4"/>
    <s v="PREVENTIVO"/>
    <x v="0"/>
    <n v="106"/>
    <x v="3"/>
    <n v="908"/>
    <d v="2019-05-31T00:00:00"/>
    <s v="PENDIENTE"/>
    <s v=""/>
    <s v=""/>
    <s v=""/>
    <s v=""/>
    <x v="1"/>
    <x v="0"/>
    <x v="1"/>
    <n v="312.33333333333331"/>
    <n v="0.86759259259259258"/>
  </r>
  <r>
    <x v="2"/>
    <s v="COMPRESOR 3"/>
    <x v="12"/>
    <s v="PREVENTIVO"/>
    <x v="2"/>
    <n v="106"/>
    <x v="0"/>
    <n v="1420"/>
    <d v="2019-02-18T00:00:00"/>
    <s v="CONFORME"/>
    <d v="2019-02-22T00:00:00"/>
    <d v="1899-12-30T11:35:00"/>
    <d v="1899-12-30T15:58:00"/>
    <n v="4.3833333333333337"/>
    <x v="4"/>
    <x v="10"/>
    <x v="1"/>
    <n v="345.4"/>
    <n v="0.95944444444444443"/>
  </r>
  <r>
    <x v="3"/>
    <s v="MC-10"/>
    <x v="1"/>
    <s v="PREVENTIVO"/>
    <x v="3"/>
    <n v="201"/>
    <x v="2"/>
    <n v="1168"/>
    <d v="2018-02-09T00:00:00"/>
    <s v="CONFORME"/>
    <d v="2018-02-09T00:00:00"/>
    <d v="1899-12-30T13:23:00"/>
    <d v="1899-12-30T14:45:00"/>
    <n v="1.3666666666666667"/>
    <x v="3"/>
    <x v="10"/>
    <x v="0"/>
    <n v="356.41666666666669"/>
    <n v="0.99004629629629637"/>
  </r>
  <r>
    <x v="0"/>
    <s v="MQP007"/>
    <x v="5"/>
    <s v="PREVENTIVO"/>
    <x v="0"/>
    <n v="107"/>
    <x v="0"/>
    <n v="1420"/>
    <d v="2018-10-07T00:00:00"/>
    <s v="CONFORME"/>
    <d v="2018-10-10T00:00:00"/>
    <d v="1899-12-30T13:27:00"/>
    <d v="1899-12-30T14:37:00"/>
    <n v="1.1666666666666667"/>
    <x v="5"/>
    <x v="7"/>
    <x v="0"/>
    <n v="347.83333333333331"/>
    <n v="0.96620370370370368"/>
  </r>
  <r>
    <x v="19"/>
    <s v="CG-04N"/>
    <x v="5"/>
    <m/>
    <x v="1"/>
    <n v="107"/>
    <x v="5"/>
    <n v="2171"/>
    <d v="2018-01-09T00:00:00"/>
    <s v="PENDIENTE"/>
    <s v=""/>
    <s v=""/>
    <s v=""/>
    <s v=""/>
    <x v="1"/>
    <x v="8"/>
    <x v="0"/>
    <n v="353.81666666666666"/>
    <n v="0.98282407407407402"/>
  </r>
  <r>
    <x v="58"/>
    <s v="OXIC-01"/>
    <x v="11"/>
    <m/>
    <x v="0"/>
    <n v="201"/>
    <x v="3"/>
    <n v="908"/>
    <d v="2018-06-07T00:00:00"/>
    <s v="CONFORME"/>
    <d v="2018-06-08T00:00:00"/>
    <d v="1899-12-30T13:14:00"/>
    <d v="1899-12-30T16:35:00"/>
    <n v="3.35"/>
    <x v="2"/>
    <x v="1"/>
    <x v="0"/>
    <n v="356.65"/>
    <n v="0.99069444444444443"/>
  </r>
  <r>
    <x v="5"/>
    <s v="GR-01"/>
    <x v="12"/>
    <s v="PREVENTIVO"/>
    <x v="0"/>
    <n v="106"/>
    <x v="3"/>
    <n v="908"/>
    <d v="2018-03-25T00:00:00"/>
    <s v="CONFORME"/>
    <d v="2018-03-28T00:00:00"/>
    <d v="1899-12-30T13:17:00"/>
    <d v="1899-12-30T17:47:00"/>
    <n v="4.5"/>
    <x v="5"/>
    <x v="5"/>
    <x v="0"/>
    <n v="319.18333333333334"/>
    <n v="0.88662037037037034"/>
  </r>
  <r>
    <x v="5"/>
    <s v="GR-01"/>
    <x v="11"/>
    <s v="PREVENTIVO"/>
    <x v="1"/>
    <n v="106"/>
    <x v="4"/>
    <n v="1911"/>
    <d v="2019-04-22T00:00:00"/>
    <s v="CONFORME"/>
    <d v="2019-04-24T00:00:00"/>
    <d v="1899-12-30T15:26:00"/>
    <d v="1899-12-30T16:55:00"/>
    <n v="1.4833333333333334"/>
    <x v="0"/>
    <x v="2"/>
    <x v="1"/>
    <n v="309.5333333333333"/>
    <n v="0.8598148148148147"/>
  </r>
  <r>
    <x v="13"/>
    <s v="COMPRESOR 4"/>
    <x v="11"/>
    <s v="PREVENTIVO"/>
    <x v="2"/>
    <n v="106"/>
    <x v="0"/>
    <n v="2171"/>
    <d v="2018-05-26T00:00:00"/>
    <s v="PENDIENTE"/>
    <s v=""/>
    <s v=""/>
    <s v=""/>
    <s v=""/>
    <x v="1"/>
    <x v="0"/>
    <x v="0"/>
    <n v="360"/>
    <n v="1"/>
  </r>
  <r>
    <x v="18"/>
    <s v="HM-01"/>
    <x v="1"/>
    <m/>
    <x v="0"/>
    <n v="107"/>
    <x v="2"/>
    <n v="1168"/>
    <d v="2018-12-14T00:00:00"/>
    <s v="CONFORME"/>
    <d v="2018-12-17T00:00:00"/>
    <d v="1899-12-30T13:35:00"/>
    <d v="1899-12-30T18:03:00"/>
    <n v="4.4666666666666668"/>
    <x v="5"/>
    <x v="4"/>
    <x v="0"/>
    <n v="350.56666666666666"/>
    <n v="0.97379629629629627"/>
  </r>
  <r>
    <x v="18"/>
    <s v="HM-01"/>
    <x v="0"/>
    <m/>
    <x v="1"/>
    <n v="107"/>
    <x v="0"/>
    <n v="1911"/>
    <d v="2018-12-04T00:00:00"/>
    <s v="CONFORME"/>
    <d v="2018-12-04T00:00:00"/>
    <d v="1899-12-30T13:35:00"/>
    <d v="1899-12-30T16:04:00"/>
    <n v="2.4833333333333334"/>
    <x v="3"/>
    <x v="4"/>
    <x v="0"/>
    <n v="350.56666666666666"/>
    <n v="0.97379629629629627"/>
  </r>
  <r>
    <x v="6"/>
    <s v="MC-02"/>
    <x v="2"/>
    <s v="PREVENTIVO"/>
    <x v="3"/>
    <n v="201"/>
    <x v="2"/>
    <n v="1168"/>
    <d v="2019-03-22T00:00:00"/>
    <s v="CONFORME"/>
    <d v="2019-03-23T00:00:00"/>
    <d v="1899-12-30T15:13:00"/>
    <d v="1899-12-30T19:36:00"/>
    <n v="4.3833333333333337"/>
    <x v="2"/>
    <x v="5"/>
    <x v="1"/>
    <n v="345.75"/>
    <n v="0.9604166666666667"/>
  </r>
  <r>
    <x v="0"/>
    <s v="MQP008"/>
    <x v="7"/>
    <s v="PREVENTIVO"/>
    <x v="0"/>
    <n v="107"/>
    <x v="0"/>
    <n v="1420"/>
    <d v="2018-11-18T00:00:00"/>
    <s v="PENDIENTE"/>
    <s v=""/>
    <s v=""/>
    <s v=""/>
    <s v=""/>
    <x v="1"/>
    <x v="9"/>
    <x v="0"/>
    <n v="347.11666666666667"/>
    <n v="0.96421296296296299"/>
  </r>
  <r>
    <x v="20"/>
    <s v="CG-04"/>
    <x v="3"/>
    <m/>
    <x v="1"/>
    <n v="107"/>
    <x v="5"/>
    <n v="1911"/>
    <d v="2018-04-02T00:00:00"/>
    <s v="PENDIENTE"/>
    <s v=""/>
    <s v=""/>
    <s v=""/>
    <s v=""/>
    <x v="1"/>
    <x v="2"/>
    <x v="0"/>
    <n v="356.28333333333336"/>
    <n v="0.98967592592592601"/>
  </r>
  <r>
    <x v="59"/>
    <s v="OXIC-02"/>
    <x v="3"/>
    <m/>
    <x v="0"/>
    <n v="201"/>
    <x v="3"/>
    <n v="908"/>
    <d v="2018-08-14T00:00:00"/>
    <s v="CONFORME"/>
    <d v="2018-08-16T00:00:00"/>
    <d v="1899-12-30T14:33:00"/>
    <d v="1899-12-30T18:55:00"/>
    <n v="4.3666666666666663"/>
    <x v="0"/>
    <x v="3"/>
    <x v="0"/>
    <n v="355.63333333333333"/>
    <n v="0.987870370370370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4C517D-5A62-4751-9F8D-2C123102FEC5}" name="TablaDinámica8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compact="0" compactData="0" multipleFieldFilters="0" chartFormat="20">
  <location ref="Y3:Z67" firstHeaderRow="1" firstDataRow="1" firstDataCol="1"/>
  <pivotFields count="20">
    <pivotField axis="axisRow" compact="0" outline="0" showAll="0" sortType="ascending">
      <items count="64">
        <item x="51"/>
        <item x="58"/>
        <item x="59"/>
        <item x="60"/>
        <item x="11"/>
        <item x="10"/>
        <item x="13"/>
        <item x="2"/>
        <item x="55"/>
        <item x="19"/>
        <item x="20"/>
        <item x="18"/>
        <item x="17"/>
        <item x="0"/>
        <item x="7"/>
        <item x="21"/>
        <item x="50"/>
        <item x="53"/>
        <item x="61"/>
        <item x="57"/>
        <item x="5"/>
        <item x="9"/>
        <item x="54"/>
        <item x="8"/>
        <item x="12"/>
        <item x="14"/>
        <item x="6"/>
        <item x="15"/>
        <item x="16"/>
        <item x="3"/>
        <item x="1"/>
        <item x="4"/>
        <item x="56"/>
        <item x="62"/>
        <item x="52"/>
        <item x="48"/>
        <item x="24"/>
        <item x="39"/>
        <item x="40"/>
        <item x="38"/>
        <item x="25"/>
        <item x="22"/>
        <item x="33"/>
        <item x="34"/>
        <item x="30"/>
        <item x="32"/>
        <item x="35"/>
        <item x="31"/>
        <item x="45"/>
        <item x="46"/>
        <item x="47"/>
        <item x="36"/>
        <item x="42"/>
        <item x="43"/>
        <item x="49"/>
        <item x="44"/>
        <item x="27"/>
        <item x="26"/>
        <item x="37"/>
        <item x="28"/>
        <item x="29"/>
        <item x="41"/>
        <item x="2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/>
    <pivotField compact="0" outline="0" showAll="0">
      <items count="14">
        <item x="8"/>
        <item x="4"/>
        <item x="7"/>
        <item x="1"/>
        <item x="0"/>
        <item x="2"/>
        <item x="9"/>
        <item x="6"/>
        <item x="5"/>
        <item x="11"/>
        <item x="10"/>
        <item x="12"/>
        <item x="3"/>
        <item t="default"/>
      </items>
    </pivotField>
    <pivotField compact="0" outline="0" showAll="0"/>
    <pivotField compact="0" outline="0" showAll="0">
      <items count="5">
        <item x="1"/>
        <item x="0"/>
        <item x="2"/>
        <item x="3"/>
        <item t="default"/>
      </items>
    </pivotField>
    <pivotField compact="0" outline="0" showAll="0"/>
    <pivotField compact="0" outline="0" showAll="0">
      <items count="7">
        <item x="2"/>
        <item x="0"/>
        <item x="3"/>
        <item x="1"/>
        <item x="4"/>
        <item x="5"/>
        <item t="default"/>
      </items>
    </pivotField>
    <pivotField compact="0" outline="0" showAll="0"/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>
      <items count="13">
        <item x="8"/>
        <item x="10"/>
        <item x="5"/>
        <item x="2"/>
        <item x="0"/>
        <item x="1"/>
        <item x="11"/>
        <item x="3"/>
        <item x="6"/>
        <item x="7"/>
        <item x="9"/>
        <item x="4"/>
        <item t="default"/>
      </items>
    </pivotField>
    <pivotField compact="0" outline="0" showAll="0">
      <items count="3">
        <item x="0"/>
        <item x="1"/>
        <item t="default"/>
      </items>
    </pivotField>
    <pivotField compact="0" numFmtId="164" outline="0" showAll="0"/>
    <pivotField dataField="1" compact="0" numFmtId="9" outline="0" showAll="0"/>
    <pivotField compact="0" outline="0" dragToRow="0" dragToCol="0" dragToPage="0" showAll="0" defaultSubtotal="0"/>
  </pivotFields>
  <rowFields count="1">
    <field x="0"/>
  </rowFields>
  <rowItems count="64">
    <i>
      <x v="20"/>
    </i>
    <i>
      <x v="22"/>
    </i>
    <i>
      <x v="10"/>
    </i>
    <i>
      <x v="13"/>
    </i>
    <i>
      <x v="23"/>
    </i>
    <i>
      <x v="14"/>
    </i>
    <i>
      <x v="30"/>
    </i>
    <i>
      <x v="7"/>
    </i>
    <i>
      <x v="21"/>
    </i>
    <i>
      <x v="12"/>
    </i>
    <i>
      <x v="6"/>
    </i>
    <i>
      <x v="9"/>
    </i>
    <i>
      <x v="26"/>
    </i>
    <i>
      <x v="5"/>
    </i>
    <i>
      <x v="27"/>
    </i>
    <i>
      <x v="48"/>
    </i>
    <i>
      <x v="4"/>
    </i>
    <i>
      <x v="28"/>
    </i>
    <i>
      <x v="31"/>
    </i>
    <i>
      <x v="41"/>
    </i>
    <i>
      <x v="36"/>
    </i>
    <i>
      <x v="25"/>
    </i>
    <i>
      <x v="24"/>
    </i>
    <i>
      <x v="11"/>
    </i>
    <i>
      <x v="3"/>
    </i>
    <i>
      <x v="59"/>
    </i>
    <i>
      <x v="16"/>
    </i>
    <i>
      <x v="33"/>
    </i>
    <i>
      <x v="42"/>
    </i>
    <i>
      <x v="44"/>
    </i>
    <i>
      <x v="32"/>
    </i>
    <i>
      <x v="54"/>
    </i>
    <i>
      <x v="57"/>
    </i>
    <i>
      <x v="29"/>
    </i>
    <i>
      <x v="49"/>
    </i>
    <i>
      <x v="37"/>
    </i>
    <i>
      <x v="46"/>
    </i>
    <i>
      <x v="1"/>
    </i>
    <i>
      <x v="17"/>
    </i>
    <i>
      <x v="55"/>
    </i>
    <i>
      <x v="47"/>
    </i>
    <i>
      <x v="8"/>
    </i>
    <i>
      <x v="53"/>
    </i>
    <i>
      <x v="61"/>
    </i>
    <i>
      <x v="35"/>
    </i>
    <i>
      <x v="60"/>
    </i>
    <i>
      <x v="34"/>
    </i>
    <i>
      <x v="45"/>
    </i>
    <i>
      <x v="39"/>
    </i>
    <i>
      <x v="38"/>
    </i>
    <i>
      <x v="15"/>
    </i>
    <i>
      <x v="43"/>
    </i>
    <i>
      <x v="51"/>
    </i>
    <i>
      <x v="62"/>
    </i>
    <i>
      <x v="52"/>
    </i>
    <i>
      <x v="50"/>
    </i>
    <i>
      <x v="56"/>
    </i>
    <i>
      <x v="2"/>
    </i>
    <i>
      <x v="19"/>
    </i>
    <i>
      <x v="58"/>
    </i>
    <i>
      <x v="18"/>
    </i>
    <i>
      <x/>
    </i>
    <i>
      <x v="40"/>
    </i>
    <i t="grand">
      <x/>
    </i>
  </rowItems>
  <colItems count="1">
    <i/>
  </colItems>
  <dataFields count="1">
    <dataField name="% DISPONIB MAQ" fld="18" subtotal="average" baseField="2" baseItem="0" numFmtId="9"/>
  </dataFields>
  <formats count="1">
    <format dxfId="41">
      <pivotArea outline="0" collapsedLevelsAreSubtotals="1" fieldPosition="0"/>
    </format>
  </formats>
  <chartFormats count="2">
    <chartFormat chart="13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D8C935-8C9D-4E73-B014-DE7E745F97C4}" name="TablaDinámica7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compact="0" compactData="0" multipleFieldFilters="0" chartFormat="19">
  <location ref="V3:W10" firstHeaderRow="1" firstDataRow="1" firstDataCol="1"/>
  <pivotFields count="20">
    <pivotField compact="0" outline="0" showAll="0"/>
    <pivotField compact="0" outline="0" showAll="0"/>
    <pivotField compact="0" outline="0" showAll="0">
      <items count="14">
        <item x="8"/>
        <item x="4"/>
        <item x="7"/>
        <item x="1"/>
        <item x="0"/>
        <item x="2"/>
        <item x="9"/>
        <item x="6"/>
        <item x="5"/>
        <item x="11"/>
        <item x="10"/>
        <item x="12"/>
        <item x="3"/>
        <item t="default"/>
      </items>
    </pivotField>
    <pivotField compact="0" outline="0" showAll="0"/>
    <pivotField compact="0" outline="0" showAll="0">
      <items count="5">
        <item x="1"/>
        <item x="0"/>
        <item x="2"/>
        <item x="3"/>
        <item t="default"/>
      </items>
    </pivotField>
    <pivotField compact="0" outline="0" showAll="0"/>
    <pivotField axis="axisRow" compact="0" outline="0" showAll="0">
      <items count="7">
        <item x="2"/>
        <item x="0"/>
        <item x="3"/>
        <item x="1"/>
        <item x="4"/>
        <item x="5"/>
        <item t="default"/>
      </items>
    </pivotField>
    <pivotField compact="0" outline="0" showAll="0"/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>
      <items count="13">
        <item x="8"/>
        <item x="10"/>
        <item x="5"/>
        <item x="2"/>
        <item x="0"/>
        <item x="1"/>
        <item x="11"/>
        <item x="3"/>
        <item x="6"/>
        <item x="7"/>
        <item x="9"/>
        <item x="4"/>
        <item t="default"/>
      </items>
    </pivotField>
    <pivotField compact="0" outline="0" showAll="0">
      <items count="3">
        <item x="0"/>
        <item x="1"/>
        <item t="default"/>
      </items>
    </pivotField>
    <pivotField compact="0" numFmtId="164" outline="0" showAll="0"/>
    <pivotField dataField="1" compact="0" numFmtId="9" outline="0" showAll="0"/>
    <pivotField compact="0" outline="0" dragToRow="0" dragToCol="0" dragToPage="0" showAll="0" defaultSubtotal="0"/>
  </pivotFields>
  <rowFields count="1">
    <field x="6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% DISPONIB MAQ" fld="18" subtotal="average" baseField="2" baseItem="0" numFmtId="9"/>
  </dataFields>
  <formats count="1">
    <format dxfId="42">
      <pivotArea outline="0" collapsedLevelsAreSubtotals="1" fieldPosition="0"/>
    </format>
  </formats>
  <chartFormats count="2">
    <chartFormat chart="13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2E2C1D3-8F77-4A73-89C0-334C4B07D200}" name="TablaDinámica2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compact="0" compactData="0" multipleFieldFilters="0" chartFormat="20">
  <location ref="D3:L24" firstHeaderRow="1" firstDataRow="2" firstDataCol="2"/>
  <pivotFields count="20">
    <pivotField compact="0" outline="0" showAll="0"/>
    <pivotField compact="0" outline="0" showAll="0"/>
    <pivotField compact="0" outline="0" showAll="0">
      <items count="14">
        <item x="8"/>
        <item x="4"/>
        <item x="7"/>
        <item x="1"/>
        <item x="0"/>
        <item x="2"/>
        <item x="9"/>
        <item x="6"/>
        <item x="5"/>
        <item x="11"/>
        <item x="10"/>
        <item x="12"/>
        <item x="3"/>
        <item t="default"/>
      </items>
    </pivotField>
    <pivotField compact="0" outline="0" showAll="0"/>
    <pivotField compact="0" outline="0" showAll="0"/>
    <pivotField compact="0" outline="0" showAll="0"/>
    <pivotField compact="0" outline="0" showAll="0">
      <items count="7">
        <item x="2"/>
        <item x="0"/>
        <item x="3"/>
        <item x="1"/>
        <item x="4"/>
        <item x="5"/>
        <item t="default"/>
      </items>
    </pivotField>
    <pivotField compact="0" outline="0" showAll="0"/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Col" dataField="1" compact="0" outline="0" showAll="0">
      <items count="19">
        <item x="3"/>
        <item x="1"/>
        <item m="1" x="9"/>
        <item x="0"/>
        <item x="5"/>
        <item m="1" x="13"/>
        <item m="1" x="7"/>
        <item m="1" x="15"/>
        <item m="1" x="10"/>
        <item m="1" x="17"/>
        <item m="1" x="6"/>
        <item x="4"/>
        <item m="1" x="16"/>
        <item m="1" x="11"/>
        <item m="1" x="12"/>
        <item m="1" x="8"/>
        <item m="1" x="14"/>
        <item x="2"/>
        <item t="default"/>
      </items>
    </pivotField>
    <pivotField axis="axisRow" compact="0" outline="0" showAll="0">
      <items count="13">
        <item x="8"/>
        <item x="10"/>
        <item x="5"/>
        <item x="2"/>
        <item x="0"/>
        <item x="1"/>
        <item x="11"/>
        <item x="3"/>
        <item x="6"/>
        <item x="7"/>
        <item x="9"/>
        <item x="4"/>
        <item t="default"/>
      </items>
    </pivotField>
    <pivotField axis="axisRow" compact="0" outline="0" showAll="0">
      <items count="3">
        <item x="0"/>
        <item x="1"/>
        <item t="default"/>
      </items>
    </pivotField>
    <pivotField compact="0" numFmtId="164" outline="0" showAll="0"/>
    <pivotField compact="0" numFmtId="9" outline="0" showAll="0"/>
    <pivotField compact="0" outline="0" dragToRow="0" dragToCol="0" dragToPage="0" showAll="0" defaultSubtotal="0"/>
  </pivotFields>
  <rowFields count="2">
    <field x="16"/>
    <field x="15"/>
  </rowFields>
  <rowItems count="2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default">
      <x/>
    </i>
    <i>
      <x v="1"/>
      <x/>
    </i>
    <i r="1">
      <x v="1"/>
    </i>
    <i r="1">
      <x v="2"/>
    </i>
    <i r="1">
      <x v="3"/>
    </i>
    <i r="1">
      <x v="4"/>
    </i>
    <i t="default">
      <x v="1"/>
    </i>
    <i t="grand">
      <x/>
    </i>
  </rowItems>
  <colFields count="1">
    <field x="14"/>
  </colFields>
  <colItems count="7">
    <i>
      <x/>
    </i>
    <i>
      <x v="1"/>
    </i>
    <i>
      <x v="3"/>
    </i>
    <i>
      <x v="4"/>
    </i>
    <i>
      <x v="11"/>
    </i>
    <i>
      <x v="17"/>
    </i>
    <i t="grand">
      <x/>
    </i>
  </colItems>
  <dataFields count="1">
    <dataField name="Nro eventos" fld="14" subtotal="count" baseField="0" baseItem="0"/>
  </dataFields>
  <chartFormats count="13">
    <chartFormat chart="1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2">
      <pivotArea type="data" outline="0" fieldPosition="0">
        <references count="2">
          <reference field="4294967294" count="1" selected="0">
            <x v="0"/>
          </reference>
          <reference field="14" count="1" selected="0">
            <x v="0"/>
          </reference>
        </references>
      </pivotArea>
    </chartFormat>
    <chartFormat chart="10" format="3">
      <pivotArea type="data" outline="0" fieldPosition="0">
        <references count="2">
          <reference field="4294967294" count="1" selected="0">
            <x v="0"/>
          </reference>
          <reference field="14" count="1" selected="0">
            <x v="1"/>
          </reference>
        </references>
      </pivotArea>
    </chartFormat>
    <chartFormat chart="10" format="4">
      <pivotArea type="data" outline="0" fieldPosition="0">
        <references count="2">
          <reference field="4294967294" count="1" selected="0">
            <x v="0"/>
          </reference>
          <reference field="14" count="1" selected="0">
            <x v="3"/>
          </reference>
        </references>
      </pivotArea>
    </chartFormat>
    <chartFormat chart="10" format="5">
      <pivotArea type="data" outline="0" fieldPosition="0">
        <references count="2">
          <reference field="4294967294" count="1" selected="0">
            <x v="0"/>
          </reference>
          <reference field="14" count="1" selected="0">
            <x v="4"/>
          </reference>
        </references>
      </pivotArea>
    </chartFormat>
    <chartFormat chart="10" format="6">
      <pivotArea type="data" outline="0" fieldPosition="0">
        <references count="2">
          <reference field="4294967294" count="1" selected="0">
            <x v="0"/>
          </reference>
          <reference field="14" count="1" selected="0">
            <x v="11"/>
          </reference>
        </references>
      </pivotArea>
    </chartFormat>
    <chartFormat chart="10" format="7">
      <pivotArea type="data" outline="0" fieldPosition="0">
        <references count="2">
          <reference field="4294967294" count="1" selected="0">
            <x v="0"/>
          </reference>
          <reference field="14" count="1" selected="0">
            <x v="17"/>
          </reference>
        </references>
      </pivotArea>
    </chartFormat>
    <chartFormat chart="16" format="6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0"/>
          </reference>
        </references>
      </pivotArea>
    </chartFormat>
    <chartFormat chart="16" format="7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1"/>
          </reference>
        </references>
      </pivotArea>
    </chartFormat>
    <chartFormat chart="16" format="8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3"/>
          </reference>
        </references>
      </pivotArea>
    </chartFormat>
    <chartFormat chart="16" format="9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4"/>
          </reference>
        </references>
      </pivotArea>
    </chartFormat>
    <chartFormat chart="16" format="10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11"/>
          </reference>
        </references>
      </pivotArea>
    </chartFormat>
    <chartFormat chart="16" format="11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17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575238-3337-4DD7-AFB8-FCE066F3F4EC}" name="TablaDinámica6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compact="0" compactData="0" multipleFieldFilters="0" chartFormat="16">
  <location ref="R3:T23" firstHeaderRow="1" firstDataRow="1" firstDataCol="2"/>
  <pivotFields count="20">
    <pivotField compact="0" outline="0" showAll="0"/>
    <pivotField compact="0" outline="0" showAll="0"/>
    <pivotField compact="0" outline="0" showAll="0">
      <items count="14">
        <item x="8"/>
        <item x="4"/>
        <item x="7"/>
        <item x="1"/>
        <item x="0"/>
        <item x="2"/>
        <item x="9"/>
        <item x="6"/>
        <item x="5"/>
        <item x="11"/>
        <item x="10"/>
        <item x="12"/>
        <item x="3"/>
        <item t="default"/>
      </items>
    </pivotField>
    <pivotField compact="0" outline="0" showAll="0"/>
    <pivotField compact="0" outline="0" showAll="0"/>
    <pivotField compact="0" outline="0" showAll="0"/>
    <pivotField compact="0" outline="0" showAll="0">
      <items count="7">
        <item x="2"/>
        <item x="0"/>
        <item x="3"/>
        <item x="1"/>
        <item x="4"/>
        <item x="5"/>
        <item t="default"/>
      </items>
    </pivotField>
    <pivotField compact="0" outline="0" showAll="0"/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>
      <items count="13">
        <item x="8"/>
        <item x="10"/>
        <item x="5"/>
        <item x="2"/>
        <item x="0"/>
        <item x="1"/>
        <item x="11"/>
        <item x="3"/>
        <item x="6"/>
        <item x="7"/>
        <item x="9"/>
        <item x="4"/>
        <item t="default"/>
      </items>
    </pivotField>
    <pivotField axis="axisRow" compact="0" outline="0" showAll="0">
      <items count="3">
        <item x="0"/>
        <item x="1"/>
        <item t="default"/>
      </items>
    </pivotField>
    <pivotField compact="0" numFmtId="164" outline="0" showAll="0"/>
    <pivotField dataField="1" compact="0" numFmtId="9" outline="0" showAll="0"/>
    <pivotField compact="0" outline="0" dragToRow="0" dragToCol="0" dragToPage="0" showAll="0" defaultSubtotal="0"/>
  </pivotFields>
  <rowFields count="2">
    <field x="16"/>
    <field x="15"/>
  </rowFields>
  <rowItems count="2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default">
      <x/>
    </i>
    <i>
      <x v="1"/>
      <x/>
    </i>
    <i r="1">
      <x v="1"/>
    </i>
    <i r="1">
      <x v="2"/>
    </i>
    <i r="1">
      <x v="3"/>
    </i>
    <i r="1">
      <x v="4"/>
    </i>
    <i t="default">
      <x v="1"/>
    </i>
    <i t="grand">
      <x/>
    </i>
  </rowItems>
  <colItems count="1">
    <i/>
  </colItems>
  <dataFields count="1">
    <dataField name="% DISPONIB MAQ" fld="18" subtotal="average" baseField="2" baseItem="0" numFmtId="9"/>
  </dataFields>
  <formats count="1">
    <format dxfId="43">
      <pivotArea outline="0" collapsedLevelsAreSubtotals="1" fieldPosition="0"/>
    </format>
  </formats>
  <chartFormats count="1">
    <chartFormat chart="1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A369A3F-9CCC-4EE8-BEB0-1BF1CF3785F1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compact="0" compactData="0" multipleFieldFilters="0" chartFormat="14">
  <location ref="A3:B10" firstHeaderRow="1" firstDataRow="1" firstDataCol="1"/>
  <pivotFields count="20">
    <pivotField compact="0" outline="0" showAll="0"/>
    <pivotField compact="0" outline="0" showAll="0"/>
    <pivotField compact="0" outline="0" showAll="0">
      <items count="14">
        <item x="8"/>
        <item x="4"/>
        <item x="7"/>
        <item x="1"/>
        <item x="0"/>
        <item x="2"/>
        <item x="9"/>
        <item x="6"/>
        <item x="5"/>
        <item x="11"/>
        <item x="10"/>
        <item x="12"/>
        <item x="3"/>
        <item t="default"/>
      </items>
    </pivotField>
    <pivotField compact="0" outline="0" showAll="0"/>
    <pivotField compact="0" outline="0" showAll="0"/>
    <pivotField compact="0" outline="0" showAll="0"/>
    <pivotField compact="0" outline="0" showAll="0">
      <items count="7">
        <item x="2"/>
        <item x="0"/>
        <item x="3"/>
        <item x="1"/>
        <item x="4"/>
        <item x="5"/>
        <item t="default"/>
      </items>
    </pivotField>
    <pivotField compact="0" outline="0" showAll="0"/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Row" dataField="1" compact="0" outline="0" showAll="0">
      <items count="19">
        <item x="3"/>
        <item x="1"/>
        <item m="1" x="9"/>
        <item x="0"/>
        <item x="5"/>
        <item m="1" x="13"/>
        <item m="1" x="7"/>
        <item m="1" x="15"/>
        <item m="1" x="10"/>
        <item m="1" x="17"/>
        <item m="1" x="6"/>
        <item x="4"/>
        <item m="1" x="16"/>
        <item m="1" x="11"/>
        <item m="1" x="12"/>
        <item m="1" x="8"/>
        <item m="1" x="14"/>
        <item x="2"/>
        <item t="default"/>
      </items>
    </pivotField>
    <pivotField compact="0" outline="0" showAll="0">
      <items count="13">
        <item x="8"/>
        <item x="10"/>
        <item x="5"/>
        <item x="2"/>
        <item x="0"/>
        <item x="1"/>
        <item x="11"/>
        <item x="3"/>
        <item x="6"/>
        <item x="7"/>
        <item x="9"/>
        <item x="4"/>
        <item t="default"/>
      </items>
    </pivotField>
    <pivotField compact="0" outline="0" showAll="0">
      <items count="3">
        <item x="0"/>
        <item x="1"/>
        <item t="default"/>
      </items>
    </pivotField>
    <pivotField compact="0" numFmtId="164" outline="0" showAll="0"/>
    <pivotField compact="0" numFmtId="9" outline="0" showAll="0"/>
    <pivotField compact="0" outline="0" dragToRow="0" dragToCol="0" dragToPage="0" showAll="0" defaultSubtotal="0"/>
  </pivotFields>
  <rowFields count="1">
    <field x="14"/>
  </rowFields>
  <rowItems count="7">
    <i>
      <x/>
    </i>
    <i>
      <x v="1"/>
    </i>
    <i>
      <x v="3"/>
    </i>
    <i>
      <x v="4"/>
    </i>
    <i>
      <x v="11"/>
    </i>
    <i>
      <x v="17"/>
    </i>
    <i t="grand">
      <x/>
    </i>
  </rowItems>
  <colItems count="1">
    <i/>
  </colItems>
  <dataFields count="1">
    <dataField name="Nro eventos" fld="14" subtotal="count" baseField="0" baseItem="0"/>
  </dataFields>
  <chartFormats count="7">
    <chartFormat chart="1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2">
      <pivotArea type="data" outline="0" fieldPosition="0">
        <references count="2">
          <reference field="4294967294" count="1" selected="0">
            <x v="0"/>
          </reference>
          <reference field="14" count="1" selected="0">
            <x v="0"/>
          </reference>
        </references>
      </pivotArea>
    </chartFormat>
    <chartFormat chart="10" format="3">
      <pivotArea type="data" outline="0" fieldPosition="0">
        <references count="2">
          <reference field="4294967294" count="1" selected="0">
            <x v="0"/>
          </reference>
          <reference field="14" count="1" selected="0">
            <x v="1"/>
          </reference>
        </references>
      </pivotArea>
    </chartFormat>
    <chartFormat chart="10" format="4">
      <pivotArea type="data" outline="0" fieldPosition="0">
        <references count="2">
          <reference field="4294967294" count="1" selected="0">
            <x v="0"/>
          </reference>
          <reference field="14" count="1" selected="0">
            <x v="3"/>
          </reference>
        </references>
      </pivotArea>
    </chartFormat>
    <chartFormat chart="10" format="5">
      <pivotArea type="data" outline="0" fieldPosition="0">
        <references count="2">
          <reference field="4294967294" count="1" selected="0">
            <x v="0"/>
          </reference>
          <reference field="14" count="1" selected="0">
            <x v="4"/>
          </reference>
        </references>
      </pivotArea>
    </chartFormat>
    <chartFormat chart="10" format="6">
      <pivotArea type="data" outline="0" fieldPosition="0">
        <references count="2">
          <reference field="4294967294" count="1" selected="0">
            <x v="0"/>
          </reference>
          <reference field="14" count="1" selected="0">
            <x v="11"/>
          </reference>
        </references>
      </pivotArea>
    </chartFormat>
    <chartFormat chart="10" format="7">
      <pivotArea type="data" outline="0" fieldPosition="0">
        <references count="2">
          <reference field="4294967294" count="1" selected="0">
            <x v="0"/>
          </reference>
          <reference field="14" count="1" selected="0">
            <x v="17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8B84E54-E26C-4C73-9BFA-5CE4C5DF7185}" name="TablaDinámica5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compact="0" compactData="0" multipleFieldFilters="0" chartFormat="17">
  <location ref="O3:P17" firstHeaderRow="1" firstDataRow="1" firstDataCol="1"/>
  <pivotFields count="20">
    <pivotField compact="0" outline="0" showAll="0"/>
    <pivotField compact="0" outline="0" showAll="0"/>
    <pivotField axis="axisRow" compact="0" outline="0" showAll="0">
      <items count="14">
        <item x="8"/>
        <item x="4"/>
        <item x="7"/>
        <item x="1"/>
        <item x="0"/>
        <item x="2"/>
        <item x="9"/>
        <item x="6"/>
        <item x="5"/>
        <item x="11"/>
        <item x="10"/>
        <item x="12"/>
        <item x="3"/>
        <item t="default"/>
      </items>
    </pivotField>
    <pivotField compact="0" outline="0" showAll="0"/>
    <pivotField compact="0" outline="0" showAll="0"/>
    <pivotField compact="0" outline="0" showAll="0"/>
    <pivotField compact="0" outline="0" showAll="0">
      <items count="7">
        <item x="2"/>
        <item x="0"/>
        <item x="3"/>
        <item x="1"/>
        <item x="4"/>
        <item x="5"/>
        <item t="default"/>
      </items>
    </pivotField>
    <pivotField compact="0" outline="0" showAll="0"/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>
      <items count="13">
        <item x="8"/>
        <item x="10"/>
        <item x="5"/>
        <item x="2"/>
        <item x="0"/>
        <item x="1"/>
        <item x="11"/>
        <item x="3"/>
        <item x="6"/>
        <item x="7"/>
        <item x="9"/>
        <item x="4"/>
        <item t="default"/>
      </items>
    </pivotField>
    <pivotField compact="0" outline="0" showAll="0">
      <items count="3">
        <item x="0"/>
        <item x="1"/>
        <item t="default"/>
      </items>
    </pivotField>
    <pivotField compact="0" numFmtId="164" outline="0" showAll="0"/>
    <pivotField dataField="1" compact="0" numFmtId="9" outline="0" showAll="0"/>
    <pivotField compact="0" outline="0" dragToRow="0" dragToCol="0" dragToPage="0" showAll="0" defaultSubtotal="0"/>
  </pivotFields>
  <rowFields count="1">
    <field x="2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% DISPONIB MAQ" fld="18" subtotal="average" baseField="2" baseItem="0" numFmtId="9"/>
  </dataFields>
  <formats count="1">
    <format dxfId="44">
      <pivotArea outline="0" collapsedLevelsAreSubtotals="1" fieldPosition="0"/>
    </format>
  </formats>
  <chartFormats count="1">
    <chartFormat chart="13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E967C1-6BC0-4CE9-AFAC-88C4C29425B0}" name="TablaDinámica4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compact="0" compactData="0" multipleFieldFilters="0" chartFormat="16">
  <location ref="A61:H69" firstHeaderRow="1" firstDataRow="2" firstDataCol="1"/>
  <pivotFields count="20">
    <pivotField compact="0" outline="0" showAll="0"/>
    <pivotField compact="0" outline="0" showAll="0"/>
    <pivotField compact="0" outline="0" showAll="0">
      <items count="14">
        <item x="8"/>
        <item x="4"/>
        <item x="7"/>
        <item x="1"/>
        <item x="0"/>
        <item x="2"/>
        <item x="9"/>
        <item x="6"/>
        <item x="5"/>
        <item x="11"/>
        <item x="10"/>
        <item x="12"/>
        <item x="3"/>
        <item t="default"/>
      </items>
    </pivotField>
    <pivotField compact="0" outline="0" showAll="0"/>
    <pivotField compact="0" outline="0" showAll="0"/>
    <pivotField compact="0" outline="0" showAll="0"/>
    <pivotField axis="axisRow" compact="0" outline="0" showAll="0">
      <items count="7">
        <item x="2"/>
        <item x="0"/>
        <item x="3"/>
        <item x="1"/>
        <item x="4"/>
        <item x="5"/>
        <item t="default"/>
      </items>
    </pivotField>
    <pivotField compact="0" outline="0" showAll="0"/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Col" dataField="1" compact="0" outline="0" showAll="0">
      <items count="19">
        <item x="3"/>
        <item x="1"/>
        <item m="1" x="9"/>
        <item x="0"/>
        <item x="5"/>
        <item m="1" x="13"/>
        <item m="1" x="7"/>
        <item m="1" x="15"/>
        <item m="1" x="10"/>
        <item m="1" x="17"/>
        <item m="1" x="6"/>
        <item x="4"/>
        <item m="1" x="16"/>
        <item m="1" x="11"/>
        <item m="1" x="12"/>
        <item m="1" x="8"/>
        <item m="1" x="14"/>
        <item x="2"/>
        <item t="default"/>
      </items>
    </pivotField>
    <pivotField compact="0" outline="0" showAll="0"/>
    <pivotField compact="0" outline="0" showAll="0"/>
    <pivotField compact="0" numFmtId="164" outline="0" showAll="0"/>
    <pivotField compact="0" numFmtId="9" outline="0" showAll="0"/>
    <pivotField compact="0" outline="0" dragToRow="0" dragToCol="0" dragToPage="0" showAll="0" defaultSubtotal="0"/>
  </pivotFields>
  <rowFields count="1">
    <field x="6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14"/>
  </colFields>
  <colItems count="7">
    <i>
      <x/>
    </i>
    <i>
      <x v="1"/>
    </i>
    <i>
      <x v="3"/>
    </i>
    <i>
      <x v="4"/>
    </i>
    <i>
      <x v="11"/>
    </i>
    <i>
      <x v="17"/>
    </i>
    <i t="grand">
      <x/>
    </i>
  </colItems>
  <dataFields count="1">
    <dataField name="Nro eventos" fld="14" subtotal="count" baseField="0" baseItem="0"/>
  </dataFields>
  <chartFormats count="13">
    <chartFormat chart="1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2">
      <pivotArea type="data" outline="0" fieldPosition="0">
        <references count="2">
          <reference field="4294967294" count="1" selected="0">
            <x v="0"/>
          </reference>
          <reference field="14" count="1" selected="0">
            <x v="0"/>
          </reference>
        </references>
      </pivotArea>
    </chartFormat>
    <chartFormat chart="10" format="3">
      <pivotArea type="data" outline="0" fieldPosition="0">
        <references count="2">
          <reference field="4294967294" count="1" selected="0">
            <x v="0"/>
          </reference>
          <reference field="14" count="1" selected="0">
            <x v="1"/>
          </reference>
        </references>
      </pivotArea>
    </chartFormat>
    <chartFormat chart="10" format="4">
      <pivotArea type="data" outline="0" fieldPosition="0">
        <references count="2">
          <reference field="4294967294" count="1" selected="0">
            <x v="0"/>
          </reference>
          <reference field="14" count="1" selected="0">
            <x v="3"/>
          </reference>
        </references>
      </pivotArea>
    </chartFormat>
    <chartFormat chart="10" format="5">
      <pivotArea type="data" outline="0" fieldPosition="0">
        <references count="2">
          <reference field="4294967294" count="1" selected="0">
            <x v="0"/>
          </reference>
          <reference field="14" count="1" selected="0">
            <x v="4"/>
          </reference>
        </references>
      </pivotArea>
    </chartFormat>
    <chartFormat chart="10" format="6">
      <pivotArea type="data" outline="0" fieldPosition="0">
        <references count="2">
          <reference field="4294967294" count="1" selected="0">
            <x v="0"/>
          </reference>
          <reference field="14" count="1" selected="0">
            <x v="11"/>
          </reference>
        </references>
      </pivotArea>
    </chartFormat>
    <chartFormat chart="10" format="7">
      <pivotArea type="data" outline="0" fieldPosition="0">
        <references count="2">
          <reference field="4294967294" count="1" selected="0">
            <x v="0"/>
          </reference>
          <reference field="14" count="1" selected="0">
            <x v="17"/>
          </reference>
        </references>
      </pivotArea>
    </chartFormat>
    <chartFormat chart="12" format="6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0"/>
          </reference>
        </references>
      </pivotArea>
    </chartFormat>
    <chartFormat chart="12" format="7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1"/>
          </reference>
        </references>
      </pivotArea>
    </chartFormat>
    <chartFormat chart="12" format="8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3"/>
          </reference>
        </references>
      </pivotArea>
    </chartFormat>
    <chartFormat chart="12" format="9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4"/>
          </reference>
        </references>
      </pivotArea>
    </chartFormat>
    <chartFormat chart="12" format="10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11"/>
          </reference>
        </references>
      </pivotArea>
    </chartFormat>
    <chartFormat chart="12" format="11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17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B16AFED-C281-4F8F-BDC2-055302066731}" name="TablaDinámica3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compact="0" compactData="0" multipleFieldFilters="0" chartFormat="16">
  <location ref="A37:H52" firstHeaderRow="1" firstDataRow="2" firstDataCol="1"/>
  <pivotFields count="20">
    <pivotField compact="0" outline="0" showAll="0"/>
    <pivotField compact="0" outline="0" showAll="0"/>
    <pivotField axis="axisRow" compact="0" outline="0" showAll="0">
      <items count="14">
        <item x="8"/>
        <item x="4"/>
        <item x="7"/>
        <item x="1"/>
        <item x="0"/>
        <item x="2"/>
        <item x="9"/>
        <item x="6"/>
        <item x="5"/>
        <item x="11"/>
        <item x="10"/>
        <item x="12"/>
        <item x="3"/>
        <item t="default"/>
      </items>
    </pivotField>
    <pivotField compact="0" outline="0" showAll="0"/>
    <pivotField compact="0" outline="0" showAll="0"/>
    <pivotField compact="0" outline="0" showAll="0"/>
    <pivotField compact="0" outline="0" showAll="0">
      <items count="7">
        <item x="2"/>
        <item x="0"/>
        <item x="3"/>
        <item x="1"/>
        <item x="4"/>
        <item x="5"/>
        <item t="default"/>
      </items>
    </pivotField>
    <pivotField compact="0" outline="0" showAll="0"/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Col" dataField="1" compact="0" outline="0" showAll="0">
      <items count="19">
        <item x="3"/>
        <item x="1"/>
        <item m="1" x="9"/>
        <item x="0"/>
        <item x="5"/>
        <item m="1" x="13"/>
        <item m="1" x="7"/>
        <item m="1" x="15"/>
        <item m="1" x="10"/>
        <item m="1" x="17"/>
        <item m="1" x="6"/>
        <item x="4"/>
        <item m="1" x="16"/>
        <item m="1" x="11"/>
        <item m="1" x="12"/>
        <item m="1" x="8"/>
        <item m="1" x="14"/>
        <item x="2"/>
        <item t="default"/>
      </items>
    </pivotField>
    <pivotField compact="0" outline="0" showAll="0"/>
    <pivotField compact="0" outline="0" showAll="0"/>
    <pivotField compact="0" numFmtId="164" outline="0" showAll="0"/>
    <pivotField compact="0" numFmtId="9" outline="0" showAll="0"/>
    <pivotField compact="0" outline="0" dragToRow="0" dragToCol="0" dragToPage="0" showAll="0" defaultSubtotal="0"/>
  </pivotFields>
  <rowFields count="1">
    <field x="2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14"/>
  </colFields>
  <colItems count="7">
    <i>
      <x/>
    </i>
    <i>
      <x v="1"/>
    </i>
    <i>
      <x v="3"/>
    </i>
    <i>
      <x v="4"/>
    </i>
    <i>
      <x v="11"/>
    </i>
    <i>
      <x v="17"/>
    </i>
    <i t="grand">
      <x/>
    </i>
  </colItems>
  <dataFields count="1">
    <dataField name="Nro eventos" fld="14" subtotal="count" baseField="0" baseItem="0"/>
  </dataFields>
  <chartFormats count="13">
    <chartFormat chart="1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2">
      <pivotArea type="data" outline="0" fieldPosition="0">
        <references count="2">
          <reference field="4294967294" count="1" selected="0">
            <x v="0"/>
          </reference>
          <reference field="14" count="1" selected="0">
            <x v="0"/>
          </reference>
        </references>
      </pivotArea>
    </chartFormat>
    <chartFormat chart="10" format="3">
      <pivotArea type="data" outline="0" fieldPosition="0">
        <references count="2">
          <reference field="4294967294" count="1" selected="0">
            <x v="0"/>
          </reference>
          <reference field="14" count="1" selected="0">
            <x v="1"/>
          </reference>
        </references>
      </pivotArea>
    </chartFormat>
    <chartFormat chart="10" format="4">
      <pivotArea type="data" outline="0" fieldPosition="0">
        <references count="2">
          <reference field="4294967294" count="1" selected="0">
            <x v="0"/>
          </reference>
          <reference field="14" count="1" selected="0">
            <x v="3"/>
          </reference>
        </references>
      </pivotArea>
    </chartFormat>
    <chartFormat chart="10" format="5">
      <pivotArea type="data" outline="0" fieldPosition="0">
        <references count="2">
          <reference field="4294967294" count="1" selected="0">
            <x v="0"/>
          </reference>
          <reference field="14" count="1" selected="0">
            <x v="4"/>
          </reference>
        </references>
      </pivotArea>
    </chartFormat>
    <chartFormat chart="10" format="6">
      <pivotArea type="data" outline="0" fieldPosition="0">
        <references count="2">
          <reference field="4294967294" count="1" selected="0">
            <x v="0"/>
          </reference>
          <reference field="14" count="1" selected="0">
            <x v="11"/>
          </reference>
        </references>
      </pivotArea>
    </chartFormat>
    <chartFormat chart="10" format="7">
      <pivotArea type="data" outline="0" fieldPosition="0">
        <references count="2">
          <reference field="4294967294" count="1" selected="0">
            <x v="0"/>
          </reference>
          <reference field="14" count="1" selected="0">
            <x v="17"/>
          </reference>
        </references>
      </pivotArea>
    </chartFormat>
    <chartFormat chart="12" format="6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0"/>
          </reference>
        </references>
      </pivotArea>
    </chartFormat>
    <chartFormat chart="12" format="7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1"/>
          </reference>
        </references>
      </pivotArea>
    </chartFormat>
    <chartFormat chart="12" format="8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3"/>
          </reference>
        </references>
      </pivotArea>
    </chartFormat>
    <chartFormat chart="12" format="9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4"/>
          </reference>
        </references>
      </pivotArea>
    </chartFormat>
    <chartFormat chart="12" format="10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11"/>
          </reference>
        </references>
      </pivotArea>
    </chartFormat>
    <chartFormat chart="12" format="11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17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TIPO_DE_MAQUINA" xr10:uid="{1F51706C-86A8-47C4-A196-CBBFE3960962}" sourceName="TIPO DE MAQUINA">
  <pivotTables>
    <pivotTable tabId="5" name="TablaDinámica1"/>
    <pivotTable tabId="5" name="TablaDinámica2"/>
    <pivotTable tabId="5" name="TablaDinámica3"/>
    <pivotTable tabId="5" name="TablaDinámica4"/>
    <pivotTable tabId="5" name="TablaDinámica5"/>
    <pivotTable tabId="5" name="TablaDinámica6"/>
    <pivotTable tabId="5" name="TablaDinámica7"/>
    <pivotTable tabId="5" name="TablaDinámica8"/>
  </pivotTables>
  <data>
    <tabular pivotCacheId="678081028">
      <items count="13">
        <i x="8" s="1"/>
        <i x="4" s="1"/>
        <i x="7" s="1"/>
        <i x="1" s="1"/>
        <i x="0" s="1"/>
        <i x="2" s="1"/>
        <i x="9" s="1"/>
        <i x="6" s="1"/>
        <i x="5" s="1"/>
        <i x="11" s="1"/>
        <i x="10" s="1"/>
        <i x="12" s="1"/>
        <i x="3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RESPONSABLE" xr10:uid="{DF70C0BC-1280-4A3C-A79E-747885025B2F}" sourceName="RESPONSABLE">
  <pivotTables>
    <pivotTable tabId="5" name="TablaDinámica1"/>
    <pivotTable tabId="5" name="TablaDinámica2"/>
    <pivotTable tabId="5" name="TablaDinámica3"/>
    <pivotTable tabId="5" name="TablaDinámica4"/>
    <pivotTable tabId="5" name="TablaDinámica5"/>
    <pivotTable tabId="5" name="TablaDinámica6"/>
    <pivotTable tabId="5" name="TablaDinámica7"/>
    <pivotTable tabId="5" name="TablaDinámica8"/>
  </pivotTables>
  <data>
    <tabular pivotCacheId="678081028">
      <items count="6">
        <i x="2" s="1"/>
        <i x="0" s="1"/>
        <i x="3" s="1"/>
        <i x="1" s="1"/>
        <i x="4" s="1"/>
        <i x="5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A1C60121-F5D8-4A68-88B1-C040656F95F1}" sourceName="MES">
  <pivotTables>
    <pivotTable tabId="5" name="TablaDinámica1"/>
    <pivotTable tabId="5" name="TablaDinámica5"/>
    <pivotTable tabId="5" name="TablaDinámica6"/>
    <pivotTable tabId="5" name="TablaDinámica7"/>
    <pivotTable tabId="5" name="TablaDinámica8"/>
  </pivotTables>
  <data>
    <tabular pivotCacheId="678081028">
      <items count="12">
        <i x="8" s="1"/>
        <i x="10" s="1"/>
        <i x="5" s="1"/>
        <i x="2" s="1"/>
        <i x="0" s="1"/>
        <i x="1" s="1"/>
        <i x="11" s="1"/>
        <i x="3" s="1"/>
        <i x="6" s="1"/>
        <i x="7" s="1"/>
        <i x="9" s="1"/>
        <i x="4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ÑO" xr10:uid="{7FC18489-B474-487B-8259-1BDDC5B09AA1}" sourceName="AÑO">
  <pivotTables>
    <pivotTable tabId="5" name="TablaDinámica1"/>
    <pivotTable tabId="5" name="TablaDinámica5"/>
    <pivotTable tabId="5" name="TablaDinámica6"/>
    <pivotTable tabId="5" name="TablaDinámica7"/>
    <pivotTable tabId="5" name="TablaDinámica8"/>
  </pivotTables>
  <data>
    <tabular pivotCacheId="678081028">
      <items count="2">
        <i x="0" s="1"/>
        <i x="1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TIPO DE MAQUINA" xr10:uid="{2C629130-BB42-4790-AAE7-2DA0066CCBB1}" cache="SegmentaciónDeDatos_TIPO_DE_MAQUINA" caption="TIPO DE MAQUINA" columnCount="4" style="SlicerStyleDark1" rowHeight="241300"/>
  <slicer name="RESPONSABLE" xr10:uid="{81C1B5FE-1B7C-4923-B33B-8948A62EB299}" cache="SegmentaciónDeDatos_RESPONSABLE" caption="RESPONSABLE" columnCount="2" style="SlicerStyleDark5" rowHeight="241300"/>
  <slicer name="MES" xr10:uid="{09A1C8E5-B29A-400D-A043-777B274C0D5A}" cache="SegmentaciónDeDatos_MES" caption="MES" columnCount="4" style="SlicerStyleDark2" rowHeight="241300"/>
  <slicer name="AÑO" xr10:uid="{3258A2CF-9AD2-4382-9F63-AB5AA8DB4457}" cache="SegmentaciónDeDatos_AÑO" caption="AÑO" style="SlicerStyleDark6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TIPO DE MAQUINA 1" xr10:uid="{DD0D4E48-AAA1-4658-9A20-2420CD39E999}" cache="SegmentaciónDeDatos_TIPO_DE_MAQUINA" caption="TIPO DE MAQUINA" columnCount="4" style="SlicerStyleDark1" rowHeight="241300"/>
  <slicer name="RESPONSABLE 1" xr10:uid="{51AB4335-ED7E-4438-AA65-CAA08AC89073}" cache="SegmentaciónDeDatos_RESPONSABLE" caption="RESPONSABLE" columnCount="2" style="SlicerStyleDark5" rowHeight="241300"/>
  <slicer name="MES 1" xr10:uid="{EACAE951-8FB8-4E53-953B-66DC26D31F05}" cache="SegmentaciónDeDatos_MES" caption="MES" columnCount="4" style="SlicerStyleDark2" rowHeight="241300"/>
  <slicer name="AÑO 1" xr10:uid="{5A193AFC-79BB-4DBF-A081-F1EB2BC3B716}" cache="SegmentaciónDeDatos_AÑO" caption="AÑO" style="SlicerStyleDark6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D5C69A-5AF5-4997-8F2A-4D4306F49BDA}" name="Tabla1" displayName="Tabla1" ref="A1:S1658" totalsRowShown="0" headerRowDxfId="40" dataDxfId="39">
  <autoFilter ref="A1:S1658" xr:uid="{9953EA98-5FC5-4CA5-AB2D-F8EED5E065F8}"/>
  <tableColumns count="19">
    <tableColumn id="1" xr3:uid="{85812F72-B6B1-47D4-ADDD-58C2DFB66D90}" name="MÁQUINA" dataDxfId="38"/>
    <tableColumn id="2" xr3:uid="{47F345D9-BFC5-4F90-887E-8548319053F4}" name="CODIGO" dataDxfId="37"/>
    <tableColumn id="18" xr3:uid="{87238420-8548-49FE-84AE-03B669D9FE90}" name="TIPO DE MAQUINA" dataDxfId="36">
      <calculatedColumnFormula>VLOOKUP(RANDBETWEEN(1,13),Tablas!$N$7:$O$19,2,0)</calculatedColumnFormula>
    </tableColumn>
    <tableColumn id="3" xr3:uid="{0542D51C-3BC9-4B94-88BC-A3F9953762ED}" name="TIPO DE MANTTO" dataDxfId="35"/>
    <tableColumn id="4" xr3:uid="{62B283CB-CA74-4093-99BF-F86CDBEAA445}" name="DESCRIPCIÓN" dataDxfId="34"/>
    <tableColumn id="5" xr3:uid="{3770552B-7840-4309-8D99-6FD4BC1E8F6B}" name="C.C." dataDxfId="33"/>
    <tableColumn id="6" xr3:uid="{D5C9CC0E-BCB8-4728-B159-45E283E8B823}" name="RESPONSABLE" dataDxfId="32"/>
    <tableColumn id="7" xr3:uid="{ED7C7EF3-8DC2-4E89-9766-2D1C7171F730}" name="ROL" dataDxfId="31"/>
    <tableColumn id="8" xr3:uid="{D8DE1F1B-CDDC-4A15-9D38-4684EC0C011E}" name="FECHA PROG." dataDxfId="30">
      <calculatedColumnFormula>RANDBETWEEN(43101,43616)</calculatedColumnFormula>
    </tableColumn>
    <tableColumn id="9" xr3:uid="{39F126D2-D609-41AC-8B69-EE4E9057FE84}" name="STATUS" dataDxfId="29">
      <calculatedColumnFormula>IFERROR(IF(YEAR(Tabla1[[#This Row],[FECHA EJEC.]])&gt;0,"CONFORME","STANDBY"),"PENDIENTE")</calculatedColumnFormula>
    </tableColumn>
    <tableColumn id="10" xr3:uid="{1344D71C-BCA4-4127-8A18-8F18413F73A6}" name="FECHA EJEC." dataDxfId="28">
      <calculatedColumnFormula>IF(VLOOKUP(RANDBETWEEN(1,20),Tablas!$Q$6:$R$25,2,0)=0,"",Tabla1[[#This Row],[FECHA PROG.]]+VLOOKUP(RANDBETWEEN(1,20),Tablas!$Q$6:$R$25,2,0))</calculatedColumnFormula>
    </tableColumn>
    <tableColumn id="13" xr3:uid="{7B9712FD-8A9D-4EFA-AEFF-DC85DFB1B254}" name="HORA INICIO" dataDxfId="27">
      <calculatedColumnFormula>IF(Tabla1[[#This Row],[FECHA EJEC.]]="","",TIME(RANDBETWEEN(9,15),RANDBETWEEN(10,40),0))</calculatedColumnFormula>
    </tableColumn>
    <tableColumn id="12" xr3:uid="{55316A7E-8933-46F0-8B83-B4509AE74226}" name="HORA TERMINO" dataDxfId="26">
      <calculatedColumnFormula>IF(Tabla1[[#This Row],[FECHA EJEC.]]="","",Tabla1[[#This Row],[HORA INICIO]]+TIME(RANDBETWEEN(1,4),RANDBETWEEN(10,30),0))</calculatedColumnFormula>
    </tableColumn>
    <tableColumn id="16" xr3:uid="{727AE0DC-5AAB-4E58-86DE-996C96614A0F}" name="HORAS" dataDxfId="25" dataCellStyle="Millares">
      <calculatedColumnFormula>IF(Tabla1[[#This Row],[FECHA EJEC.]]="","",HOUR(Tabla1[[#This Row],[HORA TERMINO]]-Tabla1[[#This Row],[HORA INICIO]])+MINUTE(Tabla1[[#This Row],[HORA TERMINO]]-Tabla1[[#This Row],[HORA INICIO]])/60)</calculatedColumnFormula>
    </tableColumn>
    <tableColumn id="11" xr3:uid="{A9317A73-34FF-459D-A36A-BEB1E655B5E2}" name="OBSERVACIÓN" dataDxfId="24">
      <calculatedColumnFormula>IF(AND(K2=I2,J2="CONFORME"),"FECHA CUMPLIDA",IF(J2="STAND BY","STAND BY",IF(J2=""," ",IF(Tabla1[[#This Row],[FECHA EJEC.]]="","PENDIENTE",CONCATENATE("RETRASO DE ",(K2-I2)," DIAS")))))</calculatedColumnFormula>
    </tableColumn>
    <tableColumn id="14" xr3:uid="{420C0206-EC0D-4AED-8E2B-64AAE0D4BBB7}" name="MES" dataDxfId="23">
      <calculatedColumnFormula>VLOOKUP(MONTH(Tabla1[[#This Row],[FECHA PROG.]]),Tabla2[],2,0)</calculatedColumnFormula>
    </tableColumn>
    <tableColumn id="15" xr3:uid="{F82C0B4A-100C-4802-8624-57295561D562}" name="AÑO" dataDxfId="22">
      <calculatedColumnFormula>YEAR(Tabla1[[#This Row],[FECHA PROG.]])</calculatedColumnFormula>
    </tableColumn>
    <tableColumn id="17" xr3:uid="{2965A8F1-3ADC-4CE5-AC3D-6D111D53145D}" name="HORAS DISPONIBLES" dataDxfId="21" dataCellStyle="Millares">
      <calculatedColumnFormula>360-SUMIFS(Tabla1[HORAS],Tabla1[MÁQUINA],Tabla1[[#This Row],[MÁQUINA]],Tabla1[AÑO],Tabla1[[#This Row],[AÑO]],Tabla1[MES],Tabla1[[#This Row],[MES]])</calculatedColumnFormula>
    </tableColumn>
    <tableColumn id="19" xr3:uid="{78E4CACB-01F3-485B-855E-D430FA88F47D}" name="DISPONIBILIDAD MAQUINA" dataDxfId="20" dataCellStyle="Porcentaje">
      <calculatedColumnFormula>Tabla1[[#This Row],[HORAS DISPONIBLES]]/360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00FA965-A839-420B-8F33-5C4A59526F30}" name="Tabla2" displayName="Tabla2" ref="B6:C18" totalsRowShown="0" headerRowDxfId="19" dataDxfId="18">
  <autoFilter ref="B6:C18" xr:uid="{5B2EC8C7-ECAD-499B-B851-19B0A3B94168}"/>
  <tableColumns count="2">
    <tableColumn id="1" xr3:uid="{32370F7B-518C-4E8C-B2B2-81D103192DA0}" name="Id Mes" dataDxfId="17"/>
    <tableColumn id="2" xr3:uid="{A80C54D4-C8CA-43DB-818B-B2620C251E3F}" name="Mes" dataDxfId="16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321293E-9CA3-4D81-8490-22E8C4D1EE61}" name="Tabla3" displayName="Tabla3" ref="E6:E13" totalsRowShown="0" headerRowDxfId="15" dataDxfId="14">
  <autoFilter ref="E6:E13" xr:uid="{EEEA0A50-6ED7-4F77-A1BC-9F422854BEC4}"/>
  <tableColumns count="1">
    <tableColumn id="1" xr3:uid="{BA4408A3-2D24-4ABE-9BF8-076E6725E61F}" name="Areas solicitantes" dataDxfId="13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475AAD7-9578-4829-BE39-D439FCEDF5E6}" name="Tabla4" displayName="Tabla4" ref="G6:H90" totalsRowShown="0" headerRowDxfId="12" dataDxfId="11">
  <autoFilter ref="G6:H90" xr:uid="{83D96842-2F9E-45C8-84C5-C93ACBF59EC9}"/>
  <tableColumns count="2">
    <tableColumn id="1" xr3:uid="{788C6C0E-C1F4-4528-A1E2-D0AA99275884}" name="Maquina" dataDxfId="10"/>
    <tableColumn id="2" xr3:uid="{B943B044-FCC1-4B1A-BDCD-67526B1DCF61}" name="Cod Maquina" dataDxfId="9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3B9D60D-2212-4C95-B7A7-53CD7B8729E2}" name="Tabla6" displayName="Tabla6" ref="J6:J10" totalsRowShown="0" headerRowDxfId="8" dataDxfId="7">
  <autoFilter ref="J6:J10" xr:uid="{89F2C380-6EED-4F51-A18D-12F2FFF41A69}"/>
  <tableColumns count="1">
    <tableColumn id="1" xr3:uid="{CFEEBFE3-47B6-45FC-9F1A-F51AB3054B67}" name="Tipo Mantenimiento" dataDxfId="6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E0AF91D-167B-45B3-8BB8-7F9212F9D24D}" name="Tabla7" displayName="Tabla7" ref="L6:L9" totalsRowShown="0" headerRowDxfId="5" dataDxfId="4">
  <autoFilter ref="L6:L9" xr:uid="{45C8EA5B-C79D-4EEB-8713-A9EA310859E3}"/>
  <tableColumns count="1">
    <tableColumn id="1" xr3:uid="{A40CB61D-2A3E-4740-8324-8349FF2120A8}" name="Estatus" dataDxfId="3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B896062-F3D4-4115-A9D6-B91FB7909EFC}" name="Tabla78" displayName="Tabla78" ref="O6:O19" totalsRowShown="0" headerRowDxfId="2" dataDxfId="1">
  <autoFilter ref="O6:O19" xr:uid="{30BA06A6-FCE6-4793-B1C3-CD78753E02FD}"/>
  <tableColumns count="1">
    <tableColumn id="1" xr3:uid="{0C94D98D-C4E0-41EC-9F1F-47A9665D294A}" name="Tipo maquina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microsoft.com/office/2007/relationships/slicer" Target="../slicers/slicer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F7B28-F971-4AEE-A8DD-E2E56C215AE6}">
  <dimension ref="A1"/>
  <sheetViews>
    <sheetView showGridLines="0" showRowColHeaders="0" zoomScaleNormal="100" workbookViewId="0"/>
  </sheetViews>
  <sheetFormatPr baseColWidth="10" defaultRowHeight="15" x14ac:dyDescent="0.2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D8AEC-D206-466E-9563-B6E442A6C400}">
  <dimension ref="A1"/>
  <sheetViews>
    <sheetView showGridLines="0" showRowColHeaders="0" topLeftCell="A42" zoomScaleNormal="100" workbookViewId="0">
      <selection sqref="A1:P57"/>
    </sheetView>
  </sheetViews>
  <sheetFormatPr baseColWidth="10" defaultRowHeight="15" x14ac:dyDescent="0.2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21062-C209-44BE-8175-28A070F6D3F6}">
  <dimension ref="A3:Z69"/>
  <sheetViews>
    <sheetView topLeftCell="U1" workbookViewId="0">
      <selection activeCell="Y8" sqref="Y4:Y66"/>
      <pivotSelection pane="bottomRight" showHeader="1" axis="axisRow" activeRow="7" activeCol="24" previousRow="7" previousCol="24" click="1" r:id="rId1">
        <pivotArea dataOnly="0" labelOnly="1" outline="0" fieldPosition="0">
          <references count="1">
            <reference field="0" count="0"/>
          </references>
        </pivotArea>
      </pivotSelection>
    </sheetView>
  </sheetViews>
  <sheetFormatPr baseColWidth="10" defaultRowHeight="15" x14ac:dyDescent="0.25"/>
  <cols>
    <col min="1" max="1" width="17.85546875" bestFit="1" customWidth="1"/>
    <col min="2" max="2" width="11.85546875" bestFit="1" customWidth="1"/>
    <col min="3" max="4" width="17.85546875" bestFit="1" customWidth="1"/>
    <col min="5" max="5" width="7.140625" bestFit="1" customWidth="1"/>
    <col min="6" max="11" width="17.85546875" bestFit="1" customWidth="1"/>
    <col min="12" max="12" width="12.5703125" bestFit="1" customWidth="1"/>
    <col min="15" max="15" width="20" bestFit="1" customWidth="1"/>
    <col min="16" max="16" width="16.28515625" customWidth="1"/>
    <col min="17" max="17" width="9.5703125" customWidth="1"/>
    <col min="18" max="18" width="12.5703125" bestFit="1" customWidth="1"/>
    <col min="19" max="19" width="7.140625" bestFit="1" customWidth="1"/>
    <col min="20" max="20" width="16.7109375" bestFit="1" customWidth="1"/>
    <col min="22" max="22" width="15.7109375" bestFit="1" customWidth="1"/>
    <col min="23" max="23" width="16.7109375" bestFit="1" customWidth="1"/>
    <col min="25" max="25" width="67" bestFit="1" customWidth="1"/>
    <col min="26" max="26" width="16.7109375" bestFit="1" customWidth="1"/>
  </cols>
  <sheetData>
    <row r="3" spans="1:26" x14ac:dyDescent="0.25">
      <c r="A3" s="14" t="s">
        <v>10</v>
      </c>
      <c r="B3" t="s">
        <v>228</v>
      </c>
      <c r="D3" s="14" t="s">
        <v>228</v>
      </c>
      <c r="F3" s="14" t="s">
        <v>10</v>
      </c>
      <c r="O3" s="14" t="s">
        <v>227</v>
      </c>
      <c r="P3" t="s">
        <v>234</v>
      </c>
      <c r="R3" s="14" t="s">
        <v>205</v>
      </c>
      <c r="S3" s="14" t="s">
        <v>204</v>
      </c>
      <c r="T3" t="s">
        <v>234</v>
      </c>
      <c r="V3" s="14" t="s">
        <v>5</v>
      </c>
      <c r="W3" t="s">
        <v>234</v>
      </c>
      <c r="Y3" s="14" t="s">
        <v>0</v>
      </c>
      <c r="Z3" t="s">
        <v>234</v>
      </c>
    </row>
    <row r="4" spans="1:26" x14ac:dyDescent="0.25">
      <c r="A4" t="s">
        <v>209</v>
      </c>
      <c r="B4">
        <v>300</v>
      </c>
      <c r="D4" s="14" t="s">
        <v>205</v>
      </c>
      <c r="E4" s="14" t="s">
        <v>204</v>
      </c>
      <c r="F4" t="s">
        <v>209</v>
      </c>
      <c r="G4" t="s">
        <v>15</v>
      </c>
      <c r="H4" t="s">
        <v>210</v>
      </c>
      <c r="I4" t="s">
        <v>211</v>
      </c>
      <c r="J4" t="s">
        <v>229</v>
      </c>
      <c r="K4" t="s">
        <v>230</v>
      </c>
      <c r="L4" t="s">
        <v>208</v>
      </c>
      <c r="O4" t="s">
        <v>226</v>
      </c>
      <c r="P4" s="18">
        <v>0.95235604217356074</v>
      </c>
      <c r="R4">
        <v>2018</v>
      </c>
      <c r="S4" t="s">
        <v>115</v>
      </c>
      <c r="T4" s="18">
        <v>0.93196739807034001</v>
      </c>
      <c r="V4" t="s">
        <v>25</v>
      </c>
      <c r="W4" s="18">
        <v>0.97859714100064965</v>
      </c>
      <c r="Y4" t="s">
        <v>139</v>
      </c>
      <c r="Z4" s="18">
        <v>0.87715962847582729</v>
      </c>
    </row>
    <row r="5" spans="1:26" x14ac:dyDescent="0.25">
      <c r="A5" t="s">
        <v>15</v>
      </c>
      <c r="B5">
        <v>393</v>
      </c>
      <c r="D5">
        <v>2018</v>
      </c>
      <c r="E5" t="s">
        <v>115</v>
      </c>
      <c r="F5">
        <v>16</v>
      </c>
      <c r="G5">
        <v>30</v>
      </c>
      <c r="H5">
        <v>16</v>
      </c>
      <c r="I5">
        <v>18</v>
      </c>
      <c r="J5">
        <v>11</v>
      </c>
      <c r="K5">
        <v>28</v>
      </c>
      <c r="L5">
        <v>119</v>
      </c>
      <c r="O5" t="s">
        <v>223</v>
      </c>
      <c r="P5" s="18">
        <v>0.95730209216850448</v>
      </c>
      <c r="S5" t="s">
        <v>117</v>
      </c>
      <c r="T5" s="18">
        <v>0.96530864197530841</v>
      </c>
      <c r="V5" t="s">
        <v>14</v>
      </c>
      <c r="W5" s="18">
        <v>0.96180483889462254</v>
      </c>
      <c r="Y5" t="s">
        <v>188</v>
      </c>
      <c r="Z5" s="18">
        <v>0.95077970679012425</v>
      </c>
    </row>
    <row r="6" spans="1:26" x14ac:dyDescent="0.25">
      <c r="A6" t="s">
        <v>210</v>
      </c>
      <c r="B6">
        <v>256</v>
      </c>
      <c r="E6" t="s">
        <v>117</v>
      </c>
      <c r="F6">
        <v>20</v>
      </c>
      <c r="G6">
        <v>14</v>
      </c>
      <c r="H6">
        <v>11</v>
      </c>
      <c r="I6">
        <v>9</v>
      </c>
      <c r="J6">
        <v>12</v>
      </c>
      <c r="K6">
        <v>21</v>
      </c>
      <c r="L6">
        <v>87</v>
      </c>
      <c r="O6" t="s">
        <v>221</v>
      </c>
      <c r="P6" s="18">
        <v>0.95202777777777803</v>
      </c>
      <c r="S6" t="s">
        <v>119</v>
      </c>
      <c r="T6" s="18">
        <v>0.95882224257224269</v>
      </c>
      <c r="V6" t="s">
        <v>29</v>
      </c>
      <c r="W6" s="18">
        <v>0.912561383928571</v>
      </c>
      <c r="Y6" t="s">
        <v>154</v>
      </c>
      <c r="Z6" s="18">
        <v>0.95878058862433779</v>
      </c>
    </row>
    <row r="7" spans="1:26" x14ac:dyDescent="0.25">
      <c r="A7" t="s">
        <v>211</v>
      </c>
      <c r="B7">
        <v>256</v>
      </c>
      <c r="E7" t="s">
        <v>119</v>
      </c>
      <c r="F7">
        <v>10</v>
      </c>
      <c r="G7">
        <v>25</v>
      </c>
      <c r="H7">
        <v>10</v>
      </c>
      <c r="I7">
        <v>21</v>
      </c>
      <c r="J7">
        <v>8</v>
      </c>
      <c r="K7">
        <v>17</v>
      </c>
      <c r="L7">
        <v>91</v>
      </c>
      <c r="O7" t="s">
        <v>217</v>
      </c>
      <c r="P7" s="18">
        <v>0.95571171369782471</v>
      </c>
      <c r="S7" t="s">
        <v>121</v>
      </c>
      <c r="T7" s="18">
        <v>0.95346654437456368</v>
      </c>
      <c r="V7" t="s">
        <v>19</v>
      </c>
      <c r="W7" s="18">
        <v>0.96558561178980007</v>
      </c>
      <c r="Y7" t="s">
        <v>134</v>
      </c>
      <c r="Z7" s="18">
        <v>0.9591455026455028</v>
      </c>
    </row>
    <row r="8" spans="1:26" x14ac:dyDescent="0.25">
      <c r="A8" t="s">
        <v>229</v>
      </c>
      <c r="B8">
        <v>190</v>
      </c>
      <c r="E8" t="s">
        <v>121</v>
      </c>
      <c r="F8">
        <v>23</v>
      </c>
      <c r="G8">
        <v>28</v>
      </c>
      <c r="H8">
        <v>11</v>
      </c>
      <c r="I8">
        <v>16</v>
      </c>
      <c r="J8">
        <v>13</v>
      </c>
      <c r="K8">
        <v>15</v>
      </c>
      <c r="L8">
        <v>106</v>
      </c>
      <c r="O8" t="s">
        <v>216</v>
      </c>
      <c r="P8" s="18">
        <v>0.95756542699724512</v>
      </c>
      <c r="S8" t="s">
        <v>123</v>
      </c>
      <c r="T8" s="18">
        <v>0.97219701646090517</v>
      </c>
      <c r="V8" t="s">
        <v>55</v>
      </c>
      <c r="W8" s="18">
        <v>0.95254576820166159</v>
      </c>
      <c r="Y8" t="s">
        <v>142</v>
      </c>
      <c r="Z8" s="18">
        <v>0.96049728607918261</v>
      </c>
    </row>
    <row r="9" spans="1:26" x14ac:dyDescent="0.25">
      <c r="A9" t="s">
        <v>230</v>
      </c>
      <c r="B9">
        <v>262</v>
      </c>
      <c r="E9" t="s">
        <v>123</v>
      </c>
      <c r="F9">
        <v>17</v>
      </c>
      <c r="G9">
        <v>32</v>
      </c>
      <c r="H9">
        <v>8</v>
      </c>
      <c r="I9">
        <v>11</v>
      </c>
      <c r="J9">
        <v>11</v>
      </c>
      <c r="K9">
        <v>11</v>
      </c>
      <c r="L9">
        <v>90</v>
      </c>
      <c r="O9" t="s">
        <v>219</v>
      </c>
      <c r="P9" s="18">
        <v>0.95787563986750968</v>
      </c>
      <c r="S9" t="s">
        <v>125</v>
      </c>
      <c r="T9" s="18">
        <v>0.96947202521670583</v>
      </c>
      <c r="V9" t="s">
        <v>106</v>
      </c>
      <c r="W9" s="18">
        <v>0.97396990740740674</v>
      </c>
      <c r="Y9" t="s">
        <v>141</v>
      </c>
      <c r="Z9" s="18">
        <v>0.96617850445382081</v>
      </c>
    </row>
    <row r="10" spans="1:26" x14ac:dyDescent="0.25">
      <c r="A10" t="s">
        <v>208</v>
      </c>
      <c r="B10">
        <v>1657</v>
      </c>
      <c r="E10" t="s">
        <v>125</v>
      </c>
      <c r="F10">
        <v>23</v>
      </c>
      <c r="G10">
        <v>20</v>
      </c>
      <c r="H10">
        <v>13</v>
      </c>
      <c r="I10">
        <v>13</v>
      </c>
      <c r="J10">
        <v>9</v>
      </c>
      <c r="K10">
        <v>16</v>
      </c>
      <c r="L10">
        <v>94</v>
      </c>
      <c r="O10" t="s">
        <v>214</v>
      </c>
      <c r="P10" s="18">
        <v>0.95754935359888216</v>
      </c>
      <c r="S10" t="s">
        <v>127</v>
      </c>
      <c r="T10" s="18">
        <v>0.96515635918937792</v>
      </c>
      <c r="V10" t="s">
        <v>208</v>
      </c>
      <c r="W10" s="18">
        <v>0.95632563311651864</v>
      </c>
      <c r="Y10" t="s">
        <v>135</v>
      </c>
      <c r="Z10" s="18">
        <v>0.97361190932311603</v>
      </c>
    </row>
    <row r="11" spans="1:26" x14ac:dyDescent="0.25">
      <c r="E11" t="s">
        <v>127</v>
      </c>
      <c r="F11">
        <v>19</v>
      </c>
      <c r="G11">
        <v>24</v>
      </c>
      <c r="H11">
        <v>20</v>
      </c>
      <c r="I11">
        <v>15</v>
      </c>
      <c r="J11">
        <v>14</v>
      </c>
      <c r="K11">
        <v>14</v>
      </c>
      <c r="L11">
        <v>106</v>
      </c>
      <c r="O11" t="s">
        <v>224</v>
      </c>
      <c r="P11" s="18">
        <v>0.96109342849794233</v>
      </c>
      <c r="S11" t="s">
        <v>129</v>
      </c>
      <c r="T11" s="18">
        <v>0.95955655410312235</v>
      </c>
      <c r="Y11" t="s">
        <v>136</v>
      </c>
      <c r="Z11" s="18">
        <v>0.97547508818342132</v>
      </c>
    </row>
    <row r="12" spans="1:26" x14ac:dyDescent="0.25">
      <c r="E12" t="s">
        <v>129</v>
      </c>
      <c r="F12">
        <v>11</v>
      </c>
      <c r="G12">
        <v>31</v>
      </c>
      <c r="H12">
        <v>18</v>
      </c>
      <c r="I12">
        <v>19</v>
      </c>
      <c r="J12">
        <v>8</v>
      </c>
      <c r="K12">
        <v>15</v>
      </c>
      <c r="L12">
        <v>102</v>
      </c>
      <c r="O12" t="s">
        <v>222</v>
      </c>
      <c r="P12" s="18">
        <v>0.9578650137741046</v>
      </c>
      <c r="S12" t="s">
        <v>130</v>
      </c>
      <c r="T12" s="18">
        <v>0.95120748299319702</v>
      </c>
      <c r="Y12" t="s">
        <v>143</v>
      </c>
      <c r="Z12" s="18">
        <v>0.97926954732510296</v>
      </c>
    </row>
    <row r="13" spans="1:26" x14ac:dyDescent="0.25">
      <c r="E13" t="s">
        <v>130</v>
      </c>
      <c r="F13">
        <v>22</v>
      </c>
      <c r="G13">
        <v>26</v>
      </c>
      <c r="H13">
        <v>9</v>
      </c>
      <c r="I13">
        <v>16</v>
      </c>
      <c r="J13">
        <v>12</v>
      </c>
      <c r="K13">
        <v>13</v>
      </c>
      <c r="L13">
        <v>98</v>
      </c>
      <c r="O13" t="s">
        <v>218</v>
      </c>
      <c r="P13" s="18">
        <v>0.96289541590771133</v>
      </c>
      <c r="S13" t="s">
        <v>131</v>
      </c>
      <c r="T13" s="18">
        <v>0.93971296296296269</v>
      </c>
      <c r="Y13" t="s">
        <v>151</v>
      </c>
      <c r="Z13" s="18">
        <v>0.98009548611111141</v>
      </c>
    </row>
    <row r="14" spans="1:26" x14ac:dyDescent="0.25">
      <c r="E14" t="s">
        <v>131</v>
      </c>
      <c r="F14">
        <v>19</v>
      </c>
      <c r="G14">
        <v>28</v>
      </c>
      <c r="H14">
        <v>20</v>
      </c>
      <c r="I14">
        <v>9</v>
      </c>
      <c r="J14">
        <v>12</v>
      </c>
      <c r="K14">
        <v>12</v>
      </c>
      <c r="L14">
        <v>100</v>
      </c>
      <c r="O14" t="s">
        <v>220</v>
      </c>
      <c r="P14" s="18">
        <v>0.95365257648953272</v>
      </c>
      <c r="S14" t="s">
        <v>132</v>
      </c>
      <c r="T14" s="18">
        <v>0.96642973856209213</v>
      </c>
      <c r="Y14" t="s">
        <v>147</v>
      </c>
      <c r="Z14" s="18">
        <v>0.98058943089430872</v>
      </c>
    </row>
    <row r="15" spans="1:26" x14ac:dyDescent="0.25">
      <c r="E15" t="s">
        <v>132</v>
      </c>
      <c r="F15">
        <v>15</v>
      </c>
      <c r="G15">
        <v>18</v>
      </c>
      <c r="H15">
        <v>16</v>
      </c>
      <c r="I15">
        <v>14</v>
      </c>
      <c r="J15">
        <v>12</v>
      </c>
      <c r="K15">
        <v>10</v>
      </c>
      <c r="L15">
        <v>85</v>
      </c>
      <c r="O15" t="s">
        <v>215</v>
      </c>
      <c r="P15" s="18">
        <v>0.95089245014245083</v>
      </c>
      <c r="S15" t="s">
        <v>133</v>
      </c>
      <c r="T15" s="18">
        <v>0.96396831880900558</v>
      </c>
      <c r="Y15" t="s">
        <v>153</v>
      </c>
      <c r="Z15" s="18">
        <v>0.98065180311890854</v>
      </c>
    </row>
    <row r="16" spans="1:26" x14ac:dyDescent="0.25">
      <c r="E16" t="s">
        <v>133</v>
      </c>
      <c r="F16">
        <v>21</v>
      </c>
      <c r="G16">
        <v>22</v>
      </c>
      <c r="H16">
        <v>16</v>
      </c>
      <c r="I16">
        <v>15</v>
      </c>
      <c r="J16">
        <v>13</v>
      </c>
      <c r="K16">
        <v>15</v>
      </c>
      <c r="L16">
        <v>102</v>
      </c>
      <c r="O16" t="s">
        <v>225</v>
      </c>
      <c r="P16" s="18">
        <v>0.95621868191721093</v>
      </c>
      <c r="R16" t="s">
        <v>231</v>
      </c>
      <c r="T16" s="18">
        <v>0.95735306811048759</v>
      </c>
      <c r="Y16" t="s">
        <v>140</v>
      </c>
      <c r="Z16" s="18">
        <v>0.98146604938271609</v>
      </c>
    </row>
    <row r="17" spans="4:26" x14ac:dyDescent="0.25">
      <c r="D17" t="s">
        <v>231</v>
      </c>
      <c r="F17">
        <v>216</v>
      </c>
      <c r="G17">
        <v>298</v>
      </c>
      <c r="H17">
        <v>168</v>
      </c>
      <c r="I17">
        <v>176</v>
      </c>
      <c r="J17">
        <v>135</v>
      </c>
      <c r="K17">
        <v>187</v>
      </c>
      <c r="L17">
        <v>1180</v>
      </c>
      <c r="O17" t="s">
        <v>208</v>
      </c>
      <c r="P17" s="18">
        <v>0.95632563311652108</v>
      </c>
      <c r="R17">
        <v>2019</v>
      </c>
      <c r="S17" t="s">
        <v>115</v>
      </c>
      <c r="T17" s="18">
        <v>0.96103009259259298</v>
      </c>
      <c r="Y17" t="s">
        <v>144</v>
      </c>
      <c r="Z17" s="18">
        <v>0.98161908436213985</v>
      </c>
    </row>
    <row r="18" spans="4:26" x14ac:dyDescent="0.25">
      <c r="D18">
        <v>2019</v>
      </c>
      <c r="E18" t="s">
        <v>115</v>
      </c>
      <c r="F18">
        <v>17</v>
      </c>
      <c r="G18">
        <v>19</v>
      </c>
      <c r="H18">
        <v>16</v>
      </c>
      <c r="I18">
        <v>14</v>
      </c>
      <c r="J18">
        <v>8</v>
      </c>
      <c r="K18">
        <v>18</v>
      </c>
      <c r="L18">
        <v>92</v>
      </c>
      <c r="S18" t="s">
        <v>117</v>
      </c>
      <c r="T18" s="18">
        <v>0.96061849771119467</v>
      </c>
      <c r="Y18" t="s">
        <v>149</v>
      </c>
      <c r="Z18" s="18">
        <v>0.98214506172839511</v>
      </c>
    </row>
    <row r="19" spans="4:26" x14ac:dyDescent="0.25">
      <c r="E19" t="s">
        <v>117</v>
      </c>
      <c r="F19">
        <v>17</v>
      </c>
      <c r="G19">
        <v>14</v>
      </c>
      <c r="H19">
        <v>15</v>
      </c>
      <c r="I19">
        <v>16</v>
      </c>
      <c r="J19">
        <v>15</v>
      </c>
      <c r="K19">
        <v>12</v>
      </c>
      <c r="L19">
        <v>89</v>
      </c>
      <c r="S19" t="s">
        <v>119</v>
      </c>
      <c r="T19" s="18">
        <v>0.95409426713948031</v>
      </c>
      <c r="Y19" t="s">
        <v>179</v>
      </c>
      <c r="Z19" s="18">
        <v>0.98224867724867715</v>
      </c>
    </row>
    <row r="20" spans="4:26" x14ac:dyDescent="0.25">
      <c r="E20" t="s">
        <v>119</v>
      </c>
      <c r="F20">
        <v>13</v>
      </c>
      <c r="G20">
        <v>21</v>
      </c>
      <c r="H20">
        <v>18</v>
      </c>
      <c r="I20">
        <v>16</v>
      </c>
      <c r="J20">
        <v>13</v>
      </c>
      <c r="K20">
        <v>13</v>
      </c>
      <c r="L20">
        <v>94</v>
      </c>
      <c r="S20" t="s">
        <v>121</v>
      </c>
      <c r="T20" s="18">
        <v>0.93902880658436105</v>
      </c>
      <c r="Y20" t="s">
        <v>145</v>
      </c>
      <c r="Z20" s="18">
        <v>0.98240740740740706</v>
      </c>
    </row>
    <row r="21" spans="4:26" x14ac:dyDescent="0.25">
      <c r="E21" t="s">
        <v>121</v>
      </c>
      <c r="F21">
        <v>14</v>
      </c>
      <c r="G21">
        <v>16</v>
      </c>
      <c r="H21">
        <v>20</v>
      </c>
      <c r="I21">
        <v>18</v>
      </c>
      <c r="J21">
        <v>11</v>
      </c>
      <c r="K21">
        <v>11</v>
      </c>
      <c r="L21">
        <v>90</v>
      </c>
      <c r="S21" t="s">
        <v>123</v>
      </c>
      <c r="T21" s="18">
        <v>0.9539971891534389</v>
      </c>
      <c r="Y21" t="s">
        <v>150</v>
      </c>
      <c r="Z21" s="18">
        <v>0.9845210727969349</v>
      </c>
    </row>
    <row r="22" spans="4:26" x14ac:dyDescent="0.25">
      <c r="E22" t="s">
        <v>123</v>
      </c>
      <c r="F22">
        <v>23</v>
      </c>
      <c r="G22">
        <v>25</v>
      </c>
      <c r="H22">
        <v>19</v>
      </c>
      <c r="I22">
        <v>16</v>
      </c>
      <c r="J22">
        <v>8</v>
      </c>
      <c r="K22">
        <v>21</v>
      </c>
      <c r="L22">
        <v>112</v>
      </c>
      <c r="R22" t="s">
        <v>232</v>
      </c>
      <c r="T22" s="18">
        <v>0.95378397002872728</v>
      </c>
      <c r="Y22" t="s">
        <v>138</v>
      </c>
      <c r="Z22" s="18">
        <v>0.98480902777777779</v>
      </c>
    </row>
    <row r="23" spans="4:26" x14ac:dyDescent="0.25">
      <c r="D23" t="s">
        <v>232</v>
      </c>
      <c r="F23">
        <v>84</v>
      </c>
      <c r="G23">
        <v>95</v>
      </c>
      <c r="H23">
        <v>88</v>
      </c>
      <c r="I23">
        <v>80</v>
      </c>
      <c r="J23">
        <v>55</v>
      </c>
      <c r="K23">
        <v>75</v>
      </c>
      <c r="L23">
        <v>477</v>
      </c>
      <c r="R23" t="s">
        <v>208</v>
      </c>
      <c r="T23" s="18">
        <v>0.95632563311652463</v>
      </c>
      <c r="Y23" t="s">
        <v>156</v>
      </c>
      <c r="Z23" s="18">
        <v>0.98493634259259255</v>
      </c>
    </row>
    <row r="24" spans="4:26" x14ac:dyDescent="0.25">
      <c r="D24" t="s">
        <v>208</v>
      </c>
      <c r="F24">
        <v>300</v>
      </c>
      <c r="G24">
        <v>393</v>
      </c>
      <c r="H24">
        <v>256</v>
      </c>
      <c r="I24">
        <v>256</v>
      </c>
      <c r="J24">
        <v>190</v>
      </c>
      <c r="K24">
        <v>262</v>
      </c>
      <c r="L24">
        <v>1657</v>
      </c>
      <c r="Y24" t="s">
        <v>158</v>
      </c>
      <c r="Z24" s="18">
        <v>0.98586805555555546</v>
      </c>
    </row>
    <row r="25" spans="4:26" x14ac:dyDescent="0.25">
      <c r="Y25" t="s">
        <v>148</v>
      </c>
      <c r="Z25" s="18">
        <v>0.98617592592592584</v>
      </c>
    </row>
    <row r="26" spans="4:26" x14ac:dyDescent="0.25">
      <c r="Y26" t="s">
        <v>146</v>
      </c>
      <c r="Z26" s="18">
        <v>0.98629629629629634</v>
      </c>
    </row>
    <row r="27" spans="4:26" x14ac:dyDescent="0.25">
      <c r="Y27" t="s">
        <v>152</v>
      </c>
      <c r="Z27" s="18">
        <v>0.98662422839506181</v>
      </c>
    </row>
    <row r="28" spans="4:26" x14ac:dyDescent="0.25">
      <c r="Y28" t="s">
        <v>194</v>
      </c>
      <c r="Z28" s="18">
        <v>0.98675925925925934</v>
      </c>
    </row>
    <row r="29" spans="4:26" x14ac:dyDescent="0.25">
      <c r="Y29" t="s">
        <v>162</v>
      </c>
      <c r="Z29" s="18">
        <v>0.98732638888888891</v>
      </c>
    </row>
    <row r="30" spans="4:26" x14ac:dyDescent="0.25">
      <c r="Y30" t="s">
        <v>184</v>
      </c>
      <c r="Z30" s="18">
        <v>0.98737433862433854</v>
      </c>
    </row>
    <row r="31" spans="4:26" x14ac:dyDescent="0.25">
      <c r="Y31" t="s">
        <v>196</v>
      </c>
      <c r="Z31" s="18">
        <v>0.98763310185185182</v>
      </c>
    </row>
    <row r="32" spans="4:26" x14ac:dyDescent="0.25">
      <c r="Y32" t="s">
        <v>167</v>
      </c>
      <c r="Z32" s="18">
        <v>0.98767361111111129</v>
      </c>
    </row>
    <row r="33" spans="1:26" x14ac:dyDescent="0.25">
      <c r="Y33" t="s">
        <v>164</v>
      </c>
      <c r="Z33" s="18">
        <v>0.9881192129629629</v>
      </c>
    </row>
    <row r="34" spans="1:26" x14ac:dyDescent="0.25">
      <c r="Y34" t="s">
        <v>190</v>
      </c>
      <c r="Z34" s="18">
        <v>0.98838734567901232</v>
      </c>
    </row>
    <row r="35" spans="1:26" x14ac:dyDescent="0.25">
      <c r="Y35" t="s">
        <v>183</v>
      </c>
      <c r="Z35" s="18">
        <v>0.98845238095238097</v>
      </c>
    </row>
    <row r="36" spans="1:26" x14ac:dyDescent="0.25">
      <c r="Y36" t="s">
        <v>160</v>
      </c>
      <c r="Z36" s="18">
        <v>0.98893518518518531</v>
      </c>
    </row>
    <row r="37" spans="1:26" x14ac:dyDescent="0.25">
      <c r="A37" s="14" t="s">
        <v>228</v>
      </c>
      <c r="B37" s="14" t="s">
        <v>10</v>
      </c>
      <c r="I37" s="14"/>
      <c r="J37" s="14"/>
      <c r="K37" s="14"/>
      <c r="L37" s="14"/>
      <c r="Y37" t="s">
        <v>137</v>
      </c>
      <c r="Z37" s="18">
        <v>0.98921913580246901</v>
      </c>
    </row>
    <row r="38" spans="1:26" x14ac:dyDescent="0.25">
      <c r="A38" s="14" t="s">
        <v>227</v>
      </c>
      <c r="B38" t="s">
        <v>209</v>
      </c>
      <c r="C38" t="s">
        <v>15</v>
      </c>
      <c r="D38" t="s">
        <v>210</v>
      </c>
      <c r="E38" t="s">
        <v>211</v>
      </c>
      <c r="F38" t="s">
        <v>229</v>
      </c>
      <c r="G38" t="s">
        <v>230</v>
      </c>
      <c r="H38" t="s">
        <v>208</v>
      </c>
      <c r="Y38" t="s">
        <v>180</v>
      </c>
      <c r="Z38" s="18">
        <v>0.99003968253968255</v>
      </c>
    </row>
    <row r="39" spans="1:26" x14ac:dyDescent="0.25">
      <c r="A39" t="s">
        <v>226</v>
      </c>
      <c r="B39">
        <v>19</v>
      </c>
      <c r="C39">
        <v>36</v>
      </c>
      <c r="D39">
        <v>23</v>
      </c>
      <c r="E39">
        <v>18</v>
      </c>
      <c r="F39">
        <v>19</v>
      </c>
      <c r="G39">
        <v>22</v>
      </c>
      <c r="H39">
        <v>137</v>
      </c>
      <c r="Y39" t="s">
        <v>173</v>
      </c>
      <c r="Z39" s="18">
        <v>0.99004629629629626</v>
      </c>
    </row>
    <row r="40" spans="1:26" x14ac:dyDescent="0.25">
      <c r="A40" t="s">
        <v>223</v>
      </c>
      <c r="B40">
        <v>29</v>
      </c>
      <c r="C40">
        <v>27</v>
      </c>
      <c r="D40">
        <v>17</v>
      </c>
      <c r="E40">
        <v>26</v>
      </c>
      <c r="F40">
        <v>16</v>
      </c>
      <c r="G40">
        <v>16</v>
      </c>
      <c r="H40">
        <v>131</v>
      </c>
      <c r="Y40" t="s">
        <v>169</v>
      </c>
      <c r="Z40" s="18">
        <v>0.99031828703703695</v>
      </c>
    </row>
    <row r="41" spans="1:26" x14ac:dyDescent="0.25">
      <c r="A41" t="s">
        <v>221</v>
      </c>
      <c r="B41">
        <v>30</v>
      </c>
      <c r="C41">
        <v>26</v>
      </c>
      <c r="D41">
        <v>25</v>
      </c>
      <c r="E41">
        <v>17</v>
      </c>
      <c r="F41">
        <v>21</v>
      </c>
      <c r="G41">
        <v>26</v>
      </c>
      <c r="H41">
        <v>145</v>
      </c>
      <c r="Y41" t="s">
        <v>192</v>
      </c>
      <c r="Z41" s="18">
        <v>0.99068518518518522</v>
      </c>
    </row>
    <row r="42" spans="1:26" x14ac:dyDescent="0.25">
      <c r="A42" t="s">
        <v>217</v>
      </c>
      <c r="B42">
        <v>24</v>
      </c>
      <c r="C42">
        <v>25</v>
      </c>
      <c r="D42">
        <v>16</v>
      </c>
      <c r="E42">
        <v>23</v>
      </c>
      <c r="F42">
        <v>12</v>
      </c>
      <c r="G42">
        <v>26</v>
      </c>
      <c r="H42">
        <v>126</v>
      </c>
      <c r="Y42" t="s">
        <v>187</v>
      </c>
      <c r="Z42" s="18">
        <v>0.99123015873015863</v>
      </c>
    </row>
    <row r="43" spans="1:26" x14ac:dyDescent="0.25">
      <c r="A43" t="s">
        <v>216</v>
      </c>
      <c r="B43">
        <v>25</v>
      </c>
      <c r="C43">
        <v>30</v>
      </c>
      <c r="D43">
        <v>24</v>
      </c>
      <c r="E43">
        <v>13</v>
      </c>
      <c r="F43">
        <v>14</v>
      </c>
      <c r="G43">
        <v>15</v>
      </c>
      <c r="H43">
        <v>121</v>
      </c>
      <c r="Y43" t="s">
        <v>178</v>
      </c>
      <c r="Z43" s="18">
        <v>0.99153439153439149</v>
      </c>
    </row>
    <row r="44" spans="1:26" x14ac:dyDescent="0.25">
      <c r="A44" t="s">
        <v>219</v>
      </c>
      <c r="B44">
        <v>21</v>
      </c>
      <c r="C44">
        <v>25</v>
      </c>
      <c r="D44">
        <v>14</v>
      </c>
      <c r="E44">
        <v>22</v>
      </c>
      <c r="F44">
        <v>16</v>
      </c>
      <c r="G44">
        <v>25</v>
      </c>
      <c r="H44">
        <v>123</v>
      </c>
      <c r="Y44" t="s">
        <v>165</v>
      </c>
      <c r="Z44" s="18">
        <v>0.99175925925925934</v>
      </c>
    </row>
    <row r="45" spans="1:26" x14ac:dyDescent="0.25">
      <c r="A45" t="s">
        <v>214</v>
      </c>
      <c r="B45">
        <v>16</v>
      </c>
      <c r="C45">
        <v>33</v>
      </c>
      <c r="D45">
        <v>14</v>
      </c>
      <c r="E45">
        <v>14</v>
      </c>
      <c r="F45">
        <v>14</v>
      </c>
      <c r="G45">
        <v>15</v>
      </c>
      <c r="H45">
        <v>106</v>
      </c>
      <c r="Y45" t="s">
        <v>189</v>
      </c>
      <c r="Z45" s="18">
        <v>0.99178240740740742</v>
      </c>
    </row>
    <row r="46" spans="1:26" x14ac:dyDescent="0.25">
      <c r="A46" t="s">
        <v>224</v>
      </c>
      <c r="B46">
        <v>35</v>
      </c>
      <c r="C46">
        <v>32</v>
      </c>
      <c r="D46">
        <v>21</v>
      </c>
      <c r="E46">
        <v>26</v>
      </c>
      <c r="F46">
        <v>14</v>
      </c>
      <c r="G46">
        <v>16</v>
      </c>
      <c r="H46">
        <v>144</v>
      </c>
      <c r="Y46" t="s">
        <v>177</v>
      </c>
      <c r="Z46" s="18">
        <v>0.99181216931216931</v>
      </c>
    </row>
    <row r="47" spans="1:26" x14ac:dyDescent="0.25">
      <c r="A47" t="s">
        <v>222</v>
      </c>
      <c r="B47">
        <v>16</v>
      </c>
      <c r="C47">
        <v>28</v>
      </c>
      <c r="D47">
        <v>19</v>
      </c>
      <c r="E47">
        <v>19</v>
      </c>
      <c r="F47">
        <v>16</v>
      </c>
      <c r="G47">
        <v>23</v>
      </c>
      <c r="H47">
        <v>121</v>
      </c>
      <c r="Y47" t="s">
        <v>175</v>
      </c>
      <c r="Z47" s="18">
        <v>0.99211226851851841</v>
      </c>
    </row>
    <row r="48" spans="1:26" x14ac:dyDescent="0.25">
      <c r="A48" t="s">
        <v>218</v>
      </c>
      <c r="B48">
        <v>19</v>
      </c>
      <c r="C48">
        <v>35</v>
      </c>
      <c r="D48">
        <v>18</v>
      </c>
      <c r="E48">
        <v>18</v>
      </c>
      <c r="F48">
        <v>14</v>
      </c>
      <c r="G48">
        <v>18</v>
      </c>
      <c r="H48">
        <v>122</v>
      </c>
      <c r="Y48" t="s">
        <v>182</v>
      </c>
      <c r="Z48" s="18">
        <v>0.99233465608465588</v>
      </c>
    </row>
    <row r="49" spans="1:26" x14ac:dyDescent="0.25">
      <c r="A49" t="s">
        <v>220</v>
      </c>
      <c r="B49">
        <v>26</v>
      </c>
      <c r="C49">
        <v>19</v>
      </c>
      <c r="D49">
        <v>24</v>
      </c>
      <c r="E49">
        <v>12</v>
      </c>
      <c r="F49">
        <v>11</v>
      </c>
      <c r="G49">
        <v>23</v>
      </c>
      <c r="H49">
        <v>115</v>
      </c>
      <c r="Y49" t="s">
        <v>163</v>
      </c>
      <c r="Z49" s="18">
        <v>0.99241319444444442</v>
      </c>
    </row>
    <row r="50" spans="1:26" x14ac:dyDescent="0.25">
      <c r="A50" t="s">
        <v>215</v>
      </c>
      <c r="B50">
        <v>19</v>
      </c>
      <c r="C50">
        <v>37</v>
      </c>
      <c r="D50">
        <v>22</v>
      </c>
      <c r="E50">
        <v>26</v>
      </c>
      <c r="F50">
        <v>10</v>
      </c>
      <c r="G50">
        <v>16</v>
      </c>
      <c r="H50">
        <v>130</v>
      </c>
      <c r="Y50" t="s">
        <v>186</v>
      </c>
      <c r="Z50" s="18">
        <v>0.99248677248677253</v>
      </c>
    </row>
    <row r="51" spans="1:26" x14ac:dyDescent="0.25">
      <c r="A51" t="s">
        <v>225</v>
      </c>
      <c r="B51">
        <v>21</v>
      </c>
      <c r="C51">
        <v>40</v>
      </c>
      <c r="D51">
        <v>19</v>
      </c>
      <c r="E51">
        <v>22</v>
      </c>
      <c r="F51">
        <v>13</v>
      </c>
      <c r="G51">
        <v>21</v>
      </c>
      <c r="H51">
        <v>136</v>
      </c>
      <c r="Y51" t="s">
        <v>166</v>
      </c>
      <c r="Z51" s="18">
        <v>0.99274305555555564</v>
      </c>
    </row>
    <row r="52" spans="1:26" x14ac:dyDescent="0.25">
      <c r="A52" t="s">
        <v>208</v>
      </c>
      <c r="B52">
        <v>300</v>
      </c>
      <c r="C52">
        <v>393</v>
      </c>
      <c r="D52">
        <v>256</v>
      </c>
      <c r="E52">
        <v>256</v>
      </c>
      <c r="F52">
        <v>190</v>
      </c>
      <c r="G52">
        <v>262</v>
      </c>
      <c r="H52">
        <v>1657</v>
      </c>
      <c r="Y52" t="s">
        <v>172</v>
      </c>
      <c r="Z52" s="18">
        <v>0.99283564814814818</v>
      </c>
    </row>
    <row r="53" spans="1:26" x14ac:dyDescent="0.25">
      <c r="Y53" t="s">
        <v>174</v>
      </c>
      <c r="Z53" s="18">
        <v>0.99310763888888898</v>
      </c>
    </row>
    <row r="54" spans="1:26" x14ac:dyDescent="0.25">
      <c r="Y54" t="s">
        <v>155</v>
      </c>
      <c r="Z54" s="18">
        <v>0.99331018518518521</v>
      </c>
    </row>
    <row r="55" spans="1:26" x14ac:dyDescent="0.25">
      <c r="Y55" t="s">
        <v>168</v>
      </c>
      <c r="Z55" s="18">
        <v>0.9933333333333334</v>
      </c>
    </row>
    <row r="56" spans="1:26" x14ac:dyDescent="0.25">
      <c r="Y56" t="s">
        <v>170</v>
      </c>
      <c r="Z56" s="18">
        <v>0.9934953703703705</v>
      </c>
    </row>
    <row r="57" spans="1:26" x14ac:dyDescent="0.25">
      <c r="Y57" t="s">
        <v>157</v>
      </c>
      <c r="Z57" s="18">
        <v>0.99387152777777787</v>
      </c>
    </row>
    <row r="58" spans="1:26" x14ac:dyDescent="0.25">
      <c r="Y58" t="s">
        <v>176</v>
      </c>
      <c r="Z58" s="18">
        <v>0.99412698412698419</v>
      </c>
    </row>
    <row r="59" spans="1:26" x14ac:dyDescent="0.25">
      <c r="Y59" t="s">
        <v>181</v>
      </c>
      <c r="Z59" s="18">
        <v>0.99427248677248681</v>
      </c>
    </row>
    <row r="60" spans="1:26" x14ac:dyDescent="0.25">
      <c r="Y60" t="s">
        <v>161</v>
      </c>
      <c r="Z60" s="18">
        <v>0.99429976851851853</v>
      </c>
    </row>
    <row r="61" spans="1:26" x14ac:dyDescent="0.25">
      <c r="A61" s="14" t="s">
        <v>228</v>
      </c>
      <c r="B61" s="14" t="s">
        <v>10</v>
      </c>
      <c r="I61" s="14"/>
      <c r="J61" s="14"/>
      <c r="K61" s="14"/>
      <c r="L61" s="14"/>
      <c r="Y61" t="s">
        <v>193</v>
      </c>
      <c r="Z61" s="18">
        <v>0.99437962962962967</v>
      </c>
    </row>
    <row r="62" spans="1:26" x14ac:dyDescent="0.25">
      <c r="A62" s="14" t="s">
        <v>5</v>
      </c>
      <c r="B62" t="s">
        <v>209</v>
      </c>
      <c r="C62" t="s">
        <v>15</v>
      </c>
      <c r="D62" t="s">
        <v>210</v>
      </c>
      <c r="E62" t="s">
        <v>211</v>
      </c>
      <c r="F62" t="s">
        <v>229</v>
      </c>
      <c r="G62" t="s">
        <v>230</v>
      </c>
      <c r="H62" t="s">
        <v>208</v>
      </c>
      <c r="Y62" t="s">
        <v>191</v>
      </c>
      <c r="Z62" s="18">
        <v>0.99446296296296288</v>
      </c>
    </row>
    <row r="63" spans="1:26" x14ac:dyDescent="0.25">
      <c r="A63" t="s">
        <v>25</v>
      </c>
      <c r="B63">
        <v>50</v>
      </c>
      <c r="C63">
        <v>70</v>
      </c>
      <c r="D63">
        <v>52</v>
      </c>
      <c r="E63">
        <v>44</v>
      </c>
      <c r="F63">
        <v>34</v>
      </c>
      <c r="G63">
        <v>35</v>
      </c>
      <c r="H63">
        <v>285</v>
      </c>
      <c r="Y63" t="s">
        <v>171</v>
      </c>
      <c r="Z63" s="18">
        <v>0.99450810185185179</v>
      </c>
    </row>
    <row r="64" spans="1:26" x14ac:dyDescent="0.25">
      <c r="A64" t="s">
        <v>14</v>
      </c>
      <c r="B64">
        <v>54</v>
      </c>
      <c r="C64">
        <v>78</v>
      </c>
      <c r="D64">
        <v>51</v>
      </c>
      <c r="E64">
        <v>50</v>
      </c>
      <c r="F64">
        <v>42</v>
      </c>
      <c r="G64">
        <v>48</v>
      </c>
      <c r="H64">
        <v>323</v>
      </c>
      <c r="Y64" t="s">
        <v>195</v>
      </c>
      <c r="Z64" s="18">
        <v>0.99547453703703703</v>
      </c>
    </row>
    <row r="65" spans="1:26" x14ac:dyDescent="0.25">
      <c r="A65" t="s">
        <v>29</v>
      </c>
      <c r="B65">
        <v>47</v>
      </c>
      <c r="C65">
        <v>49</v>
      </c>
      <c r="D65">
        <v>37</v>
      </c>
      <c r="E65">
        <v>34</v>
      </c>
      <c r="F65">
        <v>25</v>
      </c>
      <c r="G65">
        <v>32</v>
      </c>
      <c r="H65">
        <v>224</v>
      </c>
      <c r="Y65" t="s">
        <v>185</v>
      </c>
      <c r="Z65" s="18">
        <v>0.9954761904761904</v>
      </c>
    </row>
    <row r="66" spans="1:26" x14ac:dyDescent="0.25">
      <c r="A66" t="s">
        <v>19</v>
      </c>
      <c r="B66">
        <v>36</v>
      </c>
      <c r="C66">
        <v>49</v>
      </c>
      <c r="D66">
        <v>25</v>
      </c>
      <c r="E66">
        <v>29</v>
      </c>
      <c r="F66">
        <v>22</v>
      </c>
      <c r="G66">
        <v>30</v>
      </c>
      <c r="H66">
        <v>191</v>
      </c>
      <c r="Y66" t="s">
        <v>159</v>
      </c>
      <c r="Z66" s="18">
        <v>0.99631365740740752</v>
      </c>
    </row>
    <row r="67" spans="1:26" x14ac:dyDescent="0.25">
      <c r="A67" t="s">
        <v>55</v>
      </c>
      <c r="B67">
        <v>94</v>
      </c>
      <c r="C67">
        <v>117</v>
      </c>
      <c r="D67">
        <v>74</v>
      </c>
      <c r="E67">
        <v>84</v>
      </c>
      <c r="F67">
        <v>55</v>
      </c>
      <c r="G67">
        <v>102</v>
      </c>
      <c r="H67">
        <v>526</v>
      </c>
      <c r="Y67" t="s">
        <v>208</v>
      </c>
      <c r="Z67" s="18">
        <v>0.95632563311652419</v>
      </c>
    </row>
    <row r="68" spans="1:26" x14ac:dyDescent="0.25">
      <c r="A68" t="s">
        <v>106</v>
      </c>
      <c r="B68">
        <v>19</v>
      </c>
      <c r="C68">
        <v>30</v>
      </c>
      <c r="D68">
        <v>17</v>
      </c>
      <c r="E68">
        <v>15</v>
      </c>
      <c r="F68">
        <v>12</v>
      </c>
      <c r="G68">
        <v>15</v>
      </c>
      <c r="H68">
        <v>108</v>
      </c>
    </row>
    <row r="69" spans="1:26" x14ac:dyDescent="0.25">
      <c r="A69" t="s">
        <v>208</v>
      </c>
      <c r="B69">
        <v>300</v>
      </c>
      <c r="C69">
        <v>393</v>
      </c>
      <c r="D69">
        <v>256</v>
      </c>
      <c r="E69">
        <v>256</v>
      </c>
      <c r="F69">
        <v>190</v>
      </c>
      <c r="G69">
        <v>262</v>
      </c>
      <c r="H69">
        <v>1657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177DC-3F13-4129-B192-F3E93C05FFD8}">
  <dimension ref="A1:S1658"/>
  <sheetViews>
    <sheetView showGridLines="0" workbookViewId="0">
      <pane xSplit="4" ySplit="1" topLeftCell="K2" activePane="bottomRight" state="frozen"/>
      <selection pane="topRight" activeCell="D1" sqref="D1"/>
      <selection pane="bottomLeft" activeCell="A2" sqref="A2"/>
      <selection pane="bottomRight" activeCell="O4" sqref="O4"/>
    </sheetView>
  </sheetViews>
  <sheetFormatPr baseColWidth="10" defaultRowHeight="11.25" x14ac:dyDescent="0.2"/>
  <cols>
    <col min="1" max="1" width="31.85546875" style="1" customWidth="1"/>
    <col min="2" max="2" width="10.85546875" style="1" bestFit="1" customWidth="1"/>
    <col min="3" max="3" width="16.85546875" style="1" customWidth="1"/>
    <col min="4" max="4" width="14.42578125" style="1" bestFit="1" customWidth="1"/>
    <col min="5" max="5" width="27.140625" style="1" bestFit="1" customWidth="1"/>
    <col min="6" max="6" width="5.85546875" style="1" bestFit="1" customWidth="1"/>
    <col min="7" max="7" width="12.42578125" style="1" bestFit="1" customWidth="1"/>
    <col min="8" max="8" width="5.85546875" style="1" bestFit="1" customWidth="1"/>
    <col min="9" max="9" width="12" style="2" bestFit="1" customWidth="1"/>
    <col min="10" max="10" width="13" style="1" customWidth="1"/>
    <col min="11" max="11" width="11.140625" style="2" bestFit="1" customWidth="1"/>
    <col min="12" max="13" width="11.140625" style="2" customWidth="1"/>
    <col min="14" max="14" width="11.140625" style="8" customWidth="1"/>
    <col min="15" max="15" width="14" style="1" bestFit="1" customWidth="1"/>
    <col min="16" max="17" width="11.42578125" style="1"/>
    <col min="18" max="18" width="11.42578125" style="8"/>
    <col min="19" max="19" width="11.42578125" style="17"/>
    <col min="20" max="16384" width="11.42578125" style="1"/>
  </cols>
  <sheetData>
    <row r="1" spans="1:19" s="9" customFormat="1" ht="22.5" x14ac:dyDescent="0.25">
      <c r="A1" s="9" t="s">
        <v>0</v>
      </c>
      <c r="B1" s="9" t="s">
        <v>1</v>
      </c>
      <c r="C1" s="9" t="s">
        <v>227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10" t="s">
        <v>7</v>
      </c>
      <c r="J1" s="9" t="s">
        <v>8</v>
      </c>
      <c r="K1" s="10" t="s">
        <v>9</v>
      </c>
      <c r="L1" s="10" t="s">
        <v>202</v>
      </c>
      <c r="M1" s="10" t="s">
        <v>203</v>
      </c>
      <c r="N1" s="11" t="s">
        <v>206</v>
      </c>
      <c r="O1" s="12" t="s">
        <v>10</v>
      </c>
      <c r="P1" s="12" t="s">
        <v>204</v>
      </c>
      <c r="Q1" s="12" t="s">
        <v>205</v>
      </c>
      <c r="R1" s="13" t="s">
        <v>207</v>
      </c>
      <c r="S1" s="16" t="s">
        <v>233</v>
      </c>
    </row>
    <row r="2" spans="1:19" x14ac:dyDescent="0.2">
      <c r="A2" s="1" t="s">
        <v>134</v>
      </c>
      <c r="B2" s="1" t="s">
        <v>11</v>
      </c>
      <c r="C2" s="1" t="str">
        <f ca="1">VLOOKUP(RANDBETWEEN(1,13),Tablas!$N$7:$O$19,2,0)</f>
        <v>LAS VOLQUETAS</v>
      </c>
      <c r="D2" s="1" t="s">
        <v>12</v>
      </c>
      <c r="E2" s="1" t="s">
        <v>13</v>
      </c>
      <c r="F2" s="1">
        <v>107</v>
      </c>
      <c r="G2" s="1" t="s">
        <v>14</v>
      </c>
      <c r="H2" s="1">
        <v>1420</v>
      </c>
      <c r="I2" s="2">
        <f t="shared" ref="I2:I65" ca="1" si="0">RANDBETWEEN(43101,43616)</f>
        <v>43530</v>
      </c>
      <c r="J2" s="1" t="str">
        <f ca="1">IFERROR(IF(YEAR(Tabla1[[#This Row],[FECHA EJEC.]])&gt;0,"CONFORME","STANDBY"),"PENDIENTE")</f>
        <v>CONFORME</v>
      </c>
      <c r="K2" s="2">
        <f ca="1">IF(VLOOKUP(RANDBETWEEN(1,20),Tablas!$Q$6:$R$25,2,0)=0,"",Tabla1[[#This Row],[FECHA PROG.]]+VLOOKUP(RANDBETWEEN(1,20),Tablas!$Q$6:$R$25,2,0))</f>
        <v>43530</v>
      </c>
      <c r="L2" s="7">
        <f ca="1">IF(Tabla1[[#This Row],[FECHA EJEC.]]="","",TIME(RANDBETWEEN(9,15),RANDBETWEEN(10,40),0))</f>
        <v>0.5180555555555556</v>
      </c>
      <c r="M2" s="7">
        <f ca="1">IF(Tabla1[[#This Row],[FECHA EJEC.]]="","",Tabla1[[#This Row],[HORA INICIO]]+TIME(RANDBETWEEN(1,4),RANDBETWEEN(10,30),0))</f>
        <v>0.57361111111111118</v>
      </c>
      <c r="N2" s="8">
        <f ca="1">IF(Tabla1[[#This Row],[FECHA EJEC.]]="","",HOUR(Tabla1[[#This Row],[HORA TERMINO]]-Tabla1[[#This Row],[HORA INICIO]])+MINUTE(Tabla1[[#This Row],[HORA TERMINO]]-Tabla1[[#This Row],[HORA INICIO]])/60)</f>
        <v>1.3333333333333333</v>
      </c>
      <c r="O2" s="1" t="str">
        <f ca="1">IF(AND(K2=I2,J2="CONFORME"),"FECHA CUMPLIDA",IF(J2="STAND BY","STAND BY",IF(J2=""," ",IF(Tabla1[[#This Row],[FECHA EJEC.]]="","PENDIENTE",CONCATENATE("RETRASO DE ",(K2-I2)," DIAS")))))</f>
        <v>FECHA CUMPLIDA</v>
      </c>
      <c r="P2" s="2" t="str">
        <f ca="1">VLOOKUP(MONTH(Tabla1[[#This Row],[FECHA PROG.]]),Tabla2[],2,0)</f>
        <v>Mar</v>
      </c>
      <c r="Q2" s="1">
        <f ca="1">YEAR(Tabla1[[#This Row],[FECHA PROG.]])</f>
        <v>2019</v>
      </c>
      <c r="R2" s="8">
        <f ca="1">360-SUMIFS(Tabla1[HORAS],Tabla1[MÁQUINA],Tabla1[[#This Row],[MÁQUINA]],Tabla1[AÑO],Tabla1[[#This Row],[AÑO]],Tabla1[MES],Tabla1[[#This Row],[MES]])</f>
        <v>346.93333333333334</v>
      </c>
      <c r="S2" s="17">
        <f ca="1">Tabla1[[#This Row],[HORAS DISPONIBLES]]/360</f>
        <v>0.96370370370370373</v>
      </c>
    </row>
    <row r="3" spans="1:19" x14ac:dyDescent="0.2">
      <c r="A3" s="1" t="s">
        <v>135</v>
      </c>
      <c r="B3" s="1" t="s">
        <v>16</v>
      </c>
      <c r="C3" s="1" t="str">
        <f ca="1">VLOOKUP(RANDBETWEEN(1,13),Tablas!$N$7:$O$19,2,0)</f>
        <v>COMPACTADORA</v>
      </c>
      <c r="D3" s="1" t="s">
        <v>12</v>
      </c>
      <c r="E3" s="1" t="s">
        <v>13</v>
      </c>
      <c r="F3" s="1">
        <v>107</v>
      </c>
      <c r="G3" s="1" t="s">
        <v>14</v>
      </c>
      <c r="H3" s="1">
        <v>1420</v>
      </c>
      <c r="I3" s="2">
        <f t="shared" ca="1" si="0"/>
        <v>43507</v>
      </c>
      <c r="J3" s="1" t="str">
        <f ca="1">IFERROR(IF(YEAR(Tabla1[[#This Row],[FECHA EJEC.]])&gt;0,"CONFORME","STANDBY"),"PENDIENTE")</f>
        <v>CONFORME</v>
      </c>
      <c r="K3" s="2">
        <f ca="1">IF(VLOOKUP(RANDBETWEEN(1,20),Tablas!$Q$6:$R$25,2,0)=0,"",Tabla1[[#This Row],[FECHA PROG.]]+VLOOKUP(RANDBETWEEN(1,20),Tablas!$Q$6:$R$25,2,0))</f>
        <v>43509</v>
      </c>
      <c r="L3" s="7">
        <f ca="1">IF(Tabla1[[#This Row],[FECHA EJEC.]]="","",TIME(RANDBETWEEN(9,15),RANDBETWEEN(10,40),0))</f>
        <v>0.42777777777777776</v>
      </c>
      <c r="M3" s="7">
        <f ca="1">IF(Tabla1[[#This Row],[FECHA EJEC.]]="","",Tabla1[[#This Row],[HORA INICIO]]+TIME(RANDBETWEEN(1,4),RANDBETWEEN(10,30),0))</f>
        <v>0.56041666666666667</v>
      </c>
      <c r="N3" s="8">
        <f ca="1">IF(Tabla1[[#This Row],[FECHA EJEC.]]="","",HOUR(Tabla1[[#This Row],[HORA TERMINO]]-Tabla1[[#This Row],[HORA INICIO]])+MINUTE(Tabla1[[#This Row],[HORA TERMINO]]-Tabla1[[#This Row],[HORA INICIO]])/60)</f>
        <v>3.1833333333333331</v>
      </c>
      <c r="O3" s="1" t="str">
        <f ca="1">IF(AND(K3=I3,J3="CONFORME"),"FECHA CUMPLIDA",IF(J3="STAND BY","STAND BY",IF(J3=""," ",IF(Tabla1[[#This Row],[FECHA EJEC.]]="","PENDIENTE",CONCATENATE("RETRASO DE ",(K3-I3)," DIAS")))))</f>
        <v>RETRASO DE 2 DIAS</v>
      </c>
      <c r="P3" s="2" t="str">
        <f ca="1">VLOOKUP(MONTH(Tabla1[[#This Row],[FECHA PROG.]]),Tabla2[],2,0)</f>
        <v>Feb</v>
      </c>
      <c r="Q3" s="1">
        <f ca="1">YEAR(Tabla1[[#This Row],[FECHA PROG.]])</f>
        <v>2019</v>
      </c>
      <c r="R3" s="8">
        <f ca="1">360-SUMIFS(Tabla1[HORAS],Tabla1[MÁQUINA],Tabla1[[#This Row],[MÁQUINA]],Tabla1[AÑO],Tabla1[[#This Row],[AÑO]],Tabla1[MES],Tabla1[[#This Row],[MES]])</f>
        <v>343.5333333333333</v>
      </c>
      <c r="S3" s="17">
        <f ca="1">Tabla1[[#This Row],[HORAS DISPONIBLES]]/360</f>
        <v>0.95425925925925914</v>
      </c>
    </row>
    <row r="4" spans="1:19" x14ac:dyDescent="0.2">
      <c r="A4" s="1" t="s">
        <v>135</v>
      </c>
      <c r="B4" s="1" t="s">
        <v>16</v>
      </c>
      <c r="C4" s="1" t="str">
        <f ca="1">VLOOKUP(RANDBETWEEN(1,13),Tablas!$N$7:$O$19,2,0)</f>
        <v>COMPACTADORA</v>
      </c>
      <c r="D4" s="1" t="s">
        <v>12</v>
      </c>
      <c r="E4" s="1" t="s">
        <v>18</v>
      </c>
      <c r="F4" s="1">
        <v>107</v>
      </c>
      <c r="G4" s="1" t="s">
        <v>19</v>
      </c>
      <c r="H4" s="1">
        <v>1698</v>
      </c>
      <c r="I4" s="2">
        <f t="shared" ca="1" si="0"/>
        <v>43565</v>
      </c>
      <c r="J4" s="1" t="str">
        <f ca="1">IFERROR(IF(YEAR(Tabla1[[#This Row],[FECHA EJEC.]])&gt;0,"CONFORME","STANDBY"),"PENDIENTE")</f>
        <v>CONFORME</v>
      </c>
      <c r="K4" s="2">
        <f ca="1">IF(VLOOKUP(RANDBETWEEN(1,20),Tablas!$Q$6:$R$25,2,0)=0,"",Tabla1[[#This Row],[FECHA PROG.]]+VLOOKUP(RANDBETWEEN(1,20),Tablas!$Q$6:$R$25,2,0))</f>
        <v>43565</v>
      </c>
      <c r="L4" s="7">
        <f ca="1">IF(Tabla1[[#This Row],[FECHA EJEC.]]="","",TIME(RANDBETWEEN(9,15),RANDBETWEEN(10,40),0))</f>
        <v>0.43125000000000002</v>
      </c>
      <c r="M4" s="7">
        <f ca="1">IF(Tabla1[[#This Row],[FECHA EJEC.]]="","",Tabla1[[#This Row],[HORA INICIO]]+TIME(RANDBETWEEN(1,4),RANDBETWEEN(10,30),0))</f>
        <v>0.60624999999999996</v>
      </c>
      <c r="N4" s="8">
        <f ca="1">IF(Tabla1[[#This Row],[FECHA EJEC.]]="","",HOUR(Tabla1[[#This Row],[HORA TERMINO]]-Tabla1[[#This Row],[HORA INICIO]])+MINUTE(Tabla1[[#This Row],[HORA TERMINO]]-Tabla1[[#This Row],[HORA INICIO]])/60)</f>
        <v>4.2</v>
      </c>
      <c r="O4" s="1" t="str">
        <f ca="1">IF(AND(K4=I4,J4="CONFORME"),"FECHA CUMPLIDA",IF(J4="STAND BY","STAND BY",IF(J4=""," ",IF(Tabla1[[#This Row],[FECHA EJEC.]]="","PENDIENTE",CONCATENATE("RETRASO DE ",(K4-I4)," DIAS")))))</f>
        <v>FECHA CUMPLIDA</v>
      </c>
      <c r="P4" s="2" t="str">
        <f ca="1">VLOOKUP(MONTH(Tabla1[[#This Row],[FECHA PROG.]]),Tabla2[],2,0)</f>
        <v>Abr</v>
      </c>
      <c r="Q4" s="1">
        <f ca="1">YEAR(Tabla1[[#This Row],[FECHA PROG.]])</f>
        <v>2019</v>
      </c>
      <c r="R4" s="8">
        <f ca="1">360-SUMIFS(Tabla1[HORAS],Tabla1[MÁQUINA],Tabla1[[#This Row],[MÁQUINA]],Tabla1[AÑO],Tabla1[[#This Row],[AÑO]],Tabla1[MES],Tabla1[[#This Row],[MES]])</f>
        <v>348.06666666666666</v>
      </c>
      <c r="S4" s="17">
        <f ca="1">Tabla1[[#This Row],[HORAS DISPONIBLES]]/360</f>
        <v>0.96685185185185185</v>
      </c>
    </row>
    <row r="5" spans="1:19" x14ac:dyDescent="0.2">
      <c r="A5" s="1" t="s">
        <v>136</v>
      </c>
      <c r="B5" s="1" t="s">
        <v>20</v>
      </c>
      <c r="C5" s="1" t="str">
        <f ca="1">VLOOKUP(RANDBETWEEN(1,13),Tablas!$N$7:$O$19,2,0)</f>
        <v>MOTONIVELADORA</v>
      </c>
      <c r="D5" s="1" t="s">
        <v>12</v>
      </c>
      <c r="E5" s="1" t="s">
        <v>21</v>
      </c>
      <c r="F5" s="1">
        <v>106</v>
      </c>
      <c r="G5" s="1" t="s">
        <v>19</v>
      </c>
      <c r="H5" s="1">
        <v>1698</v>
      </c>
      <c r="I5" s="2">
        <f t="shared" ca="1" si="0"/>
        <v>43492</v>
      </c>
      <c r="J5" s="1" t="str">
        <f ca="1">IFERROR(IF(YEAR(Tabla1[[#This Row],[FECHA EJEC.]])&gt;0,"CONFORME","STANDBY"),"PENDIENTE")</f>
        <v>PENDIENTE</v>
      </c>
      <c r="K5" s="2" t="str">
        <f ca="1">IF(VLOOKUP(RANDBETWEEN(1,20),Tablas!$Q$6:$R$25,2,0)=0,"",Tabla1[[#This Row],[FECHA PROG.]]+VLOOKUP(RANDBETWEEN(1,20),Tablas!$Q$6:$R$25,2,0))</f>
        <v/>
      </c>
      <c r="L5" s="7" t="str">
        <f ca="1">IF(Tabla1[[#This Row],[FECHA EJEC.]]="","",TIME(RANDBETWEEN(9,15),RANDBETWEEN(10,40),0))</f>
        <v/>
      </c>
      <c r="M5" s="7" t="str">
        <f ca="1">IF(Tabla1[[#This Row],[FECHA EJEC.]]="","",Tabla1[[#This Row],[HORA INICIO]]+TIME(RANDBETWEEN(1,4),RANDBETWEEN(10,30),0))</f>
        <v/>
      </c>
      <c r="N5" s="8" t="str">
        <f ca="1">IF(Tabla1[[#This Row],[FECHA EJEC.]]="","",HOUR(Tabla1[[#This Row],[HORA TERMINO]]-Tabla1[[#This Row],[HORA INICIO]])+MINUTE(Tabla1[[#This Row],[HORA TERMINO]]-Tabla1[[#This Row],[HORA INICIO]])/60)</f>
        <v/>
      </c>
      <c r="O5" s="1" t="str">
        <f ca="1">IF(AND(K5=I5,J5="CONFORME"),"FECHA CUMPLIDA",IF(J5="STAND BY","STAND BY",IF(J5=""," ",IF(Tabla1[[#This Row],[FECHA EJEC.]]="","PENDIENTE",CONCATENATE("RETRASO DE ",(K5-I5)," DIAS")))))</f>
        <v>PENDIENTE</v>
      </c>
      <c r="P5" s="2" t="str">
        <f ca="1">VLOOKUP(MONTH(Tabla1[[#This Row],[FECHA PROG.]]),Tabla2[],2,0)</f>
        <v>Ene</v>
      </c>
      <c r="Q5" s="1">
        <f ca="1">YEAR(Tabla1[[#This Row],[FECHA PROG.]])</f>
        <v>2019</v>
      </c>
      <c r="R5" s="8">
        <f ca="1">360-SUMIFS(Tabla1[HORAS],Tabla1[MÁQUINA],Tabla1[[#This Row],[MÁQUINA]],Tabla1[AÑO],Tabla1[[#This Row],[AÑO]],Tabla1[MES],Tabla1[[#This Row],[MES]])</f>
        <v>348.7</v>
      </c>
      <c r="S5" s="17">
        <f ca="1">Tabla1[[#This Row],[HORAS DISPONIBLES]]/360</f>
        <v>0.96861111111111109</v>
      </c>
    </row>
    <row r="6" spans="1:19" x14ac:dyDescent="0.2">
      <c r="A6" s="1" t="s">
        <v>137</v>
      </c>
      <c r="B6" s="1" t="s">
        <v>23</v>
      </c>
      <c r="C6" s="1" t="str">
        <f ca="1">VLOOKUP(RANDBETWEEN(1,13),Tablas!$N$7:$O$19,2,0)</f>
        <v>MOTOTRAILLA</v>
      </c>
      <c r="D6" s="1" t="s">
        <v>12</v>
      </c>
      <c r="E6" s="1" t="s">
        <v>24</v>
      </c>
      <c r="F6" s="1">
        <v>201</v>
      </c>
      <c r="G6" s="1" t="s">
        <v>25</v>
      </c>
      <c r="H6" s="1">
        <v>1168</v>
      </c>
      <c r="I6" s="2">
        <f t="shared" ca="1" si="0"/>
        <v>43219</v>
      </c>
      <c r="J6" s="1" t="str">
        <f ca="1">IFERROR(IF(YEAR(Tabla1[[#This Row],[FECHA EJEC.]])&gt;0,"CONFORME","STANDBY"),"PENDIENTE")</f>
        <v>PENDIENTE</v>
      </c>
      <c r="K6" s="2" t="str">
        <f ca="1">IF(VLOOKUP(RANDBETWEEN(1,20),Tablas!$Q$6:$R$25,2,0)=0,"",Tabla1[[#This Row],[FECHA PROG.]]+VLOOKUP(RANDBETWEEN(1,20),Tablas!$Q$6:$R$25,2,0))</f>
        <v/>
      </c>
      <c r="L6" s="7" t="str">
        <f ca="1">IF(Tabla1[[#This Row],[FECHA EJEC.]]="","",TIME(RANDBETWEEN(9,15),RANDBETWEEN(10,40),0))</f>
        <v/>
      </c>
      <c r="M6" s="7" t="str">
        <f ca="1">IF(Tabla1[[#This Row],[FECHA EJEC.]]="","",Tabla1[[#This Row],[HORA INICIO]]+TIME(RANDBETWEEN(1,4),RANDBETWEEN(10,30),0))</f>
        <v/>
      </c>
      <c r="N6" s="8" t="str">
        <f ca="1">IF(Tabla1[[#This Row],[FECHA EJEC.]]="","",HOUR(Tabla1[[#This Row],[HORA TERMINO]]-Tabla1[[#This Row],[HORA INICIO]])+MINUTE(Tabla1[[#This Row],[HORA TERMINO]]-Tabla1[[#This Row],[HORA INICIO]])/60)</f>
        <v/>
      </c>
      <c r="O6" s="1" t="str">
        <f ca="1">IF(AND(K6=I6,J6="CONFORME"),"FECHA CUMPLIDA",IF(J6="STAND BY","STAND BY",IF(J6=""," ",IF(Tabla1[[#This Row],[FECHA EJEC.]]="","PENDIENTE",CONCATENATE("RETRASO DE ",(K6-I6)," DIAS")))))</f>
        <v>PENDIENTE</v>
      </c>
      <c r="P6" s="2" t="str">
        <f ca="1">VLOOKUP(MONTH(Tabla1[[#This Row],[FECHA PROG.]]),Tabla2[],2,0)</f>
        <v>Abr</v>
      </c>
      <c r="Q6" s="1">
        <f ca="1">YEAR(Tabla1[[#This Row],[FECHA PROG.]])</f>
        <v>2018</v>
      </c>
      <c r="R6" s="8">
        <f ca="1">360-SUMIFS(Tabla1[HORAS],Tabla1[MÁQUINA],Tabla1[[#This Row],[MÁQUINA]],Tabla1[AÑO],Tabla1[[#This Row],[AÑO]],Tabla1[MES],Tabla1[[#This Row],[MES]])</f>
        <v>360</v>
      </c>
      <c r="S6" s="17">
        <f ca="1">Tabla1[[#This Row],[HORAS DISPONIBLES]]/360</f>
        <v>1</v>
      </c>
    </row>
    <row r="7" spans="1:19" x14ac:dyDescent="0.2">
      <c r="A7" s="1" t="s">
        <v>134</v>
      </c>
      <c r="B7" s="1" t="s">
        <v>26</v>
      </c>
      <c r="C7" s="1" t="str">
        <f ca="1">VLOOKUP(RANDBETWEEN(1,13),Tablas!$N$7:$O$19,2,0)</f>
        <v>RETROEXCAVADORA</v>
      </c>
      <c r="D7" s="1" t="s">
        <v>12</v>
      </c>
      <c r="E7" s="1" t="s">
        <v>13</v>
      </c>
      <c r="F7" s="1">
        <v>107</v>
      </c>
      <c r="G7" s="1" t="s">
        <v>14</v>
      </c>
      <c r="H7" s="1">
        <v>1420</v>
      </c>
      <c r="I7" s="2">
        <f t="shared" ca="1" si="0"/>
        <v>43480</v>
      </c>
      <c r="J7" s="1" t="str">
        <f ca="1">IFERROR(IF(YEAR(Tabla1[[#This Row],[FECHA EJEC.]])&gt;0,"CONFORME","STANDBY"),"PENDIENTE")</f>
        <v>CONFORME</v>
      </c>
      <c r="K7" s="2">
        <f ca="1">IF(VLOOKUP(RANDBETWEEN(1,20),Tablas!$Q$6:$R$25,2,0)=0,"",Tabla1[[#This Row],[FECHA PROG.]]+VLOOKUP(RANDBETWEEN(1,20),Tablas!$Q$6:$R$25,2,0))</f>
        <v>43482</v>
      </c>
      <c r="L7" s="7">
        <f ca="1">IF(Tabla1[[#This Row],[FECHA EJEC.]]="","",TIME(RANDBETWEEN(9,15),RANDBETWEEN(10,40),0))</f>
        <v>0.60347222222222219</v>
      </c>
      <c r="M7" s="7">
        <f ca="1">IF(Tabla1[[#This Row],[FECHA EJEC.]]="","",Tabla1[[#This Row],[HORA INICIO]]+TIME(RANDBETWEEN(1,4),RANDBETWEEN(10,30),0))</f>
        <v>0.78611111111111109</v>
      </c>
      <c r="N7" s="8">
        <f ca="1">IF(Tabla1[[#This Row],[FECHA EJEC.]]="","",HOUR(Tabla1[[#This Row],[HORA TERMINO]]-Tabla1[[#This Row],[HORA INICIO]])+MINUTE(Tabla1[[#This Row],[HORA TERMINO]]-Tabla1[[#This Row],[HORA INICIO]])/60)</f>
        <v>4.3833333333333337</v>
      </c>
      <c r="O7" s="1" t="str">
        <f ca="1">IF(AND(K7=I7,J7="CONFORME"),"FECHA CUMPLIDA",IF(J7="STAND BY","STAND BY",IF(J7=""," ",IF(Tabla1[[#This Row],[FECHA EJEC.]]="","PENDIENTE",CONCATENATE("RETRASO DE ",(K7-I7)," DIAS")))))</f>
        <v>RETRASO DE 2 DIAS</v>
      </c>
      <c r="P7" s="2" t="str">
        <f ca="1">VLOOKUP(MONTH(Tabla1[[#This Row],[FECHA PROG.]]),Tabla2[],2,0)</f>
        <v>Ene</v>
      </c>
      <c r="Q7" s="1">
        <f ca="1">YEAR(Tabla1[[#This Row],[FECHA PROG.]])</f>
        <v>2019</v>
      </c>
      <c r="R7" s="8">
        <f ca="1">360-SUMIFS(Tabla1[HORAS],Tabla1[MÁQUINA],Tabla1[[#This Row],[MÁQUINA]],Tabla1[AÑO],Tabla1[[#This Row],[AÑO]],Tabla1[MES],Tabla1[[#This Row],[MES]])</f>
        <v>341.71666666666664</v>
      </c>
      <c r="S7" s="17">
        <f ca="1">Tabla1[[#This Row],[HORAS DISPONIBLES]]/360</f>
        <v>0.94921296296296287</v>
      </c>
    </row>
    <row r="8" spans="1:19" x14ac:dyDescent="0.2">
      <c r="A8" s="1" t="s">
        <v>138</v>
      </c>
      <c r="B8" s="1" t="s">
        <v>27</v>
      </c>
      <c r="C8" s="1" t="str">
        <f ca="1">VLOOKUP(RANDBETWEEN(1,13),Tablas!$N$7:$O$19,2,0)</f>
        <v>LAS VOLQUETAS</v>
      </c>
      <c r="D8" s="1" t="s">
        <v>12</v>
      </c>
      <c r="E8" s="1" t="s">
        <v>13</v>
      </c>
      <c r="F8" s="1">
        <v>107</v>
      </c>
      <c r="G8" s="1" t="s">
        <v>14</v>
      </c>
      <c r="H8" s="1">
        <v>1420</v>
      </c>
      <c r="I8" s="2">
        <f t="shared" ca="1" si="0"/>
        <v>43255</v>
      </c>
      <c r="J8" s="1" t="str">
        <f ca="1">IFERROR(IF(YEAR(Tabla1[[#This Row],[FECHA EJEC.]])&gt;0,"CONFORME","STANDBY"),"PENDIENTE")</f>
        <v>CONFORME</v>
      </c>
      <c r="K8" s="2">
        <f ca="1">IF(VLOOKUP(RANDBETWEEN(1,20),Tablas!$Q$6:$R$25,2,0)=0,"",Tabla1[[#This Row],[FECHA PROG.]]+VLOOKUP(RANDBETWEEN(1,20),Tablas!$Q$6:$R$25,2,0))</f>
        <v>43258</v>
      </c>
      <c r="L8" s="7">
        <f ca="1">IF(Tabla1[[#This Row],[FECHA EJEC.]]="","",TIME(RANDBETWEEN(9,15),RANDBETWEEN(10,40),0))</f>
        <v>0.50902777777777775</v>
      </c>
      <c r="M8" s="7">
        <f ca="1">IF(Tabla1[[#This Row],[FECHA EJEC.]]="","",Tabla1[[#This Row],[HORA INICIO]]+TIME(RANDBETWEEN(1,4),RANDBETWEEN(10,30),0))</f>
        <v>0.69513888888888886</v>
      </c>
      <c r="N8" s="8">
        <f ca="1">IF(Tabla1[[#This Row],[FECHA EJEC.]]="","",HOUR(Tabla1[[#This Row],[HORA TERMINO]]-Tabla1[[#This Row],[HORA INICIO]])+MINUTE(Tabla1[[#This Row],[HORA TERMINO]]-Tabla1[[#This Row],[HORA INICIO]])/60)</f>
        <v>4.4666666666666668</v>
      </c>
      <c r="O8" s="1" t="str">
        <f ca="1">IF(AND(K8=I8,J8="CONFORME"),"FECHA CUMPLIDA",IF(J8="STAND BY","STAND BY",IF(J8=""," ",IF(Tabla1[[#This Row],[FECHA EJEC.]]="","PENDIENTE",CONCATENATE("RETRASO DE ",(K8-I8)," DIAS")))))</f>
        <v>RETRASO DE 3 DIAS</v>
      </c>
      <c r="P8" s="2" t="str">
        <f ca="1">VLOOKUP(MONTH(Tabla1[[#This Row],[FECHA PROG.]]),Tabla2[],2,0)</f>
        <v>Jun</v>
      </c>
      <c r="Q8" s="1">
        <f ca="1">YEAR(Tabla1[[#This Row],[FECHA PROG.]])</f>
        <v>2018</v>
      </c>
      <c r="R8" s="8">
        <f ca="1">360-SUMIFS(Tabla1[HORAS],Tabla1[MÁQUINA],Tabla1[[#This Row],[MÁQUINA]],Tabla1[AÑO],Tabla1[[#This Row],[AÑO]],Tabla1[MES],Tabla1[[#This Row],[MES]])</f>
        <v>355.53333333333336</v>
      </c>
      <c r="S8" s="17">
        <f ca="1">Tabla1[[#This Row],[HORAS DISPONIBLES]]/360</f>
        <v>0.98759259259259269</v>
      </c>
    </row>
    <row r="9" spans="1:19" x14ac:dyDescent="0.2">
      <c r="A9" s="1" t="s">
        <v>138</v>
      </c>
      <c r="B9" s="1" t="s">
        <v>27</v>
      </c>
      <c r="C9" s="1" t="str">
        <f ca="1">VLOOKUP(RANDBETWEEN(1,13),Tablas!$N$7:$O$19,2,0)</f>
        <v>EXCAVADORA</v>
      </c>
      <c r="D9" s="1" t="s">
        <v>12</v>
      </c>
      <c r="E9" s="1" t="s">
        <v>18</v>
      </c>
      <c r="F9" s="1">
        <v>107</v>
      </c>
      <c r="G9" s="1" t="s">
        <v>19</v>
      </c>
      <c r="H9" s="1">
        <v>1698</v>
      </c>
      <c r="I9" s="2">
        <f t="shared" ca="1" si="0"/>
        <v>43152</v>
      </c>
      <c r="J9" s="1" t="str">
        <f ca="1">IFERROR(IF(YEAR(Tabla1[[#This Row],[FECHA EJEC.]])&gt;0,"CONFORME","STANDBY"),"PENDIENTE")</f>
        <v>CONFORME</v>
      </c>
      <c r="K9" s="2">
        <f ca="1">IF(VLOOKUP(RANDBETWEEN(1,20),Tablas!$Q$6:$R$25,2,0)=0,"",Tabla1[[#This Row],[FECHA PROG.]]+VLOOKUP(RANDBETWEEN(1,20),Tablas!$Q$6:$R$25,2,0))</f>
        <v>43155</v>
      </c>
      <c r="L9" s="7">
        <f ca="1">IF(Tabla1[[#This Row],[FECHA EJEC.]]="","",TIME(RANDBETWEEN(9,15),RANDBETWEEN(10,40),0))</f>
        <v>0.40208333333333335</v>
      </c>
      <c r="M9" s="7">
        <f ca="1">IF(Tabla1[[#This Row],[FECHA EJEC.]]="","",Tabla1[[#This Row],[HORA INICIO]]+TIME(RANDBETWEEN(1,4),RANDBETWEEN(10,30),0))</f>
        <v>0.45763888888888893</v>
      </c>
      <c r="N9" s="8">
        <f ca="1">IF(Tabla1[[#This Row],[FECHA EJEC.]]="","",HOUR(Tabla1[[#This Row],[HORA TERMINO]]-Tabla1[[#This Row],[HORA INICIO]])+MINUTE(Tabla1[[#This Row],[HORA TERMINO]]-Tabla1[[#This Row],[HORA INICIO]])/60)</f>
        <v>1.3333333333333333</v>
      </c>
      <c r="O9" s="1" t="str">
        <f ca="1">IF(AND(K9=I9,J9="CONFORME"),"FECHA CUMPLIDA",IF(J9="STAND BY","STAND BY",IF(J9=""," ",IF(Tabla1[[#This Row],[FECHA EJEC.]]="","PENDIENTE",CONCATENATE("RETRASO DE ",(K9-I9)," DIAS")))))</f>
        <v>RETRASO DE 3 DIAS</v>
      </c>
      <c r="P9" s="2" t="str">
        <f ca="1">VLOOKUP(MONTH(Tabla1[[#This Row],[FECHA PROG.]]),Tabla2[],2,0)</f>
        <v>Feb</v>
      </c>
      <c r="Q9" s="1">
        <f ca="1">YEAR(Tabla1[[#This Row],[FECHA PROG.]])</f>
        <v>2018</v>
      </c>
      <c r="R9" s="8">
        <f ca="1">360-SUMIFS(Tabla1[HORAS],Tabla1[MÁQUINA],Tabla1[[#This Row],[MÁQUINA]],Tabla1[AÑO],Tabla1[[#This Row],[AÑO]],Tabla1[MES],Tabla1[[#This Row],[MES]])</f>
        <v>355.25</v>
      </c>
      <c r="S9" s="17">
        <f ca="1">Tabla1[[#This Row],[HORAS DISPONIBLES]]/360</f>
        <v>0.9868055555555556</v>
      </c>
    </row>
    <row r="10" spans="1:19" x14ac:dyDescent="0.2">
      <c r="A10" s="1" t="s">
        <v>139</v>
      </c>
      <c r="B10" s="1" t="s">
        <v>28</v>
      </c>
      <c r="C10" s="1" t="str">
        <f ca="1">VLOOKUP(RANDBETWEEN(1,13),Tablas!$N$7:$O$19,2,0)</f>
        <v>EXCAVADORA</v>
      </c>
      <c r="D10" s="1" t="s">
        <v>12</v>
      </c>
      <c r="E10" s="1" t="s">
        <v>13</v>
      </c>
      <c r="F10" s="1">
        <v>106</v>
      </c>
      <c r="G10" s="1" t="s">
        <v>29</v>
      </c>
      <c r="H10" s="1">
        <v>908</v>
      </c>
      <c r="I10" s="2">
        <f t="shared" ca="1" si="0"/>
        <v>43306</v>
      </c>
      <c r="J10" s="1" t="str">
        <f ca="1">IFERROR(IF(YEAR(Tabla1[[#This Row],[FECHA EJEC.]])&gt;0,"CONFORME","STANDBY"),"PENDIENTE")</f>
        <v>CONFORME</v>
      </c>
      <c r="K10" s="2">
        <f ca="1">IF(VLOOKUP(RANDBETWEEN(1,20),Tablas!$Q$6:$R$25,2,0)=0,"",Tabla1[[#This Row],[FECHA PROG.]]+VLOOKUP(RANDBETWEEN(1,20),Tablas!$Q$6:$R$25,2,0))</f>
        <v>43308</v>
      </c>
      <c r="L10" s="7">
        <f ca="1">IF(Tabla1[[#This Row],[FECHA EJEC.]]="","",TIME(RANDBETWEEN(9,15),RANDBETWEEN(10,40),0))</f>
        <v>0.65277777777777779</v>
      </c>
      <c r="M10" s="7">
        <f ca="1">IF(Tabla1[[#This Row],[FECHA EJEC.]]="","",Tabla1[[#This Row],[HORA INICIO]]+TIME(RANDBETWEEN(1,4),RANDBETWEEN(10,30),0))</f>
        <v>0.78680555555555554</v>
      </c>
      <c r="N10" s="8">
        <f ca="1">IF(Tabla1[[#This Row],[FECHA EJEC.]]="","",HOUR(Tabla1[[#This Row],[HORA TERMINO]]-Tabla1[[#This Row],[HORA INICIO]])+MINUTE(Tabla1[[#This Row],[HORA TERMINO]]-Tabla1[[#This Row],[HORA INICIO]])/60)</f>
        <v>3.2166666666666668</v>
      </c>
      <c r="O10" s="1" t="str">
        <f ca="1">IF(AND(K10=I10,J10="CONFORME"),"FECHA CUMPLIDA",IF(J10="STAND BY","STAND BY",IF(J10=""," ",IF(Tabla1[[#This Row],[FECHA EJEC.]]="","PENDIENTE",CONCATENATE("RETRASO DE ",(K10-I10)," DIAS")))))</f>
        <v>RETRASO DE 2 DIAS</v>
      </c>
      <c r="P10" s="2" t="str">
        <f ca="1">VLOOKUP(MONTH(Tabla1[[#This Row],[FECHA PROG.]]),Tabla2[],2,0)</f>
        <v>Jul</v>
      </c>
      <c r="Q10" s="1">
        <f ca="1">YEAR(Tabla1[[#This Row],[FECHA PROG.]])</f>
        <v>2018</v>
      </c>
      <c r="R10" s="8">
        <f ca="1">360-SUMIFS(Tabla1[HORAS],Tabla1[MÁQUINA],Tabla1[[#This Row],[MÁQUINA]],Tabla1[AÑO],Tabla1[[#This Row],[AÑO]],Tabla1[MES],Tabla1[[#This Row],[MES]])</f>
        <v>332.75</v>
      </c>
      <c r="S10" s="17">
        <f ca="1">Tabla1[[#This Row],[HORAS DISPONIBLES]]/360</f>
        <v>0.9243055555555556</v>
      </c>
    </row>
    <row r="11" spans="1:19" x14ac:dyDescent="0.2">
      <c r="A11" s="1" t="s">
        <v>139</v>
      </c>
      <c r="B11" s="1" t="s">
        <v>28</v>
      </c>
      <c r="C11" s="1" t="str">
        <f ca="1">VLOOKUP(RANDBETWEEN(1,13),Tablas!$N$7:$O$19,2,0)</f>
        <v>LAS VOLQUETAS</v>
      </c>
      <c r="D11" s="1" t="s">
        <v>12</v>
      </c>
      <c r="E11" s="1" t="s">
        <v>18</v>
      </c>
      <c r="F11" s="1">
        <v>106</v>
      </c>
      <c r="G11" s="1" t="s">
        <v>19</v>
      </c>
      <c r="H11" s="1">
        <v>1698</v>
      </c>
      <c r="I11" s="2">
        <f t="shared" ca="1" si="0"/>
        <v>43146</v>
      </c>
      <c r="J11" s="1" t="str">
        <f ca="1">IFERROR(IF(YEAR(Tabla1[[#This Row],[FECHA EJEC.]])&gt;0,"CONFORME","STANDBY"),"PENDIENTE")</f>
        <v>CONFORME</v>
      </c>
      <c r="K11" s="2">
        <f ca="1">IF(VLOOKUP(RANDBETWEEN(1,20),Tablas!$Q$6:$R$25,2,0)=0,"",Tabla1[[#This Row],[FECHA PROG.]]+VLOOKUP(RANDBETWEEN(1,20),Tablas!$Q$6:$R$25,2,0))</f>
        <v>43148</v>
      </c>
      <c r="L11" s="7">
        <f ca="1">IF(Tabla1[[#This Row],[FECHA EJEC.]]="","",TIME(RANDBETWEEN(9,15),RANDBETWEEN(10,40),0))</f>
        <v>0.39374999999999999</v>
      </c>
      <c r="M11" s="7">
        <f ca="1">IF(Tabla1[[#This Row],[FECHA EJEC.]]="","",Tabla1[[#This Row],[HORA INICIO]]+TIME(RANDBETWEEN(1,4),RANDBETWEEN(10,30),0))</f>
        <v>0.44513888888888886</v>
      </c>
      <c r="N11" s="8">
        <f ca="1">IF(Tabla1[[#This Row],[FECHA EJEC.]]="","",HOUR(Tabla1[[#This Row],[HORA TERMINO]]-Tabla1[[#This Row],[HORA INICIO]])+MINUTE(Tabla1[[#This Row],[HORA TERMINO]]-Tabla1[[#This Row],[HORA INICIO]])/60)</f>
        <v>1.2333333333333334</v>
      </c>
      <c r="O11" s="1" t="str">
        <f ca="1">IF(AND(K11=I11,J11="CONFORME"),"FECHA CUMPLIDA",IF(J11="STAND BY","STAND BY",IF(J11=""," ",IF(Tabla1[[#This Row],[FECHA EJEC.]]="","PENDIENTE",CONCATENATE("RETRASO DE ",(K11-I11)," DIAS")))))</f>
        <v>RETRASO DE 2 DIAS</v>
      </c>
      <c r="P11" s="2" t="str">
        <f ca="1">VLOOKUP(MONTH(Tabla1[[#This Row],[FECHA PROG.]]),Tabla2[],2,0)</f>
        <v>Feb</v>
      </c>
      <c r="Q11" s="1">
        <f ca="1">YEAR(Tabla1[[#This Row],[FECHA PROG.]])</f>
        <v>2018</v>
      </c>
      <c r="R11" s="8">
        <f ca="1">360-SUMIFS(Tabla1[HORAS],Tabla1[MÁQUINA],Tabla1[[#This Row],[MÁQUINA]],Tabla1[AÑO],Tabla1[[#This Row],[AÑO]],Tabla1[MES],Tabla1[[#This Row],[MES]])</f>
        <v>318.2</v>
      </c>
      <c r="S11" s="17">
        <f ca="1">Tabla1[[#This Row],[HORAS DISPONIBLES]]/360</f>
        <v>0.88388888888888884</v>
      </c>
    </row>
    <row r="12" spans="1:19" x14ac:dyDescent="0.2">
      <c r="A12" s="1" t="s">
        <v>140</v>
      </c>
      <c r="B12" s="1" t="s">
        <v>30</v>
      </c>
      <c r="C12" s="1" t="str">
        <f ca="1">VLOOKUP(RANDBETWEEN(1,13),Tablas!$N$7:$O$19,2,0)</f>
        <v>EXCAVADORA</v>
      </c>
      <c r="D12" s="1" t="s">
        <v>12</v>
      </c>
      <c r="E12" s="1" t="s">
        <v>24</v>
      </c>
      <c r="F12" s="1">
        <v>201</v>
      </c>
      <c r="G12" s="1" t="s">
        <v>25</v>
      </c>
      <c r="H12" s="1">
        <v>1168</v>
      </c>
      <c r="I12" s="2">
        <f t="shared" ca="1" si="0"/>
        <v>43371</v>
      </c>
      <c r="J12" s="1" t="str">
        <f ca="1">IFERROR(IF(YEAR(Tabla1[[#This Row],[FECHA EJEC.]])&gt;0,"CONFORME","STANDBY"),"PENDIENTE")</f>
        <v>CONFORME</v>
      </c>
      <c r="K12" s="2">
        <f ca="1">IF(VLOOKUP(RANDBETWEEN(1,20),Tablas!$Q$6:$R$25,2,0)=0,"",Tabla1[[#This Row],[FECHA PROG.]]+VLOOKUP(RANDBETWEEN(1,20),Tablas!$Q$6:$R$25,2,0))</f>
        <v>43375</v>
      </c>
      <c r="L12" s="7">
        <f ca="1">IF(Tabla1[[#This Row],[FECHA EJEC.]]="","",TIME(RANDBETWEEN(9,15),RANDBETWEEN(10,40),0))</f>
        <v>0.39374999999999999</v>
      </c>
      <c r="M12" s="7">
        <f ca="1">IF(Tabla1[[#This Row],[FECHA EJEC.]]="","",Tabla1[[#This Row],[HORA INICIO]]+TIME(RANDBETWEEN(1,4),RANDBETWEEN(10,30),0))</f>
        <v>0.53819444444444442</v>
      </c>
      <c r="N12" s="8">
        <f ca="1">IF(Tabla1[[#This Row],[FECHA EJEC.]]="","",HOUR(Tabla1[[#This Row],[HORA TERMINO]]-Tabla1[[#This Row],[HORA INICIO]])+MINUTE(Tabla1[[#This Row],[HORA TERMINO]]-Tabla1[[#This Row],[HORA INICIO]])/60)</f>
        <v>3.4666666666666668</v>
      </c>
      <c r="O12" s="1" t="str">
        <f ca="1">IF(AND(K12=I12,J12="CONFORME"),"FECHA CUMPLIDA",IF(J12="STAND BY","STAND BY",IF(J12=""," ",IF(Tabla1[[#This Row],[FECHA EJEC.]]="","PENDIENTE",CONCATENATE("RETRASO DE ",(K12-I12)," DIAS")))))</f>
        <v>RETRASO DE 4 DIAS</v>
      </c>
      <c r="P12" s="2" t="str">
        <f ca="1">VLOOKUP(MONTH(Tabla1[[#This Row],[FECHA PROG.]]),Tabla2[],2,0)</f>
        <v>Set</v>
      </c>
      <c r="Q12" s="1">
        <f ca="1">YEAR(Tabla1[[#This Row],[FECHA PROG.]])</f>
        <v>2018</v>
      </c>
      <c r="R12" s="8">
        <f ca="1">360-SUMIFS(Tabla1[HORAS],Tabla1[MÁQUINA],Tabla1[[#This Row],[MÁQUINA]],Tabla1[AÑO],Tabla1[[#This Row],[AÑO]],Tabla1[MES],Tabla1[[#This Row],[MES]])</f>
        <v>356.53333333333336</v>
      </c>
      <c r="S12" s="17">
        <f ca="1">Tabla1[[#This Row],[HORAS DISPONIBLES]]/360</f>
        <v>0.99037037037037046</v>
      </c>
    </row>
    <row r="13" spans="1:19" x14ac:dyDescent="0.2">
      <c r="A13" s="1" t="s">
        <v>141</v>
      </c>
      <c r="B13" s="1" t="s">
        <v>31</v>
      </c>
      <c r="C13" s="1" t="str">
        <f ca="1">VLOOKUP(RANDBETWEEN(1,13),Tablas!$N$7:$O$19,2,0)</f>
        <v>CARGADORA</v>
      </c>
      <c r="D13" s="1" t="s">
        <v>12</v>
      </c>
      <c r="E13" s="1" t="s">
        <v>13</v>
      </c>
      <c r="F13" s="1">
        <v>107</v>
      </c>
      <c r="G13" s="1" t="s">
        <v>14</v>
      </c>
      <c r="H13" s="1">
        <v>1420</v>
      </c>
      <c r="I13" s="2">
        <f t="shared" ca="1" si="0"/>
        <v>43382</v>
      </c>
      <c r="J13" s="1" t="str">
        <f ca="1">IFERROR(IF(YEAR(Tabla1[[#This Row],[FECHA EJEC.]])&gt;0,"CONFORME","STANDBY"),"PENDIENTE")</f>
        <v>CONFORME</v>
      </c>
      <c r="K13" s="2">
        <f ca="1">IF(VLOOKUP(RANDBETWEEN(1,20),Tablas!$Q$6:$R$25,2,0)=0,"",Tabla1[[#This Row],[FECHA PROG.]]+VLOOKUP(RANDBETWEEN(1,20),Tablas!$Q$6:$R$25,2,0))</f>
        <v>43385</v>
      </c>
      <c r="L13" s="7">
        <f ca="1">IF(Tabla1[[#This Row],[FECHA EJEC.]]="","",TIME(RANDBETWEEN(9,15),RANDBETWEEN(10,40),0))</f>
        <v>0.39652777777777776</v>
      </c>
      <c r="M13" s="7">
        <f ca="1">IF(Tabla1[[#This Row],[FECHA EJEC.]]="","",Tabla1[[#This Row],[HORA INICIO]]+TIME(RANDBETWEEN(1,4),RANDBETWEEN(10,30),0))</f>
        <v>0.52847222222222223</v>
      </c>
      <c r="N13" s="8">
        <f ca="1">IF(Tabla1[[#This Row],[FECHA EJEC.]]="","",HOUR(Tabla1[[#This Row],[HORA TERMINO]]-Tabla1[[#This Row],[HORA INICIO]])+MINUTE(Tabla1[[#This Row],[HORA TERMINO]]-Tabla1[[#This Row],[HORA INICIO]])/60)</f>
        <v>3.1666666666666665</v>
      </c>
      <c r="O13" s="1" t="str">
        <f ca="1">IF(AND(K13=I13,J13="CONFORME"),"FECHA CUMPLIDA",IF(J13="STAND BY","STAND BY",IF(J13=""," ",IF(Tabla1[[#This Row],[FECHA EJEC.]]="","PENDIENTE",CONCATENATE("RETRASO DE ",(K13-I13)," DIAS")))))</f>
        <v>RETRASO DE 3 DIAS</v>
      </c>
      <c r="P13" s="2" t="str">
        <f ca="1">VLOOKUP(MONTH(Tabla1[[#This Row],[FECHA PROG.]]),Tabla2[],2,0)</f>
        <v>Oct</v>
      </c>
      <c r="Q13" s="1">
        <f ca="1">YEAR(Tabla1[[#This Row],[FECHA PROG.]])</f>
        <v>2018</v>
      </c>
      <c r="R13" s="8">
        <f ca="1">360-SUMIFS(Tabla1[HORAS],Tabla1[MÁQUINA],Tabla1[[#This Row],[MÁQUINA]],Tabla1[AÑO],Tabla1[[#This Row],[AÑO]],Tabla1[MES],Tabla1[[#This Row],[MES]])</f>
        <v>347.66666666666669</v>
      </c>
      <c r="S13" s="17">
        <f ca="1">Tabla1[[#This Row],[HORAS DISPONIBLES]]/360</f>
        <v>0.96574074074074079</v>
      </c>
    </row>
    <row r="14" spans="1:19" x14ac:dyDescent="0.2">
      <c r="A14" s="1" t="s">
        <v>139</v>
      </c>
      <c r="B14" s="1" t="s">
        <v>32</v>
      </c>
      <c r="C14" s="1" t="str">
        <f ca="1">VLOOKUP(RANDBETWEEN(1,13),Tablas!$N$7:$O$19,2,0)</f>
        <v>MOTOTRAILLA</v>
      </c>
      <c r="D14" s="1" t="s">
        <v>12</v>
      </c>
      <c r="E14" s="1" t="s">
        <v>13</v>
      </c>
      <c r="F14" s="1">
        <v>106</v>
      </c>
      <c r="G14" s="1" t="s">
        <v>29</v>
      </c>
      <c r="H14" s="1">
        <v>908</v>
      </c>
      <c r="I14" s="2">
        <f t="shared" ca="1" si="0"/>
        <v>43536</v>
      </c>
      <c r="J14" s="1" t="str">
        <f ca="1">IFERROR(IF(YEAR(Tabla1[[#This Row],[FECHA EJEC.]])&gt;0,"CONFORME","STANDBY"),"PENDIENTE")</f>
        <v>CONFORME</v>
      </c>
      <c r="K14" s="2">
        <f ca="1">IF(VLOOKUP(RANDBETWEEN(1,20),Tablas!$Q$6:$R$25,2,0)=0,"",Tabla1[[#This Row],[FECHA PROG.]]+VLOOKUP(RANDBETWEEN(1,20),Tablas!$Q$6:$R$25,2,0))</f>
        <v>43536</v>
      </c>
      <c r="L14" s="7">
        <f ca="1">IF(Tabla1[[#This Row],[FECHA EJEC.]]="","",TIME(RANDBETWEEN(9,15),RANDBETWEEN(10,40),0))</f>
        <v>0.64027777777777772</v>
      </c>
      <c r="M14" s="7">
        <f ca="1">IF(Tabla1[[#This Row],[FECHA EJEC.]]="","",Tabla1[[#This Row],[HORA INICIO]]+TIME(RANDBETWEEN(1,4),RANDBETWEEN(10,30),0))</f>
        <v>0.69861111111111107</v>
      </c>
      <c r="N14" s="8">
        <f ca="1">IF(Tabla1[[#This Row],[FECHA EJEC.]]="","",HOUR(Tabla1[[#This Row],[HORA TERMINO]]-Tabla1[[#This Row],[HORA INICIO]])+MINUTE(Tabla1[[#This Row],[HORA TERMINO]]-Tabla1[[#This Row],[HORA INICIO]])/60)</f>
        <v>1.4</v>
      </c>
      <c r="O14" s="1" t="str">
        <f ca="1">IF(AND(K14=I14,J14="CONFORME"),"FECHA CUMPLIDA",IF(J14="STAND BY","STAND BY",IF(J14=""," ",IF(Tabla1[[#This Row],[FECHA EJEC.]]="","PENDIENTE",CONCATENATE("RETRASO DE ",(K14-I14)," DIAS")))))</f>
        <v>FECHA CUMPLIDA</v>
      </c>
      <c r="P14" s="2" t="str">
        <f ca="1">VLOOKUP(MONTH(Tabla1[[#This Row],[FECHA PROG.]]),Tabla2[],2,0)</f>
        <v>Mar</v>
      </c>
      <c r="Q14" s="1">
        <f ca="1">YEAR(Tabla1[[#This Row],[FECHA PROG.]])</f>
        <v>2019</v>
      </c>
      <c r="R14" s="8">
        <f ca="1">360-SUMIFS(Tabla1[HORAS],Tabla1[MÁQUINA],Tabla1[[#This Row],[MÁQUINA]],Tabla1[AÑO],Tabla1[[#This Row],[AÑO]],Tabla1[MES],Tabla1[[#This Row],[MES]])</f>
        <v>300.46666666666664</v>
      </c>
      <c r="S14" s="17">
        <f ca="1">Tabla1[[#This Row],[HORAS DISPONIBLES]]/360</f>
        <v>0.83462962962962961</v>
      </c>
    </row>
    <row r="15" spans="1:19" x14ac:dyDescent="0.2">
      <c r="A15" s="1" t="s">
        <v>139</v>
      </c>
      <c r="B15" s="1" t="s">
        <v>32</v>
      </c>
      <c r="C15" s="1" t="str">
        <f ca="1">VLOOKUP(RANDBETWEEN(1,13),Tablas!$N$7:$O$19,2,0)</f>
        <v>DRAGALINA</v>
      </c>
      <c r="D15" s="1" t="s">
        <v>12</v>
      </c>
      <c r="E15" s="1" t="s">
        <v>18</v>
      </c>
      <c r="F15" s="1">
        <v>106</v>
      </c>
      <c r="G15" s="1" t="s">
        <v>19</v>
      </c>
      <c r="H15" s="1">
        <v>1698</v>
      </c>
      <c r="I15" s="2">
        <f t="shared" ca="1" si="0"/>
        <v>43493</v>
      </c>
      <c r="J15" s="1" t="str">
        <f ca="1">IFERROR(IF(YEAR(Tabla1[[#This Row],[FECHA EJEC.]])&gt;0,"CONFORME","STANDBY"),"PENDIENTE")</f>
        <v>PENDIENTE</v>
      </c>
      <c r="K15" s="2" t="str">
        <f ca="1">IF(VLOOKUP(RANDBETWEEN(1,20),Tablas!$Q$6:$R$25,2,0)=0,"",Tabla1[[#This Row],[FECHA PROG.]]+VLOOKUP(RANDBETWEEN(1,20),Tablas!$Q$6:$R$25,2,0))</f>
        <v/>
      </c>
      <c r="L15" s="7" t="str">
        <f ca="1">IF(Tabla1[[#This Row],[FECHA EJEC.]]="","",TIME(RANDBETWEEN(9,15),RANDBETWEEN(10,40),0))</f>
        <v/>
      </c>
      <c r="M15" s="7" t="str">
        <f ca="1">IF(Tabla1[[#This Row],[FECHA EJEC.]]="","",Tabla1[[#This Row],[HORA INICIO]]+TIME(RANDBETWEEN(1,4),RANDBETWEEN(10,30),0))</f>
        <v/>
      </c>
      <c r="N15" s="8" t="str">
        <f ca="1">IF(Tabla1[[#This Row],[FECHA EJEC.]]="","",HOUR(Tabla1[[#This Row],[HORA TERMINO]]-Tabla1[[#This Row],[HORA INICIO]])+MINUTE(Tabla1[[#This Row],[HORA TERMINO]]-Tabla1[[#This Row],[HORA INICIO]])/60)</f>
        <v/>
      </c>
      <c r="O15" s="1" t="str">
        <f ca="1">IF(AND(K15=I15,J15="CONFORME"),"FECHA CUMPLIDA",IF(J15="STAND BY","STAND BY",IF(J15=""," ",IF(Tabla1[[#This Row],[FECHA EJEC.]]="","PENDIENTE",CONCATENATE("RETRASO DE ",(K15-I15)," DIAS")))))</f>
        <v>PENDIENTE</v>
      </c>
      <c r="P15" s="2" t="str">
        <f ca="1">VLOOKUP(MONTH(Tabla1[[#This Row],[FECHA PROG.]]),Tabla2[],2,0)</f>
        <v>Ene</v>
      </c>
      <c r="Q15" s="1">
        <f ca="1">YEAR(Tabla1[[#This Row],[FECHA PROG.]])</f>
        <v>2019</v>
      </c>
      <c r="R15" s="8">
        <f ca="1">360-SUMIFS(Tabla1[HORAS],Tabla1[MÁQUINA],Tabla1[[#This Row],[MÁQUINA]],Tabla1[AÑO],Tabla1[[#This Row],[AÑO]],Tabla1[MES],Tabla1[[#This Row],[MES]])</f>
        <v>322.83333333333331</v>
      </c>
      <c r="S15" s="17">
        <f ca="1">Tabla1[[#This Row],[HORAS DISPONIBLES]]/360</f>
        <v>0.89675925925925926</v>
      </c>
    </row>
    <row r="16" spans="1:19" x14ac:dyDescent="0.2">
      <c r="A16" s="1" t="s">
        <v>142</v>
      </c>
      <c r="B16" s="1" t="s">
        <v>33</v>
      </c>
      <c r="C16" s="1" t="str">
        <f ca="1">VLOOKUP(RANDBETWEEN(1,13),Tablas!$N$7:$O$19,2,0)</f>
        <v>CISTERNAS DE AGUA</v>
      </c>
      <c r="D16" s="1" t="s">
        <v>12</v>
      </c>
      <c r="E16" s="1" t="s">
        <v>24</v>
      </c>
      <c r="F16" s="1">
        <v>201</v>
      </c>
      <c r="G16" s="1" t="s">
        <v>25</v>
      </c>
      <c r="H16" s="1">
        <v>1168</v>
      </c>
      <c r="I16" s="2">
        <f t="shared" ca="1" si="0"/>
        <v>43193</v>
      </c>
      <c r="J16" s="1" t="str">
        <f ca="1">IFERROR(IF(YEAR(Tabla1[[#This Row],[FECHA EJEC.]])&gt;0,"CONFORME","STANDBY"),"PENDIENTE")</f>
        <v>CONFORME</v>
      </c>
      <c r="K16" s="2">
        <f ca="1">IF(VLOOKUP(RANDBETWEEN(1,20),Tablas!$Q$6:$R$25,2,0)=0,"",Tabla1[[#This Row],[FECHA PROG.]]+VLOOKUP(RANDBETWEEN(1,20),Tablas!$Q$6:$R$25,2,0))</f>
        <v>43193</v>
      </c>
      <c r="L16" s="7">
        <f ca="1">IF(Tabla1[[#This Row],[FECHA EJEC.]]="","",TIME(RANDBETWEEN(9,15),RANDBETWEEN(10,40),0))</f>
        <v>0.38680555555555557</v>
      </c>
      <c r="M16" s="7">
        <f ca="1">IF(Tabla1[[#This Row],[FECHA EJEC.]]="","",Tabla1[[#This Row],[HORA INICIO]]+TIME(RANDBETWEEN(1,4),RANDBETWEEN(10,30),0))</f>
        <v>0.56319444444444444</v>
      </c>
      <c r="N16" s="8">
        <f ca="1">IF(Tabla1[[#This Row],[FECHA EJEC.]]="","",HOUR(Tabla1[[#This Row],[HORA TERMINO]]-Tabla1[[#This Row],[HORA INICIO]])+MINUTE(Tabla1[[#This Row],[HORA TERMINO]]-Tabla1[[#This Row],[HORA INICIO]])/60)</f>
        <v>4.2333333333333334</v>
      </c>
      <c r="O16" s="1" t="str">
        <f ca="1">IF(AND(K16=I16,J16="CONFORME"),"FECHA CUMPLIDA",IF(J16="STAND BY","STAND BY",IF(J16=""," ",IF(Tabla1[[#This Row],[FECHA EJEC.]]="","PENDIENTE",CONCATENATE("RETRASO DE ",(K16-I16)," DIAS")))))</f>
        <v>FECHA CUMPLIDA</v>
      </c>
      <c r="P16" s="2" t="str">
        <f ca="1">VLOOKUP(MONTH(Tabla1[[#This Row],[FECHA PROG.]]),Tabla2[],2,0)</f>
        <v>Abr</v>
      </c>
      <c r="Q16" s="1">
        <f ca="1">YEAR(Tabla1[[#This Row],[FECHA PROG.]])</f>
        <v>2018</v>
      </c>
      <c r="R16" s="8">
        <f ca="1">360-SUMIFS(Tabla1[HORAS],Tabla1[MÁQUINA],Tabla1[[#This Row],[MÁQUINA]],Tabla1[AÑO],Tabla1[[#This Row],[AÑO]],Tabla1[MES],Tabla1[[#This Row],[MES]])</f>
        <v>343.16666666666669</v>
      </c>
      <c r="S16" s="17">
        <f ca="1">Tabla1[[#This Row],[HORAS DISPONIBLES]]/360</f>
        <v>0.95324074074074083</v>
      </c>
    </row>
    <row r="17" spans="1:19" x14ac:dyDescent="0.2">
      <c r="A17" s="1" t="s">
        <v>141</v>
      </c>
      <c r="B17" s="1" t="s">
        <v>34</v>
      </c>
      <c r="C17" s="1" t="str">
        <f ca="1">VLOOKUP(RANDBETWEEN(1,13),Tablas!$N$7:$O$19,2,0)</f>
        <v>CARGADORA</v>
      </c>
      <c r="D17" s="1" t="s">
        <v>12</v>
      </c>
      <c r="E17" s="1" t="s">
        <v>13</v>
      </c>
      <c r="F17" s="1">
        <v>107</v>
      </c>
      <c r="G17" s="1" t="s">
        <v>14</v>
      </c>
      <c r="H17" s="1">
        <v>1420</v>
      </c>
      <c r="I17" s="2">
        <f t="shared" ca="1" si="0"/>
        <v>43414</v>
      </c>
      <c r="J17" s="1" t="str">
        <f ca="1">IFERROR(IF(YEAR(Tabla1[[#This Row],[FECHA EJEC.]])&gt;0,"CONFORME","STANDBY"),"PENDIENTE")</f>
        <v>CONFORME</v>
      </c>
      <c r="K17" s="2">
        <f ca="1">IF(VLOOKUP(RANDBETWEEN(1,20),Tablas!$Q$6:$R$25,2,0)=0,"",Tabla1[[#This Row],[FECHA PROG.]]+VLOOKUP(RANDBETWEEN(1,20),Tablas!$Q$6:$R$25,2,0))</f>
        <v>43417</v>
      </c>
      <c r="L17" s="7">
        <f ca="1">IF(Tabla1[[#This Row],[FECHA EJEC.]]="","",TIME(RANDBETWEEN(9,15),RANDBETWEEN(10,40),0))</f>
        <v>0.59861111111111109</v>
      </c>
      <c r="M17" s="7">
        <f ca="1">IF(Tabla1[[#This Row],[FECHA EJEC.]]="","",Tabla1[[#This Row],[HORA INICIO]]+TIME(RANDBETWEEN(1,4),RANDBETWEEN(10,30),0))</f>
        <v>0.73750000000000004</v>
      </c>
      <c r="N17" s="8">
        <f ca="1">IF(Tabla1[[#This Row],[FECHA EJEC.]]="","",HOUR(Tabla1[[#This Row],[HORA TERMINO]]-Tabla1[[#This Row],[HORA INICIO]])+MINUTE(Tabla1[[#This Row],[HORA TERMINO]]-Tabla1[[#This Row],[HORA INICIO]])/60)</f>
        <v>3.3333333333333335</v>
      </c>
      <c r="O17" s="1" t="str">
        <f ca="1">IF(AND(K17=I17,J17="CONFORME"),"FECHA CUMPLIDA",IF(J17="STAND BY","STAND BY",IF(J17=""," ",IF(Tabla1[[#This Row],[FECHA EJEC.]]="","PENDIENTE",CONCATENATE("RETRASO DE ",(K17-I17)," DIAS")))))</f>
        <v>RETRASO DE 3 DIAS</v>
      </c>
      <c r="P17" s="2" t="str">
        <f ca="1">VLOOKUP(MONTH(Tabla1[[#This Row],[FECHA PROG.]]),Tabla2[],2,0)</f>
        <v>Nov</v>
      </c>
      <c r="Q17" s="1">
        <f ca="1">YEAR(Tabla1[[#This Row],[FECHA PROG.]])</f>
        <v>2018</v>
      </c>
      <c r="R17" s="8">
        <f ca="1">360-SUMIFS(Tabla1[HORAS],Tabla1[MÁQUINA],Tabla1[[#This Row],[MÁQUINA]],Tabla1[AÑO],Tabla1[[#This Row],[AÑO]],Tabla1[MES],Tabla1[[#This Row],[MES]])</f>
        <v>339.51666666666665</v>
      </c>
      <c r="S17" s="17">
        <f ca="1">Tabla1[[#This Row],[HORAS DISPONIBLES]]/360</f>
        <v>0.9431018518518518</v>
      </c>
    </row>
    <row r="18" spans="1:19" x14ac:dyDescent="0.2">
      <c r="A18" s="1" t="s">
        <v>143</v>
      </c>
      <c r="B18" s="1" t="s">
        <v>35</v>
      </c>
      <c r="C18" s="1" t="str">
        <f ca="1">VLOOKUP(RANDBETWEEN(1,13),Tablas!$N$7:$O$19,2,0)</f>
        <v>CISTERNAS DE AGUA</v>
      </c>
      <c r="D18" s="1" t="s">
        <v>12</v>
      </c>
      <c r="E18" s="1" t="s">
        <v>13</v>
      </c>
      <c r="F18" s="1">
        <v>106</v>
      </c>
      <c r="G18" s="1" t="s">
        <v>29</v>
      </c>
      <c r="H18" s="1">
        <v>908</v>
      </c>
      <c r="I18" s="2">
        <f t="shared" ca="1" si="0"/>
        <v>43458</v>
      </c>
      <c r="J18" s="1" t="str">
        <f ca="1">IFERROR(IF(YEAR(Tabla1[[#This Row],[FECHA EJEC.]])&gt;0,"CONFORME","STANDBY"),"PENDIENTE")</f>
        <v>CONFORME</v>
      </c>
      <c r="K18" s="2">
        <f ca="1">IF(VLOOKUP(RANDBETWEEN(1,20),Tablas!$Q$6:$R$25,2,0)=0,"",Tabla1[[#This Row],[FECHA PROG.]]+VLOOKUP(RANDBETWEEN(1,20),Tablas!$Q$6:$R$25,2,0))</f>
        <v>43461</v>
      </c>
      <c r="L18" s="7">
        <f ca="1">IF(Tabla1[[#This Row],[FECHA EJEC.]]="","",TIME(RANDBETWEEN(9,15),RANDBETWEEN(10,40),0))</f>
        <v>0.63194444444444442</v>
      </c>
      <c r="M18" s="7">
        <f ca="1">IF(Tabla1[[#This Row],[FECHA EJEC.]]="","",Tabla1[[#This Row],[HORA INICIO]]+TIME(RANDBETWEEN(1,4),RANDBETWEEN(10,30),0))</f>
        <v>0.72569444444444442</v>
      </c>
      <c r="N18" s="8">
        <f ca="1">IF(Tabla1[[#This Row],[FECHA EJEC.]]="","",HOUR(Tabla1[[#This Row],[HORA TERMINO]]-Tabla1[[#This Row],[HORA INICIO]])+MINUTE(Tabla1[[#This Row],[HORA TERMINO]]-Tabla1[[#This Row],[HORA INICIO]])/60)</f>
        <v>2.25</v>
      </c>
      <c r="O18" s="1" t="str">
        <f ca="1">IF(AND(K18=I18,J18="CONFORME"),"FECHA CUMPLIDA",IF(J18="STAND BY","STAND BY",IF(J18=""," ",IF(Tabla1[[#This Row],[FECHA EJEC.]]="","PENDIENTE",CONCATENATE("RETRASO DE ",(K18-I18)," DIAS")))))</f>
        <v>RETRASO DE 3 DIAS</v>
      </c>
      <c r="P18" s="2" t="str">
        <f ca="1">VLOOKUP(MONTH(Tabla1[[#This Row],[FECHA PROG.]]),Tabla2[],2,0)</f>
        <v>Dic</v>
      </c>
      <c r="Q18" s="1">
        <f ca="1">YEAR(Tabla1[[#This Row],[FECHA PROG.]])</f>
        <v>2018</v>
      </c>
      <c r="R18" s="8">
        <f ca="1">360-SUMIFS(Tabla1[HORAS],Tabla1[MÁQUINA],Tabla1[[#This Row],[MÁQUINA]],Tabla1[AÑO],Tabla1[[#This Row],[AÑO]],Tabla1[MES],Tabla1[[#This Row],[MES]])</f>
        <v>353.48333333333335</v>
      </c>
      <c r="S18" s="17">
        <f ca="1">Tabla1[[#This Row],[HORAS DISPONIBLES]]/360</f>
        <v>0.98189814814814824</v>
      </c>
    </row>
    <row r="19" spans="1:19" x14ac:dyDescent="0.2">
      <c r="A19" s="1" t="s">
        <v>143</v>
      </c>
      <c r="B19" s="1" t="s">
        <v>35</v>
      </c>
      <c r="C19" s="1" t="str">
        <f ca="1">VLOOKUP(RANDBETWEEN(1,13),Tablas!$N$7:$O$19,2,0)</f>
        <v>TRACTORES</v>
      </c>
      <c r="D19" s="1" t="s">
        <v>12</v>
      </c>
      <c r="E19" s="1" t="s">
        <v>18</v>
      </c>
      <c r="F19" s="1">
        <v>106</v>
      </c>
      <c r="G19" s="1" t="s">
        <v>19</v>
      </c>
      <c r="H19" s="1">
        <v>1698</v>
      </c>
      <c r="I19" s="2">
        <f t="shared" ca="1" si="0"/>
        <v>43406</v>
      </c>
      <c r="J19" s="1" t="str">
        <f ca="1">IFERROR(IF(YEAR(Tabla1[[#This Row],[FECHA EJEC.]])&gt;0,"CONFORME","STANDBY"),"PENDIENTE")</f>
        <v>CONFORME</v>
      </c>
      <c r="K19" s="2">
        <f ca="1">IF(VLOOKUP(RANDBETWEEN(1,20),Tablas!$Q$6:$R$25,2,0)=0,"",Tabla1[[#This Row],[FECHA PROG.]]+VLOOKUP(RANDBETWEEN(1,20),Tablas!$Q$6:$R$25,2,0))</f>
        <v>43409</v>
      </c>
      <c r="L19" s="7">
        <f ca="1">IF(Tabla1[[#This Row],[FECHA EJEC.]]="","",TIME(RANDBETWEEN(9,15),RANDBETWEEN(10,40),0))</f>
        <v>0.38680555555555557</v>
      </c>
      <c r="M19" s="7">
        <f ca="1">IF(Tabla1[[#This Row],[FECHA EJEC.]]="","",Tabla1[[#This Row],[HORA INICIO]]+TIME(RANDBETWEEN(1,4),RANDBETWEEN(10,30),0))</f>
        <v>0.44722222222222224</v>
      </c>
      <c r="N19" s="8">
        <f ca="1">IF(Tabla1[[#This Row],[FECHA EJEC.]]="","",HOUR(Tabla1[[#This Row],[HORA TERMINO]]-Tabla1[[#This Row],[HORA INICIO]])+MINUTE(Tabla1[[#This Row],[HORA TERMINO]]-Tabla1[[#This Row],[HORA INICIO]])/60)</f>
        <v>1.45</v>
      </c>
      <c r="O19" s="1" t="str">
        <f ca="1">IF(AND(K19=I19,J19="CONFORME"),"FECHA CUMPLIDA",IF(J19="STAND BY","STAND BY",IF(J19=""," ",IF(Tabla1[[#This Row],[FECHA EJEC.]]="","PENDIENTE",CONCATENATE("RETRASO DE ",(K19-I19)," DIAS")))))</f>
        <v>RETRASO DE 3 DIAS</v>
      </c>
      <c r="P19" s="2" t="str">
        <f ca="1">VLOOKUP(MONTH(Tabla1[[#This Row],[FECHA PROG.]]),Tabla2[],2,0)</f>
        <v>Nov</v>
      </c>
      <c r="Q19" s="1">
        <f ca="1">YEAR(Tabla1[[#This Row],[FECHA PROG.]])</f>
        <v>2018</v>
      </c>
      <c r="R19" s="8">
        <f ca="1">360-SUMIFS(Tabla1[HORAS],Tabla1[MÁQUINA],Tabla1[[#This Row],[MÁQUINA]],Tabla1[AÑO],Tabla1[[#This Row],[AÑO]],Tabla1[MES],Tabla1[[#This Row],[MES]])</f>
        <v>358.55</v>
      </c>
      <c r="S19" s="17">
        <f ca="1">Tabla1[[#This Row],[HORAS DISPONIBLES]]/360</f>
        <v>0.99597222222222226</v>
      </c>
    </row>
    <row r="20" spans="1:19" x14ac:dyDescent="0.2">
      <c r="A20" s="1" t="s">
        <v>144</v>
      </c>
      <c r="B20" s="1" t="s">
        <v>36</v>
      </c>
      <c r="C20" s="1" t="str">
        <f ca="1">VLOOKUP(RANDBETWEEN(1,13),Tablas!$N$7:$O$19,2,0)</f>
        <v>COMPACTADORA</v>
      </c>
      <c r="D20" s="1" t="s">
        <v>12</v>
      </c>
      <c r="E20" s="1" t="s">
        <v>21</v>
      </c>
      <c r="F20" s="1">
        <v>107</v>
      </c>
      <c r="G20" s="1" t="s">
        <v>19</v>
      </c>
      <c r="H20" s="1">
        <v>1698</v>
      </c>
      <c r="I20" s="2">
        <f t="shared" ca="1" si="0"/>
        <v>43181</v>
      </c>
      <c r="J20" s="1" t="str">
        <f ca="1">IFERROR(IF(YEAR(Tabla1[[#This Row],[FECHA EJEC.]])&gt;0,"CONFORME","STANDBY"),"PENDIENTE")</f>
        <v>CONFORME</v>
      </c>
      <c r="K20" s="2">
        <f ca="1">IF(VLOOKUP(RANDBETWEEN(1,20),Tablas!$Q$6:$R$25,2,0)=0,"",Tabla1[[#This Row],[FECHA PROG.]]+VLOOKUP(RANDBETWEEN(1,20),Tablas!$Q$6:$R$25,2,0))</f>
        <v>43184</v>
      </c>
      <c r="L20" s="7">
        <f ca="1">IF(Tabla1[[#This Row],[FECHA EJEC.]]="","",TIME(RANDBETWEEN(9,15),RANDBETWEEN(10,40),0))</f>
        <v>0.63958333333333328</v>
      </c>
      <c r="M20" s="7">
        <f ca="1">IF(Tabla1[[#This Row],[FECHA EJEC.]]="","",Tabla1[[#This Row],[HORA INICIO]]+TIME(RANDBETWEEN(1,4),RANDBETWEEN(10,30),0))</f>
        <v>0.78402777777777777</v>
      </c>
      <c r="N20" s="8">
        <f ca="1">IF(Tabla1[[#This Row],[FECHA EJEC.]]="","",HOUR(Tabla1[[#This Row],[HORA TERMINO]]-Tabla1[[#This Row],[HORA INICIO]])+MINUTE(Tabla1[[#This Row],[HORA TERMINO]]-Tabla1[[#This Row],[HORA INICIO]])/60)</f>
        <v>3.4666666666666668</v>
      </c>
      <c r="O20" s="1" t="str">
        <f ca="1">IF(AND(K20=I20,J20="CONFORME"),"FECHA CUMPLIDA",IF(J20="STAND BY","STAND BY",IF(J20=""," ",IF(Tabla1[[#This Row],[FECHA EJEC.]]="","PENDIENTE",CONCATENATE("RETRASO DE ",(K20-I20)," DIAS")))))</f>
        <v>RETRASO DE 3 DIAS</v>
      </c>
      <c r="P20" s="2" t="str">
        <f ca="1">VLOOKUP(MONTH(Tabla1[[#This Row],[FECHA PROG.]]),Tabla2[],2,0)</f>
        <v>Mar</v>
      </c>
      <c r="Q20" s="1">
        <f ca="1">YEAR(Tabla1[[#This Row],[FECHA PROG.]])</f>
        <v>2018</v>
      </c>
      <c r="R20" s="8">
        <f ca="1">360-SUMIFS(Tabla1[HORAS],Tabla1[MÁQUINA],Tabla1[[#This Row],[MÁQUINA]],Tabla1[AÑO],Tabla1[[#This Row],[AÑO]],Tabla1[MES],Tabla1[[#This Row],[MES]])</f>
        <v>344.13333333333333</v>
      </c>
      <c r="S20" s="17">
        <f ca="1">Tabla1[[#This Row],[HORAS DISPONIBLES]]/360</f>
        <v>0.95592592592592596</v>
      </c>
    </row>
    <row r="21" spans="1:19" x14ac:dyDescent="0.2">
      <c r="A21" s="1" t="s">
        <v>142</v>
      </c>
      <c r="B21" s="1" t="s">
        <v>37</v>
      </c>
      <c r="C21" s="1" t="str">
        <f ca="1">VLOOKUP(RANDBETWEEN(1,13),Tablas!$N$7:$O$19,2,0)</f>
        <v>DRAGAS</v>
      </c>
      <c r="D21" s="1" t="s">
        <v>12</v>
      </c>
      <c r="E21" s="1" t="s">
        <v>24</v>
      </c>
      <c r="F21" s="1">
        <v>201</v>
      </c>
      <c r="G21" s="1" t="s">
        <v>25</v>
      </c>
      <c r="H21" s="1">
        <v>1168</v>
      </c>
      <c r="I21" s="2">
        <f t="shared" ca="1" si="0"/>
        <v>43378</v>
      </c>
      <c r="J21" s="1" t="str">
        <f ca="1">IFERROR(IF(YEAR(Tabla1[[#This Row],[FECHA EJEC.]])&gt;0,"CONFORME","STANDBY"),"PENDIENTE")</f>
        <v>CONFORME</v>
      </c>
      <c r="K21" s="2">
        <f ca="1">IF(VLOOKUP(RANDBETWEEN(1,20),Tablas!$Q$6:$R$25,2,0)=0,"",Tabla1[[#This Row],[FECHA PROG.]]+VLOOKUP(RANDBETWEEN(1,20),Tablas!$Q$6:$R$25,2,0))</f>
        <v>43378</v>
      </c>
      <c r="L21" s="7">
        <f ca="1">IF(Tabla1[[#This Row],[FECHA EJEC.]]="","",TIME(RANDBETWEEN(9,15),RANDBETWEEN(10,40),0))</f>
        <v>0.43888888888888888</v>
      </c>
      <c r="M21" s="7">
        <f ca="1">IF(Tabla1[[#This Row],[FECHA EJEC.]]="","",Tabla1[[#This Row],[HORA INICIO]]+TIME(RANDBETWEEN(1,4),RANDBETWEEN(10,30),0))</f>
        <v>0.61736111111111114</v>
      </c>
      <c r="N21" s="8">
        <f ca="1">IF(Tabla1[[#This Row],[FECHA EJEC.]]="","",HOUR(Tabla1[[#This Row],[HORA TERMINO]]-Tabla1[[#This Row],[HORA INICIO]])+MINUTE(Tabla1[[#This Row],[HORA TERMINO]]-Tabla1[[#This Row],[HORA INICIO]])/60)</f>
        <v>4.2833333333333332</v>
      </c>
      <c r="O21" s="1" t="str">
        <f ca="1">IF(AND(K21=I21,J21="CONFORME"),"FECHA CUMPLIDA",IF(J21="STAND BY","STAND BY",IF(J21=""," ",IF(Tabla1[[#This Row],[FECHA EJEC.]]="","PENDIENTE",CONCATENATE("RETRASO DE ",(K21-I21)," DIAS")))))</f>
        <v>FECHA CUMPLIDA</v>
      </c>
      <c r="P21" s="2" t="str">
        <f ca="1">VLOOKUP(MONTH(Tabla1[[#This Row],[FECHA PROG.]]),Tabla2[],2,0)</f>
        <v>Oct</v>
      </c>
      <c r="Q21" s="1">
        <f ca="1">YEAR(Tabla1[[#This Row],[FECHA PROG.]])</f>
        <v>2018</v>
      </c>
      <c r="R21" s="8">
        <f ca="1">360-SUMIFS(Tabla1[HORAS],Tabla1[MÁQUINA],Tabla1[[#This Row],[MÁQUINA]],Tabla1[AÑO],Tabla1[[#This Row],[AÑO]],Tabla1[MES],Tabla1[[#This Row],[MES]])</f>
        <v>347.71666666666664</v>
      </c>
      <c r="S21" s="17">
        <f ca="1">Tabla1[[#This Row],[HORAS DISPONIBLES]]/360</f>
        <v>0.96587962962962959</v>
      </c>
    </row>
    <row r="22" spans="1:19" x14ac:dyDescent="0.2">
      <c r="A22" s="1" t="s">
        <v>141</v>
      </c>
      <c r="B22" s="1" t="s">
        <v>38</v>
      </c>
      <c r="C22" s="1" t="str">
        <f ca="1">VLOOKUP(RANDBETWEEN(1,13),Tablas!$N$7:$O$19,2,0)</f>
        <v>COMPACTADORA</v>
      </c>
      <c r="D22" s="1" t="s">
        <v>12</v>
      </c>
      <c r="E22" s="1" t="s">
        <v>13</v>
      </c>
      <c r="F22" s="1">
        <v>107</v>
      </c>
      <c r="G22" s="1" t="s">
        <v>14</v>
      </c>
      <c r="H22" s="1">
        <v>1420</v>
      </c>
      <c r="I22" s="2">
        <f t="shared" ca="1" si="0"/>
        <v>43114</v>
      </c>
      <c r="J22" s="1" t="str">
        <f ca="1">IFERROR(IF(YEAR(Tabla1[[#This Row],[FECHA EJEC.]])&gt;0,"CONFORME","STANDBY"),"PENDIENTE")</f>
        <v>CONFORME</v>
      </c>
      <c r="K22" s="2">
        <f ca="1">IF(VLOOKUP(RANDBETWEEN(1,20),Tablas!$Q$6:$R$25,2,0)=0,"",Tabla1[[#This Row],[FECHA PROG.]]+VLOOKUP(RANDBETWEEN(1,20),Tablas!$Q$6:$R$25,2,0))</f>
        <v>43114</v>
      </c>
      <c r="L22" s="7">
        <f ca="1">IF(Tabla1[[#This Row],[FECHA EJEC.]]="","",TIME(RANDBETWEEN(9,15),RANDBETWEEN(10,40),0))</f>
        <v>0.60416666666666663</v>
      </c>
      <c r="M22" s="7">
        <f ca="1">IF(Tabla1[[#This Row],[FECHA EJEC.]]="","",Tabla1[[#This Row],[HORA INICIO]]+TIME(RANDBETWEEN(1,4),RANDBETWEEN(10,30),0))</f>
        <v>0.74305555555555558</v>
      </c>
      <c r="N22" s="8">
        <f ca="1">IF(Tabla1[[#This Row],[FECHA EJEC.]]="","",HOUR(Tabla1[[#This Row],[HORA TERMINO]]-Tabla1[[#This Row],[HORA INICIO]])+MINUTE(Tabla1[[#This Row],[HORA TERMINO]]-Tabla1[[#This Row],[HORA INICIO]])/60)</f>
        <v>3.3333333333333335</v>
      </c>
      <c r="O22" s="1" t="str">
        <f ca="1">IF(AND(K22=I22,J22="CONFORME"),"FECHA CUMPLIDA",IF(J22="STAND BY","STAND BY",IF(J22=""," ",IF(Tabla1[[#This Row],[FECHA EJEC.]]="","PENDIENTE",CONCATENATE("RETRASO DE ",(K22-I22)," DIAS")))))</f>
        <v>FECHA CUMPLIDA</v>
      </c>
      <c r="P22" s="2" t="str">
        <f ca="1">VLOOKUP(MONTH(Tabla1[[#This Row],[FECHA PROG.]]),Tabla2[],2,0)</f>
        <v>Ene</v>
      </c>
      <c r="Q22" s="1">
        <f ca="1">YEAR(Tabla1[[#This Row],[FECHA PROG.]])</f>
        <v>2018</v>
      </c>
      <c r="R22" s="8">
        <f ca="1">360-SUMIFS(Tabla1[HORAS],Tabla1[MÁQUINA],Tabla1[[#This Row],[MÁQUINA]],Tabla1[AÑO],Tabla1[[#This Row],[AÑO]],Tabla1[MES],Tabla1[[#This Row],[MES]])</f>
        <v>337.55</v>
      </c>
      <c r="S22" s="17">
        <f ca="1">Tabla1[[#This Row],[HORAS DISPONIBLES]]/360</f>
        <v>0.93763888888888891</v>
      </c>
    </row>
    <row r="23" spans="1:19" x14ac:dyDescent="0.2">
      <c r="A23" s="1" t="s">
        <v>139</v>
      </c>
      <c r="B23" s="1" t="s">
        <v>28</v>
      </c>
      <c r="C23" s="1" t="str">
        <f ca="1">VLOOKUP(RANDBETWEEN(1,13),Tablas!$N$7:$O$19,2,0)</f>
        <v>RETROEXCAVADORA</v>
      </c>
      <c r="D23" s="1" t="s">
        <v>12</v>
      </c>
      <c r="E23" s="1" t="s">
        <v>13</v>
      </c>
      <c r="F23" s="1">
        <v>106</v>
      </c>
      <c r="G23" s="1" t="s">
        <v>29</v>
      </c>
      <c r="H23" s="1">
        <v>908</v>
      </c>
      <c r="I23" s="2">
        <f t="shared" ca="1" si="0"/>
        <v>43238</v>
      </c>
      <c r="J23" s="1" t="str">
        <f ca="1">IFERROR(IF(YEAR(Tabla1[[#This Row],[FECHA EJEC.]])&gt;0,"CONFORME","STANDBY"),"PENDIENTE")</f>
        <v>PENDIENTE</v>
      </c>
      <c r="K23" s="2" t="str">
        <f ca="1">IF(VLOOKUP(RANDBETWEEN(1,20),Tablas!$Q$6:$R$25,2,0)=0,"",Tabla1[[#This Row],[FECHA PROG.]]+VLOOKUP(RANDBETWEEN(1,20),Tablas!$Q$6:$R$25,2,0))</f>
        <v/>
      </c>
      <c r="L23" s="7" t="str">
        <f ca="1">IF(Tabla1[[#This Row],[FECHA EJEC.]]="","",TIME(RANDBETWEEN(9,15),RANDBETWEEN(10,40),0))</f>
        <v/>
      </c>
      <c r="M23" s="7" t="str">
        <f ca="1">IF(Tabla1[[#This Row],[FECHA EJEC.]]="","",Tabla1[[#This Row],[HORA INICIO]]+TIME(RANDBETWEEN(1,4),RANDBETWEEN(10,30),0))</f>
        <v/>
      </c>
      <c r="N23" s="8" t="str">
        <f ca="1">IF(Tabla1[[#This Row],[FECHA EJEC.]]="","",HOUR(Tabla1[[#This Row],[HORA TERMINO]]-Tabla1[[#This Row],[HORA INICIO]])+MINUTE(Tabla1[[#This Row],[HORA TERMINO]]-Tabla1[[#This Row],[HORA INICIO]])/60)</f>
        <v/>
      </c>
      <c r="O23" s="1" t="str">
        <f ca="1">IF(AND(K23=I23,J23="CONFORME"),"FECHA CUMPLIDA",IF(J23="STAND BY","STAND BY",IF(J23=""," ",IF(Tabla1[[#This Row],[FECHA EJEC.]]="","PENDIENTE",CONCATENATE("RETRASO DE ",(K23-I23)," DIAS")))))</f>
        <v>PENDIENTE</v>
      </c>
      <c r="P23" s="2" t="str">
        <f ca="1">VLOOKUP(MONTH(Tabla1[[#This Row],[FECHA PROG.]]),Tabla2[],2,0)</f>
        <v>May</v>
      </c>
      <c r="Q23" s="1">
        <f ca="1">YEAR(Tabla1[[#This Row],[FECHA PROG.]])</f>
        <v>2018</v>
      </c>
      <c r="R23" s="8">
        <f ca="1">360-SUMIFS(Tabla1[HORAS],Tabla1[MÁQUINA],Tabla1[[#This Row],[MÁQUINA]],Tabla1[AÑO],Tabla1[[#This Row],[AÑO]],Tabla1[MES],Tabla1[[#This Row],[MES]])</f>
        <v>335.8</v>
      </c>
      <c r="S23" s="17">
        <f ca="1">Tabla1[[#This Row],[HORAS DISPONIBLES]]/360</f>
        <v>0.93277777777777782</v>
      </c>
    </row>
    <row r="24" spans="1:19" x14ac:dyDescent="0.2">
      <c r="A24" s="1" t="s">
        <v>139</v>
      </c>
      <c r="B24" s="1" t="s">
        <v>28</v>
      </c>
      <c r="C24" s="1" t="str">
        <f ca="1">VLOOKUP(RANDBETWEEN(1,13),Tablas!$N$7:$O$19,2,0)</f>
        <v>DRAGALINA</v>
      </c>
      <c r="D24" s="1" t="s">
        <v>12</v>
      </c>
      <c r="E24" s="1" t="s">
        <v>18</v>
      </c>
      <c r="F24" s="1">
        <v>106</v>
      </c>
      <c r="G24" s="1" t="s">
        <v>19</v>
      </c>
      <c r="H24" s="1">
        <v>1698</v>
      </c>
      <c r="I24" s="2">
        <f t="shared" ca="1" si="0"/>
        <v>43130</v>
      </c>
      <c r="J24" s="1" t="str">
        <f ca="1">IFERROR(IF(YEAR(Tabla1[[#This Row],[FECHA EJEC.]])&gt;0,"CONFORME","STANDBY"),"PENDIENTE")</f>
        <v>CONFORME</v>
      </c>
      <c r="K24" s="2">
        <f ca="1">IF(VLOOKUP(RANDBETWEEN(1,20),Tablas!$Q$6:$R$25,2,0)=0,"",Tabla1[[#This Row],[FECHA PROG.]]+VLOOKUP(RANDBETWEEN(1,20),Tablas!$Q$6:$R$25,2,0))</f>
        <v>43134</v>
      </c>
      <c r="L24" s="7">
        <f ca="1">IF(Tabla1[[#This Row],[FECHA EJEC.]]="","",TIME(RANDBETWEEN(9,15),RANDBETWEEN(10,40),0))</f>
        <v>0.64027777777777772</v>
      </c>
      <c r="M24" s="7">
        <f ca="1">IF(Tabla1[[#This Row],[FECHA EJEC.]]="","",Tabla1[[#This Row],[HORA INICIO]]+TIME(RANDBETWEEN(1,4),RANDBETWEEN(10,30),0))</f>
        <v>0.73541666666666661</v>
      </c>
      <c r="N24" s="8">
        <f ca="1">IF(Tabla1[[#This Row],[FECHA EJEC.]]="","",HOUR(Tabla1[[#This Row],[HORA TERMINO]]-Tabla1[[#This Row],[HORA INICIO]])+MINUTE(Tabla1[[#This Row],[HORA TERMINO]]-Tabla1[[#This Row],[HORA INICIO]])/60)</f>
        <v>2.2833333333333332</v>
      </c>
      <c r="O24" s="1" t="str">
        <f ca="1">IF(AND(K24=I24,J24="CONFORME"),"FECHA CUMPLIDA",IF(J24="STAND BY","STAND BY",IF(J24=""," ",IF(Tabla1[[#This Row],[FECHA EJEC.]]="","PENDIENTE",CONCATENATE("RETRASO DE ",(K24-I24)," DIAS")))))</f>
        <v>RETRASO DE 4 DIAS</v>
      </c>
      <c r="P24" s="2" t="str">
        <f ca="1">VLOOKUP(MONTH(Tabla1[[#This Row],[FECHA PROG.]]),Tabla2[],2,0)</f>
        <v>Ene</v>
      </c>
      <c r="Q24" s="1">
        <f ca="1">YEAR(Tabla1[[#This Row],[FECHA PROG.]])</f>
        <v>2018</v>
      </c>
      <c r="R24" s="8">
        <f ca="1">360-SUMIFS(Tabla1[HORAS],Tabla1[MÁQUINA],Tabla1[[#This Row],[MÁQUINA]],Tabla1[AÑO],Tabla1[[#This Row],[AÑO]],Tabla1[MES],Tabla1[[#This Row],[MES]])</f>
        <v>310.14999999999998</v>
      </c>
      <c r="S24" s="17">
        <f ca="1">Tabla1[[#This Row],[HORAS DISPONIBLES]]/360</f>
        <v>0.86152777777777767</v>
      </c>
    </row>
    <row r="25" spans="1:19" x14ac:dyDescent="0.2">
      <c r="A25" s="1" t="s">
        <v>145</v>
      </c>
      <c r="B25" s="1" t="s">
        <v>39</v>
      </c>
      <c r="C25" s="1" t="str">
        <f ca="1">VLOOKUP(RANDBETWEEN(1,13),Tablas!$N$7:$O$19,2,0)</f>
        <v>LAS VOLQUETAS</v>
      </c>
      <c r="D25" s="1" t="s">
        <v>12</v>
      </c>
      <c r="E25" s="1" t="s">
        <v>21</v>
      </c>
      <c r="F25" s="1">
        <v>107</v>
      </c>
      <c r="G25" s="1" t="s">
        <v>19</v>
      </c>
      <c r="H25" s="1">
        <v>1698</v>
      </c>
      <c r="I25" s="2">
        <f t="shared" ca="1" si="0"/>
        <v>43562</v>
      </c>
      <c r="J25" s="1" t="str">
        <f ca="1">IFERROR(IF(YEAR(Tabla1[[#This Row],[FECHA EJEC.]])&gt;0,"CONFORME","STANDBY"),"PENDIENTE")</f>
        <v>CONFORME</v>
      </c>
      <c r="K25" s="2">
        <f ca="1">IF(VLOOKUP(RANDBETWEEN(1,20),Tablas!$Q$6:$R$25,2,0)=0,"",Tabla1[[#This Row],[FECHA PROG.]]+VLOOKUP(RANDBETWEEN(1,20),Tablas!$Q$6:$R$25,2,0))</f>
        <v>43566</v>
      </c>
      <c r="L25" s="7">
        <f ca="1">IF(Tabla1[[#This Row],[FECHA EJEC.]]="","",TIME(RANDBETWEEN(9,15),RANDBETWEEN(10,40),0))</f>
        <v>0.47291666666666665</v>
      </c>
      <c r="M25" s="7">
        <f ca="1">IF(Tabla1[[#This Row],[FECHA EJEC.]]="","",Tabla1[[#This Row],[HORA INICIO]]+TIME(RANDBETWEEN(1,4),RANDBETWEEN(10,30),0))</f>
        <v>0.52500000000000002</v>
      </c>
      <c r="N25" s="8">
        <f ca="1">IF(Tabla1[[#This Row],[FECHA EJEC.]]="","",HOUR(Tabla1[[#This Row],[HORA TERMINO]]-Tabla1[[#This Row],[HORA INICIO]])+MINUTE(Tabla1[[#This Row],[HORA TERMINO]]-Tabla1[[#This Row],[HORA INICIO]])/60)</f>
        <v>1.25</v>
      </c>
      <c r="O25" s="1" t="str">
        <f ca="1">IF(AND(K25=I25,J25="CONFORME"),"FECHA CUMPLIDA",IF(J25="STAND BY","STAND BY",IF(J25=""," ",IF(Tabla1[[#This Row],[FECHA EJEC.]]="","PENDIENTE",CONCATENATE("RETRASO DE ",(K25-I25)," DIAS")))))</f>
        <v>RETRASO DE 4 DIAS</v>
      </c>
      <c r="P25" s="2" t="str">
        <f ca="1">VLOOKUP(MONTH(Tabla1[[#This Row],[FECHA PROG.]]),Tabla2[],2,0)</f>
        <v>Abr</v>
      </c>
      <c r="Q25" s="1">
        <f ca="1">YEAR(Tabla1[[#This Row],[FECHA PROG.]])</f>
        <v>2019</v>
      </c>
      <c r="R25" s="8">
        <f ca="1">360-SUMIFS(Tabla1[HORAS],Tabla1[MÁQUINA],Tabla1[[#This Row],[MÁQUINA]],Tabla1[AÑO],Tabla1[[#This Row],[AÑO]],Tabla1[MES],Tabla1[[#This Row],[MES]])</f>
        <v>358.75</v>
      </c>
      <c r="S25" s="17">
        <f ca="1">Tabla1[[#This Row],[HORAS DISPONIBLES]]/360</f>
        <v>0.99652777777777779</v>
      </c>
    </row>
    <row r="26" spans="1:19" x14ac:dyDescent="0.2">
      <c r="A26" s="1" t="s">
        <v>146</v>
      </c>
      <c r="B26" s="1" t="s">
        <v>40</v>
      </c>
      <c r="C26" s="1" t="str">
        <f ca="1">VLOOKUP(RANDBETWEEN(1,13),Tablas!$N$7:$O$19,2,0)</f>
        <v>ESCREPA</v>
      </c>
      <c r="D26" s="1" t="s">
        <v>12</v>
      </c>
      <c r="E26" s="1" t="s">
        <v>24</v>
      </c>
      <c r="F26" s="1">
        <v>201</v>
      </c>
      <c r="G26" s="1" t="s">
        <v>25</v>
      </c>
      <c r="H26" s="1">
        <v>1168</v>
      </c>
      <c r="I26" s="2">
        <f t="shared" ca="1" si="0"/>
        <v>43230</v>
      </c>
      <c r="J26" s="1" t="str">
        <f ca="1">IFERROR(IF(YEAR(Tabla1[[#This Row],[FECHA EJEC.]])&gt;0,"CONFORME","STANDBY"),"PENDIENTE")</f>
        <v>CONFORME</v>
      </c>
      <c r="K26" s="2">
        <f ca="1">IF(VLOOKUP(RANDBETWEEN(1,20),Tablas!$Q$6:$R$25,2,0)=0,"",Tabla1[[#This Row],[FECHA PROG.]]+VLOOKUP(RANDBETWEEN(1,20),Tablas!$Q$6:$R$25,2,0))</f>
        <v>43230</v>
      </c>
      <c r="L26" s="7">
        <f ca="1">IF(Tabla1[[#This Row],[FECHA EJEC.]]="","",TIME(RANDBETWEEN(9,15),RANDBETWEEN(10,40),0))</f>
        <v>0.63263888888888886</v>
      </c>
      <c r="M26" s="7">
        <f ca="1">IF(Tabla1[[#This Row],[FECHA EJEC.]]="","",Tabla1[[#This Row],[HORA INICIO]]+TIME(RANDBETWEEN(1,4),RANDBETWEEN(10,30),0))</f>
        <v>0.80694444444444446</v>
      </c>
      <c r="N26" s="8">
        <f ca="1">IF(Tabla1[[#This Row],[FECHA EJEC.]]="","",HOUR(Tabla1[[#This Row],[HORA TERMINO]]-Tabla1[[#This Row],[HORA INICIO]])+MINUTE(Tabla1[[#This Row],[HORA TERMINO]]-Tabla1[[#This Row],[HORA INICIO]])/60)</f>
        <v>4.1833333333333336</v>
      </c>
      <c r="O26" s="1" t="str">
        <f ca="1">IF(AND(K26=I26,J26="CONFORME"),"FECHA CUMPLIDA",IF(J26="STAND BY","STAND BY",IF(J26=""," ",IF(Tabla1[[#This Row],[FECHA EJEC.]]="","PENDIENTE",CONCATENATE("RETRASO DE ",(K26-I26)," DIAS")))))</f>
        <v>FECHA CUMPLIDA</v>
      </c>
      <c r="P26" s="2" t="str">
        <f ca="1">VLOOKUP(MONTH(Tabla1[[#This Row],[FECHA PROG.]]),Tabla2[],2,0)</f>
        <v>May</v>
      </c>
      <c r="Q26" s="1">
        <f ca="1">YEAR(Tabla1[[#This Row],[FECHA PROG.]])</f>
        <v>2018</v>
      </c>
      <c r="R26" s="8">
        <f ca="1">360-SUMIFS(Tabla1[HORAS],Tabla1[MÁQUINA],Tabla1[[#This Row],[MÁQUINA]],Tabla1[AÑO],Tabla1[[#This Row],[AÑO]],Tabla1[MES],Tabla1[[#This Row],[MES]])</f>
        <v>350.03333333333336</v>
      </c>
      <c r="S26" s="17">
        <f ca="1">Tabla1[[#This Row],[HORAS DISPONIBLES]]/360</f>
        <v>0.97231481481481485</v>
      </c>
    </row>
    <row r="27" spans="1:19" x14ac:dyDescent="0.2">
      <c r="A27" s="1" t="s">
        <v>141</v>
      </c>
      <c r="B27" s="1" t="s">
        <v>41</v>
      </c>
      <c r="C27" s="1" t="str">
        <f ca="1">VLOOKUP(RANDBETWEEN(1,13),Tablas!$N$7:$O$19,2,0)</f>
        <v>DRAGALINA</v>
      </c>
      <c r="D27" s="1" t="s">
        <v>12</v>
      </c>
      <c r="E27" s="1" t="s">
        <v>13</v>
      </c>
      <c r="F27" s="1">
        <v>107</v>
      </c>
      <c r="G27" s="1" t="s">
        <v>14</v>
      </c>
      <c r="H27" s="1">
        <v>1420</v>
      </c>
      <c r="I27" s="2">
        <f t="shared" ca="1" si="0"/>
        <v>43321</v>
      </c>
      <c r="J27" s="1" t="str">
        <f ca="1">IFERROR(IF(YEAR(Tabla1[[#This Row],[FECHA EJEC.]])&gt;0,"CONFORME","STANDBY"),"PENDIENTE")</f>
        <v>CONFORME</v>
      </c>
      <c r="K27" s="2">
        <f ca="1">IF(VLOOKUP(RANDBETWEEN(1,20),Tablas!$Q$6:$R$25,2,0)=0,"",Tabla1[[#This Row],[FECHA PROG.]]+VLOOKUP(RANDBETWEEN(1,20),Tablas!$Q$6:$R$25,2,0))</f>
        <v>43323</v>
      </c>
      <c r="L27" s="7">
        <f ca="1">IF(Tabla1[[#This Row],[FECHA EJEC.]]="","",TIME(RANDBETWEEN(9,15),RANDBETWEEN(10,40),0))</f>
        <v>0.64652777777777781</v>
      </c>
      <c r="M27" s="7">
        <f ca="1">IF(Tabla1[[#This Row],[FECHA EJEC.]]="","",Tabla1[[#This Row],[HORA INICIO]]+TIME(RANDBETWEEN(1,4),RANDBETWEEN(10,30),0))</f>
        <v>0.78402777777777777</v>
      </c>
      <c r="N27" s="8">
        <f ca="1">IF(Tabla1[[#This Row],[FECHA EJEC.]]="","",HOUR(Tabla1[[#This Row],[HORA TERMINO]]-Tabla1[[#This Row],[HORA INICIO]])+MINUTE(Tabla1[[#This Row],[HORA TERMINO]]-Tabla1[[#This Row],[HORA INICIO]])/60)</f>
        <v>3.3</v>
      </c>
      <c r="O27" s="1" t="str">
        <f ca="1">IF(AND(K27=I27,J27="CONFORME"),"FECHA CUMPLIDA",IF(J27="STAND BY","STAND BY",IF(J27=""," ",IF(Tabla1[[#This Row],[FECHA EJEC.]]="","PENDIENTE",CONCATENATE("RETRASO DE ",(K27-I27)," DIAS")))))</f>
        <v>RETRASO DE 2 DIAS</v>
      </c>
      <c r="P27" s="2" t="str">
        <f ca="1">VLOOKUP(MONTH(Tabla1[[#This Row],[FECHA PROG.]]),Tabla2[],2,0)</f>
        <v>Ago</v>
      </c>
      <c r="Q27" s="1">
        <f ca="1">YEAR(Tabla1[[#This Row],[FECHA PROG.]])</f>
        <v>2018</v>
      </c>
      <c r="R27" s="8">
        <f ca="1">360-SUMIFS(Tabla1[HORAS],Tabla1[MÁQUINA],Tabla1[[#This Row],[MÁQUINA]],Tabla1[AÑO],Tabla1[[#This Row],[AÑO]],Tabla1[MES],Tabla1[[#This Row],[MES]])</f>
        <v>345.85</v>
      </c>
      <c r="S27" s="17">
        <f ca="1">Tabla1[[#This Row],[HORAS DISPONIBLES]]/360</f>
        <v>0.96069444444444452</v>
      </c>
    </row>
    <row r="28" spans="1:19" x14ac:dyDescent="0.2">
      <c r="A28" s="1" t="s">
        <v>147</v>
      </c>
      <c r="B28" s="1" t="s">
        <v>42</v>
      </c>
      <c r="C28" s="1" t="str">
        <f ca="1">VLOOKUP(RANDBETWEEN(1,13),Tablas!$N$7:$O$19,2,0)</f>
        <v>EXCAVADORA</v>
      </c>
      <c r="D28" s="1" t="s">
        <v>12</v>
      </c>
      <c r="E28" s="1" t="s">
        <v>21</v>
      </c>
      <c r="F28" s="1">
        <v>106</v>
      </c>
      <c r="G28" s="1" t="s">
        <v>19</v>
      </c>
      <c r="H28" s="1">
        <v>1698</v>
      </c>
      <c r="I28" s="2">
        <f t="shared" ca="1" si="0"/>
        <v>43307</v>
      </c>
      <c r="J28" s="1" t="str">
        <f ca="1">IFERROR(IF(YEAR(Tabla1[[#This Row],[FECHA EJEC.]])&gt;0,"CONFORME","STANDBY"),"PENDIENTE")</f>
        <v>CONFORME</v>
      </c>
      <c r="K28" s="2">
        <f ca="1">IF(VLOOKUP(RANDBETWEEN(1,20),Tablas!$Q$6:$R$25,2,0)=0,"",Tabla1[[#This Row],[FECHA PROG.]]+VLOOKUP(RANDBETWEEN(1,20),Tablas!$Q$6:$R$25,2,0))</f>
        <v>43307</v>
      </c>
      <c r="L28" s="7">
        <f ca="1">IF(Tabla1[[#This Row],[FECHA EJEC.]]="","",TIME(RANDBETWEEN(9,15),RANDBETWEEN(10,40),0))</f>
        <v>0.60972222222222228</v>
      </c>
      <c r="M28" s="7">
        <f ca="1">IF(Tabla1[[#This Row],[FECHA EJEC.]]="","",Tabla1[[#This Row],[HORA INICIO]]+TIME(RANDBETWEEN(1,4),RANDBETWEEN(10,30),0))</f>
        <v>0.78402777777777777</v>
      </c>
      <c r="N28" s="8">
        <f ca="1">IF(Tabla1[[#This Row],[FECHA EJEC.]]="","",HOUR(Tabla1[[#This Row],[HORA TERMINO]]-Tabla1[[#This Row],[HORA INICIO]])+MINUTE(Tabla1[[#This Row],[HORA TERMINO]]-Tabla1[[#This Row],[HORA INICIO]])/60)</f>
        <v>4.1833333333333336</v>
      </c>
      <c r="O28" s="1" t="str">
        <f ca="1">IF(AND(K28=I28,J28="CONFORME"),"FECHA CUMPLIDA",IF(J28="STAND BY","STAND BY",IF(J28=""," ",IF(Tabla1[[#This Row],[FECHA EJEC.]]="","PENDIENTE",CONCATENATE("RETRASO DE ",(K28-I28)," DIAS")))))</f>
        <v>FECHA CUMPLIDA</v>
      </c>
      <c r="P28" s="2" t="str">
        <f ca="1">VLOOKUP(MONTH(Tabla1[[#This Row],[FECHA PROG.]]),Tabla2[],2,0)</f>
        <v>Jul</v>
      </c>
      <c r="Q28" s="1">
        <f ca="1">YEAR(Tabla1[[#This Row],[FECHA PROG.]])</f>
        <v>2018</v>
      </c>
      <c r="R28" s="8">
        <f ca="1">360-SUMIFS(Tabla1[HORAS],Tabla1[MÁQUINA],Tabla1[[#This Row],[MÁQUINA]],Tabla1[AÑO],Tabla1[[#This Row],[AÑO]],Tabla1[MES],Tabla1[[#This Row],[MES]])</f>
        <v>354.33333333333331</v>
      </c>
      <c r="S28" s="17">
        <f ca="1">Tabla1[[#This Row],[HORAS DISPONIBLES]]/360</f>
        <v>0.98425925925925917</v>
      </c>
    </row>
    <row r="29" spans="1:19" x14ac:dyDescent="0.2">
      <c r="A29" s="1" t="s">
        <v>148</v>
      </c>
      <c r="B29" s="1" t="s">
        <v>43</v>
      </c>
      <c r="C29" s="1" t="str">
        <f ca="1">VLOOKUP(RANDBETWEEN(1,13),Tablas!$N$7:$O$19,2,0)</f>
        <v>LAS VOLQUETAS</v>
      </c>
      <c r="D29" s="1" t="s">
        <v>12</v>
      </c>
      <c r="E29" s="1" t="s">
        <v>24</v>
      </c>
      <c r="F29" s="1">
        <v>201</v>
      </c>
      <c r="G29" s="1" t="s">
        <v>25</v>
      </c>
      <c r="H29" s="1">
        <v>1168</v>
      </c>
      <c r="I29" s="2">
        <f t="shared" ca="1" si="0"/>
        <v>43281</v>
      </c>
      <c r="J29" s="1" t="str">
        <f ca="1">IFERROR(IF(YEAR(Tabla1[[#This Row],[FECHA EJEC.]])&gt;0,"CONFORME","STANDBY"),"PENDIENTE")</f>
        <v>CONFORME</v>
      </c>
      <c r="K29" s="2">
        <f ca="1">IF(VLOOKUP(RANDBETWEEN(1,20),Tablas!$Q$6:$R$25,2,0)=0,"",Tabla1[[#This Row],[FECHA PROG.]]+VLOOKUP(RANDBETWEEN(1,20),Tablas!$Q$6:$R$25,2,0))</f>
        <v>43281</v>
      </c>
      <c r="L29" s="7">
        <f ca="1">IF(Tabla1[[#This Row],[FECHA EJEC.]]="","",TIME(RANDBETWEEN(9,15),RANDBETWEEN(10,40),0))</f>
        <v>0.44236111111111109</v>
      </c>
      <c r="M29" s="7">
        <f ca="1">IF(Tabla1[[#This Row],[FECHA EJEC.]]="","",Tabla1[[#This Row],[HORA INICIO]]+TIME(RANDBETWEEN(1,4),RANDBETWEEN(10,30),0))</f>
        <v>0.61736111111111103</v>
      </c>
      <c r="N29" s="8">
        <f ca="1">IF(Tabla1[[#This Row],[FECHA EJEC.]]="","",HOUR(Tabla1[[#This Row],[HORA TERMINO]]-Tabla1[[#This Row],[HORA INICIO]])+MINUTE(Tabla1[[#This Row],[HORA TERMINO]]-Tabla1[[#This Row],[HORA INICIO]])/60)</f>
        <v>4.2</v>
      </c>
      <c r="O29" s="1" t="str">
        <f ca="1">IF(AND(K29=I29,J29="CONFORME"),"FECHA CUMPLIDA",IF(J29="STAND BY","STAND BY",IF(J29=""," ",IF(Tabla1[[#This Row],[FECHA EJEC.]]="","PENDIENTE",CONCATENATE("RETRASO DE ",(K29-I29)," DIAS")))))</f>
        <v>FECHA CUMPLIDA</v>
      </c>
      <c r="P29" s="2" t="str">
        <f ca="1">VLOOKUP(MONTH(Tabla1[[#This Row],[FECHA PROG.]]),Tabla2[],2,0)</f>
        <v>Jun</v>
      </c>
      <c r="Q29" s="1">
        <f ca="1">YEAR(Tabla1[[#This Row],[FECHA PROG.]])</f>
        <v>2018</v>
      </c>
      <c r="R29" s="8">
        <f ca="1">360-SUMIFS(Tabla1[HORAS],Tabla1[MÁQUINA],Tabla1[[#This Row],[MÁQUINA]],Tabla1[AÑO],Tabla1[[#This Row],[AÑO]],Tabla1[MES],Tabla1[[#This Row],[MES]])</f>
        <v>352.31666666666666</v>
      </c>
      <c r="S29" s="17">
        <f ca="1">Tabla1[[#This Row],[HORAS DISPONIBLES]]/360</f>
        <v>0.97865740740740736</v>
      </c>
    </row>
    <row r="30" spans="1:19" x14ac:dyDescent="0.2">
      <c r="A30" s="1" t="s">
        <v>134</v>
      </c>
      <c r="B30" s="1" t="s">
        <v>44</v>
      </c>
      <c r="C30" s="1" t="str">
        <f ca="1">VLOOKUP(RANDBETWEEN(1,13),Tablas!$N$7:$O$19,2,0)</f>
        <v>ESCREPA</v>
      </c>
      <c r="D30" s="1" t="s">
        <v>12</v>
      </c>
      <c r="E30" s="1" t="s">
        <v>13</v>
      </c>
      <c r="F30" s="1">
        <v>107</v>
      </c>
      <c r="G30" s="1" t="s">
        <v>14</v>
      </c>
      <c r="H30" s="1">
        <v>1420</v>
      </c>
      <c r="I30" s="2">
        <f t="shared" ca="1" si="0"/>
        <v>43344</v>
      </c>
      <c r="J30" s="1" t="str">
        <f ca="1">IFERROR(IF(YEAR(Tabla1[[#This Row],[FECHA EJEC.]])&gt;0,"CONFORME","STANDBY"),"PENDIENTE")</f>
        <v>PENDIENTE</v>
      </c>
      <c r="K30" s="2" t="str">
        <f ca="1">IF(VLOOKUP(RANDBETWEEN(1,20),Tablas!$Q$6:$R$25,2,0)=0,"",Tabla1[[#This Row],[FECHA PROG.]]+VLOOKUP(RANDBETWEEN(1,20),Tablas!$Q$6:$R$25,2,0))</f>
        <v/>
      </c>
      <c r="L30" s="7" t="str">
        <f ca="1">IF(Tabla1[[#This Row],[FECHA EJEC.]]="","",TIME(RANDBETWEEN(9,15),RANDBETWEEN(10,40),0))</f>
        <v/>
      </c>
      <c r="M30" s="7" t="str">
        <f ca="1">IF(Tabla1[[#This Row],[FECHA EJEC.]]="","",Tabla1[[#This Row],[HORA INICIO]]+TIME(RANDBETWEEN(1,4),RANDBETWEEN(10,30),0))</f>
        <v/>
      </c>
      <c r="N30" s="8" t="str">
        <f ca="1">IF(Tabla1[[#This Row],[FECHA EJEC.]]="","",HOUR(Tabla1[[#This Row],[HORA TERMINO]]-Tabla1[[#This Row],[HORA INICIO]])+MINUTE(Tabla1[[#This Row],[HORA TERMINO]]-Tabla1[[#This Row],[HORA INICIO]])/60)</f>
        <v/>
      </c>
      <c r="O30" s="1" t="str">
        <f ca="1">IF(AND(K30=I30,J30="CONFORME"),"FECHA CUMPLIDA",IF(J30="STAND BY","STAND BY",IF(J30=""," ",IF(Tabla1[[#This Row],[FECHA EJEC.]]="","PENDIENTE",CONCATENATE("RETRASO DE ",(K30-I30)," DIAS")))))</f>
        <v>PENDIENTE</v>
      </c>
      <c r="P30" s="2" t="str">
        <f ca="1">VLOOKUP(MONTH(Tabla1[[#This Row],[FECHA PROG.]]),Tabla2[],2,0)</f>
        <v>Set</v>
      </c>
      <c r="Q30" s="1">
        <f ca="1">YEAR(Tabla1[[#This Row],[FECHA PROG.]])</f>
        <v>2018</v>
      </c>
      <c r="R30" s="8">
        <f ca="1">360-SUMIFS(Tabla1[HORAS],Tabla1[MÁQUINA],Tabla1[[#This Row],[MÁQUINA]],Tabla1[AÑO],Tabla1[[#This Row],[AÑO]],Tabla1[MES],Tabla1[[#This Row],[MES]])</f>
        <v>338.55</v>
      </c>
      <c r="S30" s="17">
        <f ca="1">Tabla1[[#This Row],[HORAS DISPONIBLES]]/360</f>
        <v>0.94041666666666668</v>
      </c>
    </row>
    <row r="31" spans="1:19" x14ac:dyDescent="0.2">
      <c r="A31" s="1" t="s">
        <v>136</v>
      </c>
      <c r="B31" s="1" t="s">
        <v>20</v>
      </c>
      <c r="C31" s="1" t="str">
        <f ca="1">VLOOKUP(RANDBETWEEN(1,13),Tablas!$N$7:$O$19,2,0)</f>
        <v>MOTOTRAILLA</v>
      </c>
      <c r="D31" s="1" t="s">
        <v>12</v>
      </c>
      <c r="E31" s="1" t="s">
        <v>21</v>
      </c>
      <c r="F31" s="1">
        <v>106</v>
      </c>
      <c r="G31" s="1" t="s">
        <v>19</v>
      </c>
      <c r="H31" s="1">
        <v>1698</v>
      </c>
      <c r="I31" s="2">
        <f t="shared" ca="1" si="0"/>
        <v>43472</v>
      </c>
      <c r="J31" s="1" t="str">
        <f ca="1">IFERROR(IF(YEAR(Tabla1[[#This Row],[FECHA EJEC.]])&gt;0,"CONFORME","STANDBY"),"PENDIENTE")</f>
        <v>CONFORME</v>
      </c>
      <c r="K31" s="2">
        <f ca="1">IF(VLOOKUP(RANDBETWEEN(1,20),Tablas!$Q$6:$R$25,2,0)=0,"",Tabla1[[#This Row],[FECHA PROG.]]+VLOOKUP(RANDBETWEEN(1,20),Tablas!$Q$6:$R$25,2,0))</f>
        <v>43474</v>
      </c>
      <c r="L31" s="7">
        <f ca="1">IF(Tabla1[[#This Row],[FECHA EJEC.]]="","",TIME(RANDBETWEEN(9,15),RANDBETWEEN(10,40),0))</f>
        <v>0.51458333333333328</v>
      </c>
      <c r="M31" s="7">
        <f ca="1">IF(Tabla1[[#This Row],[FECHA EJEC.]]="","",Tabla1[[#This Row],[HORA INICIO]]+TIME(RANDBETWEEN(1,4),RANDBETWEEN(10,30),0))</f>
        <v>0.57013888888888886</v>
      </c>
      <c r="N31" s="8">
        <f ca="1">IF(Tabla1[[#This Row],[FECHA EJEC.]]="","",HOUR(Tabla1[[#This Row],[HORA TERMINO]]-Tabla1[[#This Row],[HORA INICIO]])+MINUTE(Tabla1[[#This Row],[HORA TERMINO]]-Tabla1[[#This Row],[HORA INICIO]])/60)</f>
        <v>1.3333333333333333</v>
      </c>
      <c r="O31" s="1" t="str">
        <f ca="1">IF(AND(K31=I31,J31="CONFORME"),"FECHA CUMPLIDA",IF(J31="STAND BY","STAND BY",IF(J31=""," ",IF(Tabla1[[#This Row],[FECHA EJEC.]]="","PENDIENTE",CONCATENATE("RETRASO DE ",(K31-I31)," DIAS")))))</f>
        <v>RETRASO DE 2 DIAS</v>
      </c>
      <c r="P31" s="2" t="str">
        <f ca="1">VLOOKUP(MONTH(Tabla1[[#This Row],[FECHA PROG.]]),Tabla2[],2,0)</f>
        <v>Ene</v>
      </c>
      <c r="Q31" s="1">
        <f ca="1">YEAR(Tabla1[[#This Row],[FECHA PROG.]])</f>
        <v>2019</v>
      </c>
      <c r="R31" s="8">
        <f ca="1">360-SUMIFS(Tabla1[HORAS],Tabla1[MÁQUINA],Tabla1[[#This Row],[MÁQUINA]],Tabla1[AÑO],Tabla1[[#This Row],[AÑO]],Tabla1[MES],Tabla1[[#This Row],[MES]])</f>
        <v>348.7</v>
      </c>
      <c r="S31" s="17">
        <f ca="1">Tabla1[[#This Row],[HORAS DISPONIBLES]]/360</f>
        <v>0.96861111111111109</v>
      </c>
    </row>
    <row r="32" spans="1:19" x14ac:dyDescent="0.2">
      <c r="A32" s="1" t="s">
        <v>149</v>
      </c>
      <c r="B32" s="1" t="s">
        <v>45</v>
      </c>
      <c r="C32" s="1" t="str">
        <f ca="1">VLOOKUP(RANDBETWEEN(1,13),Tablas!$N$7:$O$19,2,0)</f>
        <v>TRACTORES</v>
      </c>
      <c r="D32" s="1" t="s">
        <v>12</v>
      </c>
      <c r="E32" s="1" t="s">
        <v>24</v>
      </c>
      <c r="F32" s="1">
        <v>201</v>
      </c>
      <c r="G32" s="1" t="s">
        <v>25</v>
      </c>
      <c r="H32" s="1">
        <v>1168</v>
      </c>
      <c r="I32" s="2">
        <f t="shared" ca="1" si="0"/>
        <v>43443</v>
      </c>
      <c r="J32" s="1" t="str">
        <f ca="1">IFERROR(IF(YEAR(Tabla1[[#This Row],[FECHA EJEC.]])&gt;0,"CONFORME","STANDBY"),"PENDIENTE")</f>
        <v>PENDIENTE</v>
      </c>
      <c r="K32" s="2" t="str">
        <f ca="1">IF(VLOOKUP(RANDBETWEEN(1,20),Tablas!$Q$6:$R$25,2,0)=0,"",Tabla1[[#This Row],[FECHA PROG.]]+VLOOKUP(RANDBETWEEN(1,20),Tablas!$Q$6:$R$25,2,0))</f>
        <v/>
      </c>
      <c r="L32" s="7" t="str">
        <f ca="1">IF(Tabla1[[#This Row],[FECHA EJEC.]]="","",TIME(RANDBETWEEN(9,15),RANDBETWEEN(10,40),0))</f>
        <v/>
      </c>
      <c r="M32" s="7" t="str">
        <f ca="1">IF(Tabla1[[#This Row],[FECHA EJEC.]]="","",Tabla1[[#This Row],[HORA INICIO]]+TIME(RANDBETWEEN(1,4),RANDBETWEEN(10,30),0))</f>
        <v/>
      </c>
      <c r="N32" s="8" t="str">
        <f ca="1">IF(Tabla1[[#This Row],[FECHA EJEC.]]="","",HOUR(Tabla1[[#This Row],[HORA TERMINO]]-Tabla1[[#This Row],[HORA INICIO]])+MINUTE(Tabla1[[#This Row],[HORA TERMINO]]-Tabla1[[#This Row],[HORA INICIO]])/60)</f>
        <v/>
      </c>
      <c r="O32" s="1" t="str">
        <f ca="1">IF(AND(K32=I32,J32="CONFORME"),"FECHA CUMPLIDA",IF(J32="STAND BY","STAND BY",IF(J32=""," ",IF(Tabla1[[#This Row],[FECHA EJEC.]]="","PENDIENTE",CONCATENATE("RETRASO DE ",(K32-I32)," DIAS")))))</f>
        <v>PENDIENTE</v>
      </c>
      <c r="P32" s="2" t="str">
        <f ca="1">VLOOKUP(MONTH(Tabla1[[#This Row],[FECHA PROG.]]),Tabla2[],2,0)</f>
        <v>Dic</v>
      </c>
      <c r="Q32" s="1">
        <f ca="1">YEAR(Tabla1[[#This Row],[FECHA PROG.]])</f>
        <v>2018</v>
      </c>
      <c r="R32" s="8">
        <f ca="1">360-SUMIFS(Tabla1[HORAS],Tabla1[MÁQUINA],Tabla1[[#This Row],[MÁQUINA]],Tabla1[AÑO],Tabla1[[#This Row],[AÑO]],Tabla1[MES],Tabla1[[#This Row],[MES]])</f>
        <v>357.13333333333333</v>
      </c>
      <c r="S32" s="17">
        <f ca="1">Tabla1[[#This Row],[HORAS DISPONIBLES]]/360</f>
        <v>0.99203703703703705</v>
      </c>
    </row>
    <row r="33" spans="1:19" x14ac:dyDescent="0.2">
      <c r="A33" s="1" t="s">
        <v>139</v>
      </c>
      <c r="B33" s="1" t="s">
        <v>32</v>
      </c>
      <c r="C33" s="1" t="str">
        <f ca="1">VLOOKUP(RANDBETWEEN(1,13),Tablas!$N$7:$O$19,2,0)</f>
        <v>LAS VOLQUETAS</v>
      </c>
      <c r="D33" s="1" t="s">
        <v>12</v>
      </c>
      <c r="E33" s="1" t="s">
        <v>13</v>
      </c>
      <c r="F33" s="1">
        <v>106</v>
      </c>
      <c r="G33" s="1" t="s">
        <v>29</v>
      </c>
      <c r="H33" s="1">
        <v>908</v>
      </c>
      <c r="I33" s="2">
        <f t="shared" ca="1" si="0"/>
        <v>43324</v>
      </c>
      <c r="J33" s="1" t="str">
        <f ca="1">IFERROR(IF(YEAR(Tabla1[[#This Row],[FECHA EJEC.]])&gt;0,"CONFORME","STANDBY"),"PENDIENTE")</f>
        <v>CONFORME</v>
      </c>
      <c r="K33" s="2">
        <f ca="1">IF(VLOOKUP(RANDBETWEEN(1,20),Tablas!$Q$6:$R$25,2,0)=0,"",Tabla1[[#This Row],[FECHA PROG.]]+VLOOKUP(RANDBETWEEN(1,20),Tablas!$Q$6:$R$25,2,0))</f>
        <v>43324</v>
      </c>
      <c r="L33" s="7">
        <f ca="1">IF(Tabla1[[#This Row],[FECHA EJEC.]]="","",TIME(RANDBETWEEN(9,15),RANDBETWEEN(10,40),0))</f>
        <v>0.65138888888888891</v>
      </c>
      <c r="M33" s="7">
        <f ca="1">IF(Tabla1[[#This Row],[FECHA EJEC.]]="","",Tabla1[[#This Row],[HORA INICIO]]+TIME(RANDBETWEEN(1,4),RANDBETWEEN(10,30),0))</f>
        <v>0.70486111111111116</v>
      </c>
      <c r="N33" s="8">
        <f ca="1">IF(Tabla1[[#This Row],[FECHA EJEC.]]="","",HOUR(Tabla1[[#This Row],[HORA TERMINO]]-Tabla1[[#This Row],[HORA INICIO]])+MINUTE(Tabla1[[#This Row],[HORA TERMINO]]-Tabla1[[#This Row],[HORA INICIO]])/60)</f>
        <v>1.2833333333333332</v>
      </c>
      <c r="O33" s="1" t="str">
        <f ca="1">IF(AND(K33=I33,J33="CONFORME"),"FECHA CUMPLIDA",IF(J33="STAND BY","STAND BY",IF(J33=""," ",IF(Tabla1[[#This Row],[FECHA EJEC.]]="","PENDIENTE",CONCATENATE("RETRASO DE ",(K33-I33)," DIAS")))))</f>
        <v>FECHA CUMPLIDA</v>
      </c>
      <c r="P33" s="2" t="str">
        <f ca="1">VLOOKUP(MONTH(Tabla1[[#This Row],[FECHA PROG.]]),Tabla2[],2,0)</f>
        <v>Ago</v>
      </c>
      <c r="Q33" s="1">
        <f ca="1">YEAR(Tabla1[[#This Row],[FECHA PROG.]])</f>
        <v>2018</v>
      </c>
      <c r="R33" s="8">
        <f ca="1">360-SUMIFS(Tabla1[HORAS],Tabla1[MÁQUINA],Tabla1[[#This Row],[MÁQUINA]],Tabla1[AÑO],Tabla1[[#This Row],[AÑO]],Tabla1[MES],Tabla1[[#This Row],[MES]])</f>
        <v>310.93333333333334</v>
      </c>
      <c r="S33" s="17">
        <f ca="1">Tabla1[[#This Row],[HORAS DISPONIBLES]]/360</f>
        <v>0.86370370370370375</v>
      </c>
    </row>
    <row r="34" spans="1:19" x14ac:dyDescent="0.2">
      <c r="A34" s="1" t="s">
        <v>139</v>
      </c>
      <c r="B34" s="1" t="s">
        <v>32</v>
      </c>
      <c r="C34" s="1" t="str">
        <f ca="1">VLOOKUP(RANDBETWEEN(1,13),Tablas!$N$7:$O$19,2,0)</f>
        <v>CARGADORA</v>
      </c>
      <c r="D34" s="1" t="s">
        <v>12</v>
      </c>
      <c r="E34" s="1" t="s">
        <v>18</v>
      </c>
      <c r="F34" s="1">
        <v>106</v>
      </c>
      <c r="G34" s="1" t="s">
        <v>19</v>
      </c>
      <c r="H34" s="1">
        <v>1698</v>
      </c>
      <c r="I34" s="2">
        <f t="shared" ca="1" si="0"/>
        <v>43114</v>
      </c>
      <c r="J34" s="1" t="str">
        <f ca="1">IFERROR(IF(YEAR(Tabla1[[#This Row],[FECHA EJEC.]])&gt;0,"CONFORME","STANDBY"),"PENDIENTE")</f>
        <v>PENDIENTE</v>
      </c>
      <c r="K34" s="2" t="str">
        <f ca="1">IF(VLOOKUP(RANDBETWEEN(1,20),Tablas!$Q$6:$R$25,2,0)=0,"",Tabla1[[#This Row],[FECHA PROG.]]+VLOOKUP(RANDBETWEEN(1,20),Tablas!$Q$6:$R$25,2,0))</f>
        <v/>
      </c>
      <c r="L34" s="7" t="str">
        <f ca="1">IF(Tabla1[[#This Row],[FECHA EJEC.]]="","",TIME(RANDBETWEEN(9,15),RANDBETWEEN(10,40),0))</f>
        <v/>
      </c>
      <c r="M34" s="7" t="str">
        <f ca="1">IF(Tabla1[[#This Row],[FECHA EJEC.]]="","",Tabla1[[#This Row],[HORA INICIO]]+TIME(RANDBETWEEN(1,4),RANDBETWEEN(10,30),0))</f>
        <v/>
      </c>
      <c r="N34" s="8" t="str">
        <f ca="1">IF(Tabla1[[#This Row],[FECHA EJEC.]]="","",HOUR(Tabla1[[#This Row],[HORA TERMINO]]-Tabla1[[#This Row],[HORA INICIO]])+MINUTE(Tabla1[[#This Row],[HORA TERMINO]]-Tabla1[[#This Row],[HORA INICIO]])/60)</f>
        <v/>
      </c>
      <c r="O34" s="1" t="str">
        <f ca="1">IF(AND(K34=I34,J34="CONFORME"),"FECHA CUMPLIDA",IF(J34="STAND BY","STAND BY",IF(J34=""," ",IF(Tabla1[[#This Row],[FECHA EJEC.]]="","PENDIENTE",CONCATENATE("RETRASO DE ",(K34-I34)," DIAS")))))</f>
        <v>PENDIENTE</v>
      </c>
      <c r="P34" s="2" t="str">
        <f ca="1">VLOOKUP(MONTH(Tabla1[[#This Row],[FECHA PROG.]]),Tabla2[],2,0)</f>
        <v>Ene</v>
      </c>
      <c r="Q34" s="1">
        <f ca="1">YEAR(Tabla1[[#This Row],[FECHA PROG.]])</f>
        <v>2018</v>
      </c>
      <c r="R34" s="8">
        <f ca="1">360-SUMIFS(Tabla1[HORAS],Tabla1[MÁQUINA],Tabla1[[#This Row],[MÁQUINA]],Tabla1[AÑO],Tabla1[[#This Row],[AÑO]],Tabla1[MES],Tabla1[[#This Row],[MES]])</f>
        <v>310.14999999999998</v>
      </c>
      <c r="S34" s="17">
        <f ca="1">Tabla1[[#This Row],[HORAS DISPONIBLES]]/360</f>
        <v>0.86152777777777767</v>
      </c>
    </row>
    <row r="35" spans="1:19" x14ac:dyDescent="0.2">
      <c r="A35" s="1" t="s">
        <v>150</v>
      </c>
      <c r="B35" s="1" t="s">
        <v>46</v>
      </c>
      <c r="C35" s="1" t="str">
        <f ca="1">VLOOKUP(RANDBETWEEN(1,13),Tablas!$N$7:$O$19,2,0)</f>
        <v>TRACTORES</v>
      </c>
      <c r="D35" s="1" t="s">
        <v>12</v>
      </c>
      <c r="E35" s="1" t="s">
        <v>24</v>
      </c>
      <c r="F35" s="1">
        <v>201</v>
      </c>
      <c r="G35" s="1" t="s">
        <v>25</v>
      </c>
      <c r="H35" s="1">
        <v>1168</v>
      </c>
      <c r="I35" s="2">
        <f t="shared" ca="1" si="0"/>
        <v>43569</v>
      </c>
      <c r="J35" s="1" t="str">
        <f ca="1">IFERROR(IF(YEAR(Tabla1[[#This Row],[FECHA EJEC.]])&gt;0,"CONFORME","STANDBY"),"PENDIENTE")</f>
        <v>CONFORME</v>
      </c>
      <c r="K35" s="2">
        <f ca="1">IF(VLOOKUP(RANDBETWEEN(1,20),Tablas!$Q$6:$R$25,2,0)=0,"",Tabla1[[#This Row],[FECHA PROG.]]+VLOOKUP(RANDBETWEEN(1,20),Tablas!$Q$6:$R$25,2,0))</f>
        <v>43569</v>
      </c>
      <c r="L35" s="7">
        <f ca="1">IF(Tabla1[[#This Row],[FECHA EJEC.]]="","",TIME(RANDBETWEEN(9,15),RANDBETWEEN(10,40),0))</f>
        <v>0.56944444444444442</v>
      </c>
      <c r="M35" s="7">
        <f ca="1">IF(Tabla1[[#This Row],[FECHA EJEC.]]="","",Tabla1[[#This Row],[HORA INICIO]]+TIME(RANDBETWEEN(1,4),RANDBETWEEN(10,30),0))</f>
        <v>0.75138888888888888</v>
      </c>
      <c r="N35" s="8">
        <f ca="1">IF(Tabla1[[#This Row],[FECHA EJEC.]]="","",HOUR(Tabla1[[#This Row],[HORA TERMINO]]-Tabla1[[#This Row],[HORA INICIO]])+MINUTE(Tabla1[[#This Row],[HORA TERMINO]]-Tabla1[[#This Row],[HORA INICIO]])/60)</f>
        <v>4.3666666666666663</v>
      </c>
      <c r="O35" s="1" t="str">
        <f ca="1">IF(AND(K35=I35,J35="CONFORME"),"FECHA CUMPLIDA",IF(J35="STAND BY","STAND BY",IF(J35=""," ",IF(Tabla1[[#This Row],[FECHA EJEC.]]="","PENDIENTE",CONCATENATE("RETRASO DE ",(K35-I35)," DIAS")))))</f>
        <v>FECHA CUMPLIDA</v>
      </c>
      <c r="P35" s="2" t="str">
        <f ca="1">VLOOKUP(MONTH(Tabla1[[#This Row],[FECHA PROG.]]),Tabla2[],2,0)</f>
        <v>Abr</v>
      </c>
      <c r="Q35" s="1">
        <f ca="1">YEAR(Tabla1[[#This Row],[FECHA PROG.]])</f>
        <v>2019</v>
      </c>
      <c r="R35" s="8">
        <f ca="1">360-SUMIFS(Tabla1[HORAS],Tabla1[MÁQUINA],Tabla1[[#This Row],[MÁQUINA]],Tabla1[AÑO],Tabla1[[#This Row],[AÑO]],Tabla1[MES],Tabla1[[#This Row],[MES]])</f>
        <v>355.63333333333333</v>
      </c>
      <c r="S35" s="17">
        <f ca="1">Tabla1[[#This Row],[HORAS DISPONIBLES]]/360</f>
        <v>0.9878703703703704</v>
      </c>
    </row>
    <row r="36" spans="1:19" x14ac:dyDescent="0.2">
      <c r="A36" s="1" t="s">
        <v>151</v>
      </c>
      <c r="B36" s="1" t="s">
        <v>47</v>
      </c>
      <c r="C36" s="1" t="str">
        <f ca="1">VLOOKUP(RANDBETWEEN(1,13),Tablas!$N$7:$O$19,2,0)</f>
        <v>ESCREPA</v>
      </c>
      <c r="D36" s="1" t="s">
        <v>12</v>
      </c>
      <c r="E36" s="1" t="s">
        <v>13</v>
      </c>
      <c r="F36" s="1">
        <v>107</v>
      </c>
      <c r="G36" s="1" t="s">
        <v>14</v>
      </c>
      <c r="H36" s="1">
        <v>1420</v>
      </c>
      <c r="I36" s="2">
        <f t="shared" ca="1" si="0"/>
        <v>43367</v>
      </c>
      <c r="J36" s="1" t="str">
        <f ca="1">IFERROR(IF(YEAR(Tabla1[[#This Row],[FECHA EJEC.]])&gt;0,"CONFORME","STANDBY"),"PENDIENTE")</f>
        <v>CONFORME</v>
      </c>
      <c r="K36" s="2">
        <f ca="1">IF(VLOOKUP(RANDBETWEEN(1,20),Tablas!$Q$6:$R$25,2,0)=0,"",Tabla1[[#This Row],[FECHA PROG.]]+VLOOKUP(RANDBETWEEN(1,20),Tablas!$Q$6:$R$25,2,0))</f>
        <v>43368</v>
      </c>
      <c r="L36" s="7">
        <f ca="1">IF(Tabla1[[#This Row],[FECHA EJEC.]]="","",TIME(RANDBETWEEN(9,15),RANDBETWEEN(10,40),0))</f>
        <v>0.63541666666666663</v>
      </c>
      <c r="M36" s="7">
        <f ca="1">IF(Tabla1[[#This Row],[FECHA EJEC.]]="","",Tabla1[[#This Row],[HORA INICIO]]+TIME(RANDBETWEEN(1,4),RANDBETWEEN(10,30),0))</f>
        <v>0.82222222222222219</v>
      </c>
      <c r="N36" s="8">
        <f ca="1">IF(Tabla1[[#This Row],[FECHA EJEC.]]="","",HOUR(Tabla1[[#This Row],[HORA TERMINO]]-Tabla1[[#This Row],[HORA INICIO]])+MINUTE(Tabla1[[#This Row],[HORA TERMINO]]-Tabla1[[#This Row],[HORA INICIO]])/60)</f>
        <v>4.4833333333333334</v>
      </c>
      <c r="O36" s="1" t="str">
        <f ca="1">IF(AND(K36=I36,J36="CONFORME"),"FECHA CUMPLIDA",IF(J36="STAND BY","STAND BY",IF(J36=""," ",IF(Tabla1[[#This Row],[FECHA EJEC.]]="","PENDIENTE",CONCATENATE("RETRASO DE ",(K36-I36)," DIAS")))))</f>
        <v>RETRASO DE 1 DIAS</v>
      </c>
      <c r="P36" s="2" t="str">
        <f ca="1">VLOOKUP(MONTH(Tabla1[[#This Row],[FECHA PROG.]]),Tabla2[],2,0)</f>
        <v>Set</v>
      </c>
      <c r="Q36" s="1">
        <f ca="1">YEAR(Tabla1[[#This Row],[FECHA PROG.]])</f>
        <v>2018</v>
      </c>
      <c r="R36" s="8">
        <f ca="1">360-SUMIFS(Tabla1[HORAS],Tabla1[MÁQUINA],Tabla1[[#This Row],[MÁQUINA]],Tabla1[AÑO],Tabla1[[#This Row],[AÑO]],Tabla1[MES],Tabla1[[#This Row],[MES]])</f>
        <v>351.06666666666666</v>
      </c>
      <c r="S36" s="17">
        <f ca="1">Tabla1[[#This Row],[HORAS DISPONIBLES]]/360</f>
        <v>0.97518518518518515</v>
      </c>
    </row>
    <row r="37" spans="1:19" x14ac:dyDescent="0.2">
      <c r="A37" s="1" t="s">
        <v>143</v>
      </c>
      <c r="B37" s="1" t="s">
        <v>35</v>
      </c>
      <c r="C37" s="1" t="str">
        <f ca="1">VLOOKUP(RANDBETWEEN(1,13),Tablas!$N$7:$O$19,2,0)</f>
        <v>RETROEXCAVADORA</v>
      </c>
      <c r="D37" s="1" t="s">
        <v>12</v>
      </c>
      <c r="E37" s="1" t="s">
        <v>13</v>
      </c>
      <c r="F37" s="1">
        <v>106</v>
      </c>
      <c r="G37" s="1" t="s">
        <v>29</v>
      </c>
      <c r="H37" s="1">
        <v>908</v>
      </c>
      <c r="I37" s="2">
        <f t="shared" ca="1" si="0"/>
        <v>43284</v>
      </c>
      <c r="J37" s="1" t="str">
        <f ca="1">IFERROR(IF(YEAR(Tabla1[[#This Row],[FECHA EJEC.]])&gt;0,"CONFORME","STANDBY"),"PENDIENTE")</f>
        <v>CONFORME</v>
      </c>
      <c r="K37" s="2">
        <f ca="1">IF(VLOOKUP(RANDBETWEEN(1,20),Tablas!$Q$6:$R$25,2,0)=0,"",Tabla1[[#This Row],[FECHA PROG.]]+VLOOKUP(RANDBETWEEN(1,20),Tablas!$Q$6:$R$25,2,0))</f>
        <v>43285</v>
      </c>
      <c r="L37" s="7">
        <f ca="1">IF(Tabla1[[#This Row],[FECHA EJEC.]]="","",TIME(RANDBETWEEN(9,15),RANDBETWEEN(10,40),0))</f>
        <v>0.47013888888888888</v>
      </c>
      <c r="M37" s="7">
        <f ca="1">IF(Tabla1[[#This Row],[FECHA EJEC.]]="","",Tabla1[[#This Row],[HORA INICIO]]+TIME(RANDBETWEEN(1,4),RANDBETWEEN(10,30),0))</f>
        <v>0.61250000000000004</v>
      </c>
      <c r="N37" s="8">
        <f ca="1">IF(Tabla1[[#This Row],[FECHA EJEC.]]="","",HOUR(Tabla1[[#This Row],[HORA TERMINO]]-Tabla1[[#This Row],[HORA INICIO]])+MINUTE(Tabla1[[#This Row],[HORA TERMINO]]-Tabla1[[#This Row],[HORA INICIO]])/60)</f>
        <v>3.4166666666666665</v>
      </c>
      <c r="O37" s="1" t="str">
        <f ca="1">IF(AND(K37=I37,J37="CONFORME"),"FECHA CUMPLIDA",IF(J37="STAND BY","STAND BY",IF(J37=""," ",IF(Tabla1[[#This Row],[FECHA EJEC.]]="","PENDIENTE",CONCATENATE("RETRASO DE ",(K37-I37)," DIAS")))))</f>
        <v>RETRASO DE 1 DIAS</v>
      </c>
      <c r="P37" s="2" t="str">
        <f ca="1">VLOOKUP(MONTH(Tabla1[[#This Row],[FECHA PROG.]]),Tabla2[],2,0)</f>
        <v>Jul</v>
      </c>
      <c r="Q37" s="1">
        <f ca="1">YEAR(Tabla1[[#This Row],[FECHA PROG.]])</f>
        <v>2018</v>
      </c>
      <c r="R37" s="8">
        <f ca="1">360-SUMIFS(Tabla1[HORAS],Tabla1[MÁQUINA],Tabla1[[#This Row],[MÁQUINA]],Tabla1[AÑO],Tabla1[[#This Row],[AÑO]],Tabla1[MES],Tabla1[[#This Row],[MES]])</f>
        <v>344.63333333333333</v>
      </c>
      <c r="S37" s="17">
        <f ca="1">Tabla1[[#This Row],[HORAS DISPONIBLES]]/360</f>
        <v>0.95731481481481484</v>
      </c>
    </row>
    <row r="38" spans="1:19" x14ac:dyDescent="0.2">
      <c r="A38" s="1" t="s">
        <v>143</v>
      </c>
      <c r="B38" s="1" t="s">
        <v>35</v>
      </c>
      <c r="C38" s="1" t="str">
        <f ca="1">VLOOKUP(RANDBETWEEN(1,13),Tablas!$N$7:$O$19,2,0)</f>
        <v>EXCAVADORA</v>
      </c>
      <c r="D38" s="1" t="s">
        <v>12</v>
      </c>
      <c r="E38" s="1" t="s">
        <v>18</v>
      </c>
      <c r="F38" s="1">
        <v>106</v>
      </c>
      <c r="G38" s="1" t="s">
        <v>19</v>
      </c>
      <c r="H38" s="1">
        <v>1698</v>
      </c>
      <c r="I38" s="2">
        <f t="shared" ca="1" si="0"/>
        <v>43445</v>
      </c>
      <c r="J38" s="1" t="str">
        <f ca="1">IFERROR(IF(YEAR(Tabla1[[#This Row],[FECHA EJEC.]])&gt;0,"CONFORME","STANDBY"),"PENDIENTE")</f>
        <v>CONFORME</v>
      </c>
      <c r="K38" s="2">
        <f ca="1">IF(VLOOKUP(RANDBETWEEN(1,20),Tablas!$Q$6:$R$25,2,0)=0,"",Tabla1[[#This Row],[FECHA PROG.]]+VLOOKUP(RANDBETWEEN(1,20),Tablas!$Q$6:$R$25,2,0))</f>
        <v>43445</v>
      </c>
      <c r="L38" s="7">
        <f ca="1">IF(Tabla1[[#This Row],[FECHA EJEC.]]="","",TIME(RANDBETWEEN(9,15),RANDBETWEEN(10,40),0))</f>
        <v>0.52013888888888893</v>
      </c>
      <c r="M38" s="7">
        <f ca="1">IF(Tabla1[[#This Row],[FECHA EJEC.]]="","",Tabla1[[#This Row],[HORA INICIO]]+TIME(RANDBETWEEN(1,4),RANDBETWEEN(10,30),0))</f>
        <v>0.69791666666666674</v>
      </c>
      <c r="N38" s="8">
        <f ca="1">IF(Tabla1[[#This Row],[FECHA EJEC.]]="","",HOUR(Tabla1[[#This Row],[HORA TERMINO]]-Tabla1[[#This Row],[HORA INICIO]])+MINUTE(Tabla1[[#This Row],[HORA TERMINO]]-Tabla1[[#This Row],[HORA INICIO]])/60)</f>
        <v>4.2666666666666666</v>
      </c>
      <c r="O38" s="1" t="str">
        <f ca="1">IF(AND(K38=I38,J38="CONFORME"),"FECHA CUMPLIDA",IF(J38="STAND BY","STAND BY",IF(J38=""," ",IF(Tabla1[[#This Row],[FECHA EJEC.]]="","PENDIENTE",CONCATENATE("RETRASO DE ",(K38-I38)," DIAS")))))</f>
        <v>FECHA CUMPLIDA</v>
      </c>
      <c r="P38" s="2" t="str">
        <f ca="1">VLOOKUP(MONTH(Tabla1[[#This Row],[FECHA PROG.]]),Tabla2[],2,0)</f>
        <v>Dic</v>
      </c>
      <c r="Q38" s="1">
        <f ca="1">YEAR(Tabla1[[#This Row],[FECHA PROG.]])</f>
        <v>2018</v>
      </c>
      <c r="R38" s="8">
        <f ca="1">360-SUMIFS(Tabla1[HORAS],Tabla1[MÁQUINA],Tabla1[[#This Row],[MÁQUINA]],Tabla1[AÑO],Tabla1[[#This Row],[AÑO]],Tabla1[MES],Tabla1[[#This Row],[MES]])</f>
        <v>353.48333333333335</v>
      </c>
      <c r="S38" s="17">
        <f ca="1">Tabla1[[#This Row],[HORAS DISPONIBLES]]/360</f>
        <v>0.98189814814814824</v>
      </c>
    </row>
    <row r="39" spans="1:19" x14ac:dyDescent="0.2">
      <c r="A39" s="1" t="s">
        <v>137</v>
      </c>
      <c r="B39" s="1" t="s">
        <v>23</v>
      </c>
      <c r="C39" s="1" t="str">
        <f ca="1">VLOOKUP(RANDBETWEEN(1,13),Tablas!$N$7:$O$19,2,0)</f>
        <v>EXCAVADORA</v>
      </c>
      <c r="D39" s="1" t="s">
        <v>12</v>
      </c>
      <c r="E39" s="1" t="s">
        <v>24</v>
      </c>
      <c r="F39" s="1">
        <v>201</v>
      </c>
      <c r="G39" s="1" t="s">
        <v>25</v>
      </c>
      <c r="H39" s="1">
        <v>1168</v>
      </c>
      <c r="I39" s="2">
        <f t="shared" ca="1" si="0"/>
        <v>43243</v>
      </c>
      <c r="J39" s="1" t="str">
        <f ca="1">IFERROR(IF(YEAR(Tabla1[[#This Row],[FECHA EJEC.]])&gt;0,"CONFORME","STANDBY"),"PENDIENTE")</f>
        <v>CONFORME</v>
      </c>
      <c r="K39" s="2">
        <f ca="1">IF(VLOOKUP(RANDBETWEEN(1,20),Tablas!$Q$6:$R$25,2,0)=0,"",Tabla1[[#This Row],[FECHA PROG.]]+VLOOKUP(RANDBETWEEN(1,20),Tablas!$Q$6:$R$25,2,0))</f>
        <v>43243</v>
      </c>
      <c r="L39" s="7">
        <f ca="1">IF(Tabla1[[#This Row],[FECHA EJEC.]]="","",TIME(RANDBETWEEN(9,15),RANDBETWEEN(10,40),0))</f>
        <v>0.63402777777777775</v>
      </c>
      <c r="M39" s="7">
        <f ca="1">IF(Tabla1[[#This Row],[FECHA EJEC.]]="","",Tabla1[[#This Row],[HORA INICIO]]+TIME(RANDBETWEEN(1,4),RANDBETWEEN(10,30),0))</f>
        <v>0.82013888888888886</v>
      </c>
      <c r="N39" s="8">
        <f ca="1">IF(Tabla1[[#This Row],[FECHA EJEC.]]="","",HOUR(Tabla1[[#This Row],[HORA TERMINO]]-Tabla1[[#This Row],[HORA INICIO]])+MINUTE(Tabla1[[#This Row],[HORA TERMINO]]-Tabla1[[#This Row],[HORA INICIO]])/60)</f>
        <v>4.4666666666666668</v>
      </c>
      <c r="O39" s="1" t="str">
        <f ca="1">IF(AND(K39=I39,J39="CONFORME"),"FECHA CUMPLIDA",IF(J39="STAND BY","STAND BY",IF(J39=""," ",IF(Tabla1[[#This Row],[FECHA EJEC.]]="","PENDIENTE",CONCATENATE("RETRASO DE ",(K39-I39)," DIAS")))))</f>
        <v>FECHA CUMPLIDA</v>
      </c>
      <c r="P39" s="2" t="str">
        <f ca="1">VLOOKUP(MONTH(Tabla1[[#This Row],[FECHA PROG.]]),Tabla2[],2,0)</f>
        <v>May</v>
      </c>
      <c r="Q39" s="1">
        <f ca="1">YEAR(Tabla1[[#This Row],[FECHA PROG.]])</f>
        <v>2018</v>
      </c>
      <c r="R39" s="8">
        <f ca="1">360-SUMIFS(Tabla1[HORAS],Tabla1[MÁQUINA],Tabla1[[#This Row],[MÁQUINA]],Tabla1[AÑO],Tabla1[[#This Row],[AÑO]],Tabla1[MES],Tabla1[[#This Row],[MES]])</f>
        <v>354.06666666666666</v>
      </c>
      <c r="S39" s="17">
        <f ca="1">Tabla1[[#This Row],[HORAS DISPONIBLES]]/360</f>
        <v>0.98351851851851846</v>
      </c>
    </row>
    <row r="40" spans="1:19" x14ac:dyDescent="0.2">
      <c r="A40" s="1" t="s">
        <v>134</v>
      </c>
      <c r="B40" s="1" t="s">
        <v>48</v>
      </c>
      <c r="C40" s="1" t="str">
        <f ca="1">VLOOKUP(RANDBETWEEN(1,13),Tablas!$N$7:$O$19,2,0)</f>
        <v>EXCAVADORA</v>
      </c>
      <c r="D40" s="1" t="s">
        <v>12</v>
      </c>
      <c r="E40" s="1" t="s">
        <v>13</v>
      </c>
      <c r="F40" s="1">
        <v>107</v>
      </c>
      <c r="G40" s="1" t="s">
        <v>14</v>
      </c>
      <c r="H40" s="1">
        <v>1420</v>
      </c>
      <c r="I40" s="2">
        <f t="shared" ca="1" si="0"/>
        <v>43511</v>
      </c>
      <c r="J40" s="1" t="str">
        <f ca="1">IFERROR(IF(YEAR(Tabla1[[#This Row],[FECHA EJEC.]])&gt;0,"CONFORME","STANDBY"),"PENDIENTE")</f>
        <v>CONFORME</v>
      </c>
      <c r="K40" s="2">
        <f ca="1">IF(VLOOKUP(RANDBETWEEN(1,20),Tablas!$Q$6:$R$25,2,0)=0,"",Tabla1[[#This Row],[FECHA PROG.]]+VLOOKUP(RANDBETWEEN(1,20),Tablas!$Q$6:$R$25,2,0))</f>
        <v>43514</v>
      </c>
      <c r="L40" s="7">
        <f ca="1">IF(Tabla1[[#This Row],[FECHA EJEC.]]="","",TIME(RANDBETWEEN(9,15),RANDBETWEEN(10,40),0))</f>
        <v>0.42499999999999999</v>
      </c>
      <c r="M40" s="7">
        <f ca="1">IF(Tabla1[[#This Row],[FECHA EJEC.]]="","",Tabla1[[#This Row],[HORA INICIO]]+TIME(RANDBETWEEN(1,4),RANDBETWEEN(10,30),0))</f>
        <v>0.48055555555555551</v>
      </c>
      <c r="N40" s="8">
        <f ca="1">IF(Tabla1[[#This Row],[FECHA EJEC.]]="","",HOUR(Tabla1[[#This Row],[HORA TERMINO]]-Tabla1[[#This Row],[HORA INICIO]])+MINUTE(Tabla1[[#This Row],[HORA TERMINO]]-Tabla1[[#This Row],[HORA INICIO]])/60)</f>
        <v>1.3333333333333333</v>
      </c>
      <c r="O40" s="1" t="str">
        <f ca="1">IF(AND(K40=I40,J40="CONFORME"),"FECHA CUMPLIDA",IF(J40="STAND BY","STAND BY",IF(J40=""," ",IF(Tabla1[[#This Row],[FECHA EJEC.]]="","PENDIENTE",CONCATENATE("RETRASO DE ",(K40-I40)," DIAS")))))</f>
        <v>RETRASO DE 3 DIAS</v>
      </c>
      <c r="P40" s="2" t="str">
        <f ca="1">VLOOKUP(MONTH(Tabla1[[#This Row],[FECHA PROG.]]),Tabla2[],2,0)</f>
        <v>Feb</v>
      </c>
      <c r="Q40" s="1">
        <f ca="1">YEAR(Tabla1[[#This Row],[FECHA PROG.]])</f>
        <v>2019</v>
      </c>
      <c r="R40" s="8">
        <f ca="1">360-SUMIFS(Tabla1[HORAS],Tabla1[MÁQUINA],Tabla1[[#This Row],[MÁQUINA]],Tabla1[AÑO],Tabla1[[#This Row],[AÑO]],Tabla1[MES],Tabla1[[#This Row],[MES]])</f>
        <v>343.6</v>
      </c>
      <c r="S40" s="17">
        <f ca="1">Tabla1[[#This Row],[HORAS DISPONIBLES]]/360</f>
        <v>0.95444444444444454</v>
      </c>
    </row>
    <row r="41" spans="1:19" x14ac:dyDescent="0.2">
      <c r="A41" s="1" t="s">
        <v>139</v>
      </c>
      <c r="B41" s="1" t="s">
        <v>28</v>
      </c>
      <c r="C41" s="1" t="str">
        <f ca="1">VLOOKUP(RANDBETWEEN(1,13),Tablas!$N$7:$O$19,2,0)</f>
        <v>EXCAVADORA</v>
      </c>
      <c r="D41" s="1" t="s">
        <v>12</v>
      </c>
      <c r="E41" s="1" t="s">
        <v>13</v>
      </c>
      <c r="F41" s="1">
        <v>106</v>
      </c>
      <c r="G41" s="1" t="s">
        <v>29</v>
      </c>
      <c r="H41" s="1">
        <v>908</v>
      </c>
      <c r="I41" s="2">
        <f t="shared" ca="1" si="0"/>
        <v>43415</v>
      </c>
      <c r="J41" s="1" t="str">
        <f ca="1">IFERROR(IF(YEAR(Tabla1[[#This Row],[FECHA EJEC.]])&gt;0,"CONFORME","STANDBY"),"PENDIENTE")</f>
        <v>CONFORME</v>
      </c>
      <c r="K41" s="2">
        <f ca="1">IF(VLOOKUP(RANDBETWEEN(1,20),Tablas!$Q$6:$R$25,2,0)=0,"",Tabla1[[#This Row],[FECHA PROG.]]+VLOOKUP(RANDBETWEEN(1,20),Tablas!$Q$6:$R$25,2,0))</f>
        <v>43416</v>
      </c>
      <c r="L41" s="7">
        <f ca="1">IF(Tabla1[[#This Row],[FECHA EJEC.]]="","",TIME(RANDBETWEEN(9,15),RANDBETWEEN(10,40),0))</f>
        <v>0.38333333333333336</v>
      </c>
      <c r="M41" s="7">
        <f ca="1">IF(Tabla1[[#This Row],[FECHA EJEC.]]="","",Tabla1[[#This Row],[HORA INICIO]]+TIME(RANDBETWEEN(1,4),RANDBETWEEN(10,30),0))</f>
        <v>0.47361111111111115</v>
      </c>
      <c r="N41" s="8">
        <f ca="1">IF(Tabla1[[#This Row],[FECHA EJEC.]]="","",HOUR(Tabla1[[#This Row],[HORA TERMINO]]-Tabla1[[#This Row],[HORA INICIO]])+MINUTE(Tabla1[[#This Row],[HORA TERMINO]]-Tabla1[[#This Row],[HORA INICIO]])/60)</f>
        <v>2.1666666666666665</v>
      </c>
      <c r="O41" s="1" t="str">
        <f ca="1">IF(AND(K41=I41,J41="CONFORME"),"FECHA CUMPLIDA",IF(J41="STAND BY","STAND BY",IF(J41=""," ",IF(Tabla1[[#This Row],[FECHA EJEC.]]="","PENDIENTE",CONCATENATE("RETRASO DE ",(K41-I41)," DIAS")))))</f>
        <v>RETRASO DE 1 DIAS</v>
      </c>
      <c r="P41" s="2" t="str">
        <f ca="1">VLOOKUP(MONTH(Tabla1[[#This Row],[FECHA PROG.]]),Tabla2[],2,0)</f>
        <v>Nov</v>
      </c>
      <c r="Q41" s="1">
        <f ca="1">YEAR(Tabla1[[#This Row],[FECHA PROG.]])</f>
        <v>2018</v>
      </c>
      <c r="R41" s="8">
        <f ca="1">360-SUMIFS(Tabla1[HORAS],Tabla1[MÁQUINA],Tabla1[[#This Row],[MÁQUINA]],Tabla1[AÑO],Tabla1[[#This Row],[AÑO]],Tabla1[MES],Tabla1[[#This Row],[MES]])</f>
        <v>321.14999999999998</v>
      </c>
      <c r="S41" s="17">
        <f ca="1">Tabla1[[#This Row],[HORAS DISPONIBLES]]/360</f>
        <v>0.89208333333333323</v>
      </c>
    </row>
    <row r="42" spans="1:19" x14ac:dyDescent="0.2">
      <c r="A42" s="1" t="s">
        <v>139</v>
      </c>
      <c r="B42" s="1" t="s">
        <v>28</v>
      </c>
      <c r="C42" s="1" t="str">
        <f ca="1">VLOOKUP(RANDBETWEEN(1,13),Tablas!$N$7:$O$19,2,0)</f>
        <v>MOTONIVELADORA</v>
      </c>
      <c r="D42" s="1" t="s">
        <v>12</v>
      </c>
      <c r="E42" s="1" t="s">
        <v>18</v>
      </c>
      <c r="F42" s="1">
        <v>106</v>
      </c>
      <c r="G42" s="1" t="s">
        <v>19</v>
      </c>
      <c r="H42" s="1">
        <v>1698</v>
      </c>
      <c r="I42" s="2">
        <f t="shared" ca="1" si="0"/>
        <v>43509</v>
      </c>
      <c r="J42" s="1" t="str">
        <f ca="1">IFERROR(IF(YEAR(Tabla1[[#This Row],[FECHA EJEC.]])&gt;0,"CONFORME","STANDBY"),"PENDIENTE")</f>
        <v>CONFORME</v>
      </c>
      <c r="K42" s="2">
        <f ca="1">IF(VLOOKUP(RANDBETWEEN(1,20),Tablas!$Q$6:$R$25,2,0)=0,"",Tabla1[[#This Row],[FECHA PROG.]]+VLOOKUP(RANDBETWEEN(1,20),Tablas!$Q$6:$R$25,2,0))</f>
        <v>43510</v>
      </c>
      <c r="L42" s="7">
        <f ca="1">IF(Tabla1[[#This Row],[FECHA EJEC.]]="","",TIME(RANDBETWEEN(9,15),RANDBETWEEN(10,40),0))</f>
        <v>0.39930555555555558</v>
      </c>
      <c r="M42" s="7">
        <f ca="1">IF(Tabla1[[#This Row],[FECHA EJEC.]]="","",Tabla1[[#This Row],[HORA INICIO]]+TIME(RANDBETWEEN(1,4),RANDBETWEEN(10,30),0))</f>
        <v>0.48958333333333337</v>
      </c>
      <c r="N42" s="8">
        <f ca="1">IF(Tabla1[[#This Row],[FECHA EJEC.]]="","",HOUR(Tabla1[[#This Row],[HORA TERMINO]]-Tabla1[[#This Row],[HORA INICIO]])+MINUTE(Tabla1[[#This Row],[HORA TERMINO]]-Tabla1[[#This Row],[HORA INICIO]])/60)</f>
        <v>2.1666666666666665</v>
      </c>
      <c r="O42" s="1" t="str">
        <f ca="1">IF(AND(K42=I42,J42="CONFORME"),"FECHA CUMPLIDA",IF(J42="STAND BY","STAND BY",IF(J42=""," ",IF(Tabla1[[#This Row],[FECHA EJEC.]]="","PENDIENTE",CONCATENATE("RETRASO DE ",(K42-I42)," DIAS")))))</f>
        <v>RETRASO DE 1 DIAS</v>
      </c>
      <c r="P42" s="2" t="str">
        <f ca="1">VLOOKUP(MONTH(Tabla1[[#This Row],[FECHA PROG.]]),Tabla2[],2,0)</f>
        <v>Feb</v>
      </c>
      <c r="Q42" s="1">
        <f ca="1">YEAR(Tabla1[[#This Row],[FECHA PROG.]])</f>
        <v>2019</v>
      </c>
      <c r="R42" s="8">
        <f ca="1">360-SUMIFS(Tabla1[HORAS],Tabla1[MÁQUINA],Tabla1[[#This Row],[MÁQUINA]],Tabla1[AÑO],Tabla1[[#This Row],[AÑO]],Tabla1[MES],Tabla1[[#This Row],[MES]])</f>
        <v>312.64999999999998</v>
      </c>
      <c r="S42" s="17">
        <f ca="1">Tabla1[[#This Row],[HORAS DISPONIBLES]]/360</f>
        <v>0.8684722222222222</v>
      </c>
    </row>
    <row r="43" spans="1:19" x14ac:dyDescent="0.2">
      <c r="A43" s="1" t="s">
        <v>144</v>
      </c>
      <c r="B43" s="1" t="s">
        <v>36</v>
      </c>
      <c r="C43" s="1" t="str">
        <f ca="1">VLOOKUP(RANDBETWEEN(1,13),Tablas!$N$7:$O$19,2,0)</f>
        <v>LAS VOLQUETAS</v>
      </c>
      <c r="D43" s="1" t="s">
        <v>12</v>
      </c>
      <c r="E43" s="1" t="s">
        <v>21</v>
      </c>
      <c r="F43" s="1">
        <v>107</v>
      </c>
      <c r="G43" s="1" t="s">
        <v>19</v>
      </c>
      <c r="H43" s="1">
        <v>1698</v>
      </c>
      <c r="I43" s="2">
        <f t="shared" ca="1" si="0"/>
        <v>43339</v>
      </c>
      <c r="J43" s="1" t="str">
        <f ca="1">IFERROR(IF(YEAR(Tabla1[[#This Row],[FECHA EJEC.]])&gt;0,"CONFORME","STANDBY"),"PENDIENTE")</f>
        <v>CONFORME</v>
      </c>
      <c r="K43" s="2">
        <f ca="1">IF(VLOOKUP(RANDBETWEEN(1,20),Tablas!$Q$6:$R$25,2,0)=0,"",Tabla1[[#This Row],[FECHA PROG.]]+VLOOKUP(RANDBETWEEN(1,20),Tablas!$Q$6:$R$25,2,0))</f>
        <v>43339</v>
      </c>
      <c r="L43" s="7">
        <f ca="1">IF(Tabla1[[#This Row],[FECHA EJEC.]]="","",TIME(RANDBETWEEN(9,15),RANDBETWEEN(10,40),0))</f>
        <v>0.47013888888888888</v>
      </c>
      <c r="M43" s="7">
        <f ca="1">IF(Tabla1[[#This Row],[FECHA EJEC.]]="","",Tabla1[[#This Row],[HORA INICIO]]+TIME(RANDBETWEEN(1,4),RANDBETWEEN(10,30),0))</f>
        <v>0.65625</v>
      </c>
      <c r="N43" s="8">
        <f ca="1">IF(Tabla1[[#This Row],[FECHA EJEC.]]="","",HOUR(Tabla1[[#This Row],[HORA TERMINO]]-Tabla1[[#This Row],[HORA INICIO]])+MINUTE(Tabla1[[#This Row],[HORA TERMINO]]-Tabla1[[#This Row],[HORA INICIO]])/60)</f>
        <v>4.4666666666666668</v>
      </c>
      <c r="O43" s="1" t="str">
        <f ca="1">IF(AND(K43=I43,J43="CONFORME"),"FECHA CUMPLIDA",IF(J43="STAND BY","STAND BY",IF(J43=""," ",IF(Tabla1[[#This Row],[FECHA EJEC.]]="","PENDIENTE",CONCATENATE("RETRASO DE ",(K43-I43)," DIAS")))))</f>
        <v>FECHA CUMPLIDA</v>
      </c>
      <c r="P43" s="2" t="str">
        <f ca="1">VLOOKUP(MONTH(Tabla1[[#This Row],[FECHA PROG.]]),Tabla2[],2,0)</f>
        <v>Ago</v>
      </c>
      <c r="Q43" s="1">
        <f ca="1">YEAR(Tabla1[[#This Row],[FECHA PROG.]])</f>
        <v>2018</v>
      </c>
      <c r="R43" s="8">
        <f ca="1">360-SUMIFS(Tabla1[HORAS],Tabla1[MÁQUINA],Tabla1[[#This Row],[MÁQUINA]],Tabla1[AÑO],Tabla1[[#This Row],[AÑO]],Tabla1[MES],Tabla1[[#This Row],[MES]])</f>
        <v>346.83333333333331</v>
      </c>
      <c r="S43" s="17">
        <f ca="1">Tabla1[[#This Row],[HORAS DISPONIBLES]]/360</f>
        <v>0.96342592592592591</v>
      </c>
    </row>
    <row r="44" spans="1:19" x14ac:dyDescent="0.2">
      <c r="A44" s="1" t="s">
        <v>140</v>
      </c>
      <c r="B44" s="1" t="s">
        <v>30</v>
      </c>
      <c r="C44" s="1" t="str">
        <f ca="1">VLOOKUP(RANDBETWEEN(1,13),Tablas!$N$7:$O$19,2,0)</f>
        <v>EXCAVADORA</v>
      </c>
      <c r="D44" s="1" t="s">
        <v>12</v>
      </c>
      <c r="E44" s="1" t="s">
        <v>24</v>
      </c>
      <c r="F44" s="1">
        <v>201</v>
      </c>
      <c r="G44" s="1" t="s">
        <v>25</v>
      </c>
      <c r="H44" s="1">
        <v>1168</v>
      </c>
      <c r="I44" s="2">
        <f t="shared" ca="1" si="0"/>
        <v>43208</v>
      </c>
      <c r="J44" s="1" t="str">
        <f ca="1">IFERROR(IF(YEAR(Tabla1[[#This Row],[FECHA EJEC.]])&gt;0,"CONFORME","STANDBY"),"PENDIENTE")</f>
        <v>CONFORME</v>
      </c>
      <c r="K44" s="2">
        <f ca="1">IF(VLOOKUP(RANDBETWEEN(1,20),Tablas!$Q$6:$R$25,2,0)=0,"",Tabla1[[#This Row],[FECHA PROG.]]+VLOOKUP(RANDBETWEEN(1,20),Tablas!$Q$6:$R$25,2,0))</f>
        <v>43208</v>
      </c>
      <c r="L44" s="7">
        <f ca="1">IF(Tabla1[[#This Row],[FECHA EJEC.]]="","",TIME(RANDBETWEEN(9,15),RANDBETWEEN(10,40),0))</f>
        <v>0.55763888888888891</v>
      </c>
      <c r="M44" s="7">
        <f ca="1">IF(Tabla1[[#This Row],[FECHA EJEC.]]="","",Tabla1[[#This Row],[HORA INICIO]]+TIME(RANDBETWEEN(1,4),RANDBETWEEN(10,30),0))</f>
        <v>0.60694444444444451</v>
      </c>
      <c r="N44" s="8">
        <f ca="1">IF(Tabla1[[#This Row],[FECHA EJEC.]]="","",HOUR(Tabla1[[#This Row],[HORA TERMINO]]-Tabla1[[#This Row],[HORA INICIO]])+MINUTE(Tabla1[[#This Row],[HORA TERMINO]]-Tabla1[[#This Row],[HORA INICIO]])/60)</f>
        <v>1.1833333333333333</v>
      </c>
      <c r="O44" s="1" t="str">
        <f ca="1">IF(AND(K44=I44,J44="CONFORME"),"FECHA CUMPLIDA",IF(J44="STAND BY","STAND BY",IF(J44=""," ",IF(Tabla1[[#This Row],[FECHA EJEC.]]="","PENDIENTE",CONCATENATE("RETRASO DE ",(K44-I44)," DIAS")))))</f>
        <v>FECHA CUMPLIDA</v>
      </c>
      <c r="P44" s="2" t="str">
        <f ca="1">VLOOKUP(MONTH(Tabla1[[#This Row],[FECHA PROG.]]),Tabla2[],2,0)</f>
        <v>Abr</v>
      </c>
      <c r="Q44" s="1">
        <f ca="1">YEAR(Tabla1[[#This Row],[FECHA PROG.]])</f>
        <v>2018</v>
      </c>
      <c r="R44" s="8">
        <f ca="1">360-SUMIFS(Tabla1[HORAS],Tabla1[MÁQUINA],Tabla1[[#This Row],[MÁQUINA]],Tabla1[AÑO],Tabla1[[#This Row],[AÑO]],Tabla1[MES],Tabla1[[#This Row],[MES]])</f>
        <v>351.18333333333334</v>
      </c>
      <c r="S44" s="17">
        <f ca="1">Tabla1[[#This Row],[HORAS DISPONIBLES]]/360</f>
        <v>0.97550925925925924</v>
      </c>
    </row>
    <row r="45" spans="1:19" x14ac:dyDescent="0.2">
      <c r="A45" s="1" t="s">
        <v>151</v>
      </c>
      <c r="B45" s="1" t="s">
        <v>49</v>
      </c>
      <c r="C45" s="1" t="str">
        <f ca="1">VLOOKUP(RANDBETWEEN(1,13),Tablas!$N$7:$O$19,2,0)</f>
        <v>CISTERNAS DE AGUA</v>
      </c>
      <c r="D45" s="1" t="s">
        <v>12</v>
      </c>
      <c r="E45" s="1" t="s">
        <v>13</v>
      </c>
      <c r="F45" s="1">
        <v>107</v>
      </c>
      <c r="G45" s="1" t="s">
        <v>14</v>
      </c>
      <c r="H45" s="1">
        <v>1420</v>
      </c>
      <c r="I45" s="2">
        <f t="shared" ca="1" si="0"/>
        <v>43551</v>
      </c>
      <c r="J45" s="1" t="str">
        <f ca="1">IFERROR(IF(YEAR(Tabla1[[#This Row],[FECHA EJEC.]])&gt;0,"CONFORME","STANDBY"),"PENDIENTE")</f>
        <v>CONFORME</v>
      </c>
      <c r="K45" s="2">
        <f ca="1">IF(VLOOKUP(RANDBETWEEN(1,20),Tablas!$Q$6:$R$25,2,0)=0,"",Tabla1[[#This Row],[FECHA PROG.]]+VLOOKUP(RANDBETWEEN(1,20),Tablas!$Q$6:$R$25,2,0))</f>
        <v>43555</v>
      </c>
      <c r="L45" s="7">
        <f ca="1">IF(Tabla1[[#This Row],[FECHA EJEC.]]="","",TIME(RANDBETWEEN(9,15),RANDBETWEEN(10,40),0))</f>
        <v>0.6069444444444444</v>
      </c>
      <c r="M45" s="7">
        <f ca="1">IF(Tabla1[[#This Row],[FECHA EJEC.]]="","",Tabla1[[#This Row],[HORA INICIO]]+TIME(RANDBETWEEN(1,4),RANDBETWEEN(10,30),0))</f>
        <v>0.71111111111111103</v>
      </c>
      <c r="N45" s="8">
        <f ca="1">IF(Tabla1[[#This Row],[FECHA EJEC.]]="","",HOUR(Tabla1[[#This Row],[HORA TERMINO]]-Tabla1[[#This Row],[HORA INICIO]])+MINUTE(Tabla1[[#This Row],[HORA TERMINO]]-Tabla1[[#This Row],[HORA INICIO]])/60)</f>
        <v>2.5</v>
      </c>
      <c r="O45" s="1" t="str">
        <f ca="1">IF(AND(K45=I45,J45="CONFORME"),"FECHA CUMPLIDA",IF(J45="STAND BY","STAND BY",IF(J45=""," ",IF(Tabla1[[#This Row],[FECHA EJEC.]]="","PENDIENTE",CONCATENATE("RETRASO DE ",(K45-I45)," DIAS")))))</f>
        <v>RETRASO DE 4 DIAS</v>
      </c>
      <c r="P45" s="2" t="str">
        <f ca="1">VLOOKUP(MONTH(Tabla1[[#This Row],[FECHA PROG.]]),Tabla2[],2,0)</f>
        <v>Mar</v>
      </c>
      <c r="Q45" s="1">
        <f ca="1">YEAR(Tabla1[[#This Row],[FECHA PROG.]])</f>
        <v>2019</v>
      </c>
      <c r="R45" s="8">
        <f ca="1">360-SUMIFS(Tabla1[HORAS],Tabla1[MÁQUINA],Tabla1[[#This Row],[MÁQUINA]],Tabla1[AÑO],Tabla1[[#This Row],[AÑO]],Tabla1[MES],Tabla1[[#This Row],[MES]])</f>
        <v>353.2</v>
      </c>
      <c r="S45" s="17">
        <f ca="1">Tabla1[[#This Row],[HORAS DISPONIBLES]]/360</f>
        <v>0.98111111111111104</v>
      </c>
    </row>
    <row r="46" spans="1:19" x14ac:dyDescent="0.2">
      <c r="A46" s="1" t="s">
        <v>139</v>
      </c>
      <c r="B46" s="1" t="s">
        <v>32</v>
      </c>
      <c r="C46" s="1" t="str">
        <f ca="1">VLOOKUP(RANDBETWEEN(1,13),Tablas!$N$7:$O$19,2,0)</f>
        <v>EXCAVADORA</v>
      </c>
      <c r="D46" s="1" t="s">
        <v>12</v>
      </c>
      <c r="E46" s="1" t="s">
        <v>13</v>
      </c>
      <c r="F46" s="1">
        <v>106</v>
      </c>
      <c r="G46" s="1" t="s">
        <v>29</v>
      </c>
      <c r="H46" s="1">
        <v>908</v>
      </c>
      <c r="I46" s="2">
        <f t="shared" ca="1" si="0"/>
        <v>43134</v>
      </c>
      <c r="J46" s="1" t="str">
        <f ca="1">IFERROR(IF(YEAR(Tabla1[[#This Row],[FECHA EJEC.]])&gt;0,"CONFORME","STANDBY"),"PENDIENTE")</f>
        <v>CONFORME</v>
      </c>
      <c r="K46" s="2">
        <f ca="1">IF(VLOOKUP(RANDBETWEEN(1,20),Tablas!$Q$6:$R$25,2,0)=0,"",Tabla1[[#This Row],[FECHA PROG.]]+VLOOKUP(RANDBETWEEN(1,20),Tablas!$Q$6:$R$25,2,0))</f>
        <v>43135</v>
      </c>
      <c r="L46" s="7">
        <f ca="1">IF(Tabla1[[#This Row],[FECHA EJEC.]]="","",TIME(RANDBETWEEN(9,15),RANDBETWEEN(10,40),0))</f>
        <v>0.40277777777777779</v>
      </c>
      <c r="M46" s="7">
        <f ca="1">IF(Tabla1[[#This Row],[FECHA EJEC.]]="","",Tabla1[[#This Row],[HORA INICIO]]+TIME(RANDBETWEEN(1,4),RANDBETWEEN(10,30),0))</f>
        <v>0.45833333333333337</v>
      </c>
      <c r="N46" s="8">
        <f ca="1">IF(Tabla1[[#This Row],[FECHA EJEC.]]="","",HOUR(Tabla1[[#This Row],[HORA TERMINO]]-Tabla1[[#This Row],[HORA INICIO]])+MINUTE(Tabla1[[#This Row],[HORA TERMINO]]-Tabla1[[#This Row],[HORA INICIO]])/60)</f>
        <v>1.3333333333333333</v>
      </c>
      <c r="O46" s="1" t="str">
        <f ca="1">IF(AND(K46=I46,J46="CONFORME"),"FECHA CUMPLIDA",IF(J46="STAND BY","STAND BY",IF(J46=""," ",IF(Tabla1[[#This Row],[FECHA EJEC.]]="","PENDIENTE",CONCATENATE("RETRASO DE ",(K46-I46)," DIAS")))))</f>
        <v>RETRASO DE 1 DIAS</v>
      </c>
      <c r="P46" s="2" t="str">
        <f ca="1">VLOOKUP(MONTH(Tabla1[[#This Row],[FECHA PROG.]]),Tabla2[],2,0)</f>
        <v>Feb</v>
      </c>
      <c r="Q46" s="1">
        <f ca="1">YEAR(Tabla1[[#This Row],[FECHA PROG.]])</f>
        <v>2018</v>
      </c>
      <c r="R46" s="8">
        <f ca="1">360-SUMIFS(Tabla1[HORAS],Tabla1[MÁQUINA],Tabla1[[#This Row],[MÁQUINA]],Tabla1[AÑO],Tabla1[[#This Row],[AÑO]],Tabla1[MES],Tabla1[[#This Row],[MES]])</f>
        <v>318.2</v>
      </c>
      <c r="S46" s="17">
        <f ca="1">Tabla1[[#This Row],[HORAS DISPONIBLES]]/360</f>
        <v>0.88388888888888884</v>
      </c>
    </row>
    <row r="47" spans="1:19" x14ac:dyDescent="0.2">
      <c r="A47" s="1" t="s">
        <v>139</v>
      </c>
      <c r="B47" s="1" t="s">
        <v>32</v>
      </c>
      <c r="C47" s="1" t="str">
        <f ca="1">VLOOKUP(RANDBETWEEN(1,13),Tablas!$N$7:$O$19,2,0)</f>
        <v>TRACTORES</v>
      </c>
      <c r="D47" s="1" t="s">
        <v>12</v>
      </c>
      <c r="E47" s="1" t="s">
        <v>18</v>
      </c>
      <c r="F47" s="1">
        <v>106</v>
      </c>
      <c r="G47" s="1" t="s">
        <v>19</v>
      </c>
      <c r="H47" s="1">
        <v>1698</v>
      </c>
      <c r="I47" s="2">
        <f t="shared" ca="1" si="0"/>
        <v>43350</v>
      </c>
      <c r="J47" s="1" t="str">
        <f ca="1">IFERROR(IF(YEAR(Tabla1[[#This Row],[FECHA EJEC.]])&gt;0,"CONFORME","STANDBY"),"PENDIENTE")</f>
        <v>PENDIENTE</v>
      </c>
      <c r="K47" s="2" t="str">
        <f ca="1">IF(VLOOKUP(RANDBETWEEN(1,20),Tablas!$Q$6:$R$25,2,0)=0,"",Tabla1[[#This Row],[FECHA PROG.]]+VLOOKUP(RANDBETWEEN(1,20),Tablas!$Q$6:$R$25,2,0))</f>
        <v/>
      </c>
      <c r="L47" s="7" t="str">
        <f ca="1">IF(Tabla1[[#This Row],[FECHA EJEC.]]="","",TIME(RANDBETWEEN(9,15),RANDBETWEEN(10,40),0))</f>
        <v/>
      </c>
      <c r="M47" s="7" t="str">
        <f ca="1">IF(Tabla1[[#This Row],[FECHA EJEC.]]="","",Tabla1[[#This Row],[HORA INICIO]]+TIME(RANDBETWEEN(1,4),RANDBETWEEN(10,30),0))</f>
        <v/>
      </c>
      <c r="N47" s="8" t="str">
        <f ca="1">IF(Tabla1[[#This Row],[FECHA EJEC.]]="","",HOUR(Tabla1[[#This Row],[HORA TERMINO]]-Tabla1[[#This Row],[HORA INICIO]])+MINUTE(Tabla1[[#This Row],[HORA TERMINO]]-Tabla1[[#This Row],[HORA INICIO]])/60)</f>
        <v/>
      </c>
      <c r="O47" s="1" t="str">
        <f ca="1">IF(AND(K47=I47,J47="CONFORME"),"FECHA CUMPLIDA",IF(J47="STAND BY","STAND BY",IF(J47=""," ",IF(Tabla1[[#This Row],[FECHA EJEC.]]="","PENDIENTE",CONCATENATE("RETRASO DE ",(K47-I47)," DIAS")))))</f>
        <v>PENDIENTE</v>
      </c>
      <c r="P47" s="2" t="str">
        <f ca="1">VLOOKUP(MONTH(Tabla1[[#This Row],[FECHA PROG.]]),Tabla2[],2,0)</f>
        <v>Set</v>
      </c>
      <c r="Q47" s="1">
        <f ca="1">YEAR(Tabla1[[#This Row],[FECHA PROG.]])</f>
        <v>2018</v>
      </c>
      <c r="R47" s="8">
        <f ca="1">360-SUMIFS(Tabla1[HORAS],Tabla1[MÁQUINA],Tabla1[[#This Row],[MÁQUINA]],Tabla1[AÑO],Tabla1[[#This Row],[AÑO]],Tabla1[MES],Tabla1[[#This Row],[MES]])</f>
        <v>322.11666666666667</v>
      </c>
      <c r="S47" s="17">
        <f ca="1">Tabla1[[#This Row],[HORAS DISPONIBLES]]/360</f>
        <v>0.89476851851851857</v>
      </c>
    </row>
    <row r="48" spans="1:19" x14ac:dyDescent="0.2">
      <c r="A48" s="1" t="s">
        <v>145</v>
      </c>
      <c r="B48" s="1" t="s">
        <v>39</v>
      </c>
      <c r="C48" s="1" t="str">
        <f ca="1">VLOOKUP(RANDBETWEEN(1,13),Tablas!$N$7:$O$19,2,0)</f>
        <v>DRAGAS</v>
      </c>
      <c r="D48" s="1" t="s">
        <v>12</v>
      </c>
      <c r="E48" s="1" t="s">
        <v>21</v>
      </c>
      <c r="F48" s="1">
        <v>107</v>
      </c>
      <c r="G48" s="1" t="s">
        <v>19</v>
      </c>
      <c r="H48" s="1">
        <v>1698</v>
      </c>
      <c r="I48" s="2">
        <f t="shared" ca="1" si="0"/>
        <v>43213</v>
      </c>
      <c r="J48" s="1" t="str">
        <f ca="1">IFERROR(IF(YEAR(Tabla1[[#This Row],[FECHA EJEC.]])&gt;0,"CONFORME","STANDBY"),"PENDIENTE")</f>
        <v>CONFORME</v>
      </c>
      <c r="K48" s="2">
        <f ca="1">IF(VLOOKUP(RANDBETWEEN(1,20),Tablas!$Q$6:$R$25,2,0)=0,"",Tabla1[[#This Row],[FECHA PROG.]]+VLOOKUP(RANDBETWEEN(1,20),Tablas!$Q$6:$R$25,2,0))</f>
        <v>43216</v>
      </c>
      <c r="L48" s="7">
        <f ca="1">IF(Tabla1[[#This Row],[FECHA EJEC.]]="","",TIME(RANDBETWEEN(9,15),RANDBETWEEN(10,40),0))</f>
        <v>0.52222222222222225</v>
      </c>
      <c r="M48" s="7">
        <f ca="1">IF(Tabla1[[#This Row],[FECHA EJEC.]]="","",Tabla1[[#This Row],[HORA INICIO]]+TIME(RANDBETWEEN(1,4),RANDBETWEEN(10,30),0))</f>
        <v>0.6611111111111112</v>
      </c>
      <c r="N48" s="8">
        <f ca="1">IF(Tabla1[[#This Row],[FECHA EJEC.]]="","",HOUR(Tabla1[[#This Row],[HORA TERMINO]]-Tabla1[[#This Row],[HORA INICIO]])+MINUTE(Tabla1[[#This Row],[HORA TERMINO]]-Tabla1[[#This Row],[HORA INICIO]])/60)</f>
        <v>3.3333333333333335</v>
      </c>
      <c r="O48" s="1" t="str">
        <f ca="1">IF(AND(K48=I48,J48="CONFORME"),"FECHA CUMPLIDA",IF(J48="STAND BY","STAND BY",IF(J48=""," ",IF(Tabla1[[#This Row],[FECHA EJEC.]]="","PENDIENTE",CONCATENATE("RETRASO DE ",(K48-I48)," DIAS")))))</f>
        <v>RETRASO DE 3 DIAS</v>
      </c>
      <c r="P48" s="2" t="str">
        <f ca="1">VLOOKUP(MONTH(Tabla1[[#This Row],[FECHA PROG.]]),Tabla2[],2,0)</f>
        <v>Abr</v>
      </c>
      <c r="Q48" s="1">
        <f ca="1">YEAR(Tabla1[[#This Row],[FECHA PROG.]])</f>
        <v>2018</v>
      </c>
      <c r="R48" s="8">
        <f ca="1">360-SUMIFS(Tabla1[HORAS],Tabla1[MÁQUINA],Tabla1[[#This Row],[MÁQUINA]],Tabla1[AÑO],Tabla1[[#This Row],[AÑO]],Tabla1[MES],Tabla1[[#This Row],[MES]])</f>
        <v>354.43333333333334</v>
      </c>
      <c r="S48" s="17">
        <f ca="1">Tabla1[[#This Row],[HORAS DISPONIBLES]]/360</f>
        <v>0.9845370370370371</v>
      </c>
    </row>
    <row r="49" spans="1:19" x14ac:dyDescent="0.2">
      <c r="A49" s="1" t="s">
        <v>142</v>
      </c>
      <c r="B49" s="1" t="s">
        <v>33</v>
      </c>
      <c r="C49" s="1" t="str">
        <f ca="1">VLOOKUP(RANDBETWEEN(1,13),Tablas!$N$7:$O$19,2,0)</f>
        <v>CISTERNAS DE AGUA</v>
      </c>
      <c r="D49" s="1" t="s">
        <v>12</v>
      </c>
      <c r="E49" s="1" t="s">
        <v>24</v>
      </c>
      <c r="F49" s="1">
        <v>201</v>
      </c>
      <c r="G49" s="1" t="s">
        <v>25</v>
      </c>
      <c r="H49" s="1">
        <v>1168</v>
      </c>
      <c r="I49" s="2">
        <f t="shared" ca="1" si="0"/>
        <v>43331</v>
      </c>
      <c r="J49" s="1" t="str">
        <f ca="1">IFERROR(IF(YEAR(Tabla1[[#This Row],[FECHA EJEC.]])&gt;0,"CONFORME","STANDBY"),"PENDIENTE")</f>
        <v>CONFORME</v>
      </c>
      <c r="K49" s="2">
        <f ca="1">IF(VLOOKUP(RANDBETWEEN(1,20),Tablas!$Q$6:$R$25,2,0)=0,"",Tabla1[[#This Row],[FECHA PROG.]]+VLOOKUP(RANDBETWEEN(1,20),Tablas!$Q$6:$R$25,2,0))</f>
        <v>43333</v>
      </c>
      <c r="L49" s="7">
        <f ca="1">IF(Tabla1[[#This Row],[FECHA EJEC.]]="","",TIME(RANDBETWEEN(9,15),RANDBETWEEN(10,40),0))</f>
        <v>0.43958333333333333</v>
      </c>
      <c r="M49" s="7">
        <f ca="1">IF(Tabla1[[#This Row],[FECHA EJEC.]]="","",Tabla1[[#This Row],[HORA INICIO]]+TIME(RANDBETWEEN(1,4),RANDBETWEEN(10,30),0))</f>
        <v>0.57361111111111107</v>
      </c>
      <c r="N49" s="8">
        <f ca="1">IF(Tabla1[[#This Row],[FECHA EJEC.]]="","",HOUR(Tabla1[[#This Row],[HORA TERMINO]]-Tabla1[[#This Row],[HORA INICIO]])+MINUTE(Tabla1[[#This Row],[HORA TERMINO]]-Tabla1[[#This Row],[HORA INICIO]])/60)</f>
        <v>3.2166666666666668</v>
      </c>
      <c r="O49" s="1" t="str">
        <f ca="1">IF(AND(K49=I49,J49="CONFORME"),"FECHA CUMPLIDA",IF(J49="STAND BY","STAND BY",IF(J49=""," ",IF(Tabla1[[#This Row],[FECHA EJEC.]]="","PENDIENTE",CONCATENATE("RETRASO DE ",(K49-I49)," DIAS")))))</f>
        <v>RETRASO DE 2 DIAS</v>
      </c>
      <c r="P49" s="2" t="str">
        <f ca="1">VLOOKUP(MONTH(Tabla1[[#This Row],[FECHA PROG.]]),Tabla2[],2,0)</f>
        <v>Ago</v>
      </c>
      <c r="Q49" s="1">
        <f ca="1">YEAR(Tabla1[[#This Row],[FECHA PROG.]])</f>
        <v>2018</v>
      </c>
      <c r="R49" s="8">
        <f ca="1">360-SUMIFS(Tabla1[HORAS],Tabla1[MÁQUINA],Tabla1[[#This Row],[MÁQUINA]],Tabla1[AÑO],Tabla1[[#This Row],[AÑO]],Tabla1[MES],Tabla1[[#This Row],[MES]])</f>
        <v>345.7</v>
      </c>
      <c r="S49" s="17">
        <f ca="1">Tabla1[[#This Row],[HORAS DISPONIBLES]]/360</f>
        <v>0.96027777777777779</v>
      </c>
    </row>
    <row r="50" spans="1:19" x14ac:dyDescent="0.2">
      <c r="A50" s="1" t="s">
        <v>141</v>
      </c>
      <c r="B50" s="1" t="s">
        <v>50</v>
      </c>
      <c r="C50" s="1" t="str">
        <f ca="1">VLOOKUP(RANDBETWEEN(1,13),Tablas!$N$7:$O$19,2,0)</f>
        <v>DRAGALINA</v>
      </c>
      <c r="D50" s="1" t="s">
        <v>12</v>
      </c>
      <c r="E50" s="1" t="s">
        <v>13</v>
      </c>
      <c r="F50" s="1">
        <v>107</v>
      </c>
      <c r="G50" s="1" t="s">
        <v>14</v>
      </c>
      <c r="H50" s="1">
        <v>1420</v>
      </c>
      <c r="I50" s="2">
        <f t="shared" ca="1" si="0"/>
        <v>43205</v>
      </c>
      <c r="J50" s="1" t="str">
        <f ca="1">IFERROR(IF(YEAR(Tabla1[[#This Row],[FECHA EJEC.]])&gt;0,"CONFORME","STANDBY"),"PENDIENTE")</f>
        <v>CONFORME</v>
      </c>
      <c r="K50" s="2">
        <f ca="1">IF(VLOOKUP(RANDBETWEEN(1,20),Tablas!$Q$6:$R$25,2,0)=0,"",Tabla1[[#This Row],[FECHA PROG.]]+VLOOKUP(RANDBETWEEN(1,20),Tablas!$Q$6:$R$25,2,0))</f>
        <v>43206</v>
      </c>
      <c r="L50" s="7">
        <f ca="1">IF(Tabla1[[#This Row],[FECHA EJEC.]]="","",TIME(RANDBETWEEN(9,15),RANDBETWEEN(10,40),0))</f>
        <v>0.42569444444444443</v>
      </c>
      <c r="M50" s="7">
        <f ca="1">IF(Tabla1[[#This Row],[FECHA EJEC.]]="","",Tabla1[[#This Row],[HORA INICIO]]+TIME(RANDBETWEEN(1,4),RANDBETWEEN(10,30),0))</f>
        <v>0.61250000000000004</v>
      </c>
      <c r="N50" s="8">
        <f ca="1">IF(Tabla1[[#This Row],[FECHA EJEC.]]="","",HOUR(Tabla1[[#This Row],[HORA TERMINO]]-Tabla1[[#This Row],[HORA INICIO]])+MINUTE(Tabla1[[#This Row],[HORA TERMINO]]-Tabla1[[#This Row],[HORA INICIO]])/60)</f>
        <v>4.4833333333333334</v>
      </c>
      <c r="O50" s="1" t="str">
        <f ca="1">IF(AND(K50=I50,J50="CONFORME"),"FECHA CUMPLIDA",IF(J50="STAND BY","STAND BY",IF(J50=""," ",IF(Tabla1[[#This Row],[FECHA EJEC.]]="","PENDIENTE",CONCATENATE("RETRASO DE ",(K50-I50)," DIAS")))))</f>
        <v>RETRASO DE 1 DIAS</v>
      </c>
      <c r="P50" s="2" t="str">
        <f ca="1">VLOOKUP(MONTH(Tabla1[[#This Row],[FECHA PROG.]]),Tabla2[],2,0)</f>
        <v>Abr</v>
      </c>
      <c r="Q50" s="1">
        <f ca="1">YEAR(Tabla1[[#This Row],[FECHA PROG.]])</f>
        <v>2018</v>
      </c>
      <c r="R50" s="8">
        <f ca="1">360-SUMIFS(Tabla1[HORAS],Tabla1[MÁQUINA],Tabla1[[#This Row],[MÁQUINA]],Tabla1[AÑO],Tabla1[[#This Row],[AÑO]],Tabla1[MES],Tabla1[[#This Row],[MES]])</f>
        <v>353.03333333333336</v>
      </c>
      <c r="S50" s="17">
        <f ca="1">Tabla1[[#This Row],[HORAS DISPONIBLES]]/360</f>
        <v>0.98064814814814827</v>
      </c>
    </row>
    <row r="51" spans="1:19" x14ac:dyDescent="0.2">
      <c r="A51" s="1" t="s">
        <v>135</v>
      </c>
      <c r="B51" s="1" t="s">
        <v>16</v>
      </c>
      <c r="C51" s="1" t="str">
        <f ca="1">VLOOKUP(RANDBETWEEN(1,13),Tablas!$N$7:$O$19,2,0)</f>
        <v>DRAGALINA</v>
      </c>
      <c r="D51" s="1" t="s">
        <v>12</v>
      </c>
      <c r="E51" s="1" t="s">
        <v>13</v>
      </c>
      <c r="F51" s="1">
        <v>107</v>
      </c>
      <c r="G51" s="1" t="s">
        <v>14</v>
      </c>
      <c r="H51" s="1">
        <v>1420</v>
      </c>
      <c r="I51" s="2">
        <f t="shared" ca="1" si="0"/>
        <v>43121</v>
      </c>
      <c r="J51" s="1" t="str">
        <f ca="1">IFERROR(IF(YEAR(Tabla1[[#This Row],[FECHA EJEC.]])&gt;0,"CONFORME","STANDBY"),"PENDIENTE")</f>
        <v>CONFORME</v>
      </c>
      <c r="K51" s="2">
        <f ca="1">IF(VLOOKUP(RANDBETWEEN(1,20),Tablas!$Q$6:$R$25,2,0)=0,"",Tabla1[[#This Row],[FECHA PROG.]]+VLOOKUP(RANDBETWEEN(1,20),Tablas!$Q$6:$R$25,2,0))</f>
        <v>43124</v>
      </c>
      <c r="L51" s="7">
        <f ca="1">IF(Tabla1[[#This Row],[FECHA EJEC.]]="","",TIME(RANDBETWEEN(9,15),RANDBETWEEN(10,40),0))</f>
        <v>0.42708333333333331</v>
      </c>
      <c r="M51" s="7">
        <f ca="1">IF(Tabla1[[#This Row],[FECHA EJEC.]]="","",Tabla1[[#This Row],[HORA INICIO]]+TIME(RANDBETWEEN(1,4),RANDBETWEEN(10,30),0))</f>
        <v>0.52986111111111112</v>
      </c>
      <c r="N51" s="8">
        <f ca="1">IF(Tabla1[[#This Row],[FECHA EJEC.]]="","",HOUR(Tabla1[[#This Row],[HORA TERMINO]]-Tabla1[[#This Row],[HORA INICIO]])+MINUTE(Tabla1[[#This Row],[HORA TERMINO]]-Tabla1[[#This Row],[HORA INICIO]])/60)</f>
        <v>2.4666666666666668</v>
      </c>
      <c r="O51" s="1" t="str">
        <f ca="1">IF(AND(K51=I51,J51="CONFORME"),"FECHA CUMPLIDA",IF(J51="STAND BY","STAND BY",IF(J51=""," ",IF(Tabla1[[#This Row],[FECHA EJEC.]]="","PENDIENTE",CONCATENATE("RETRASO DE ",(K51-I51)," DIAS")))))</f>
        <v>RETRASO DE 3 DIAS</v>
      </c>
      <c r="P51" s="2" t="str">
        <f ca="1">VLOOKUP(MONTH(Tabla1[[#This Row],[FECHA PROG.]]),Tabla2[],2,0)</f>
        <v>Ene</v>
      </c>
      <c r="Q51" s="1">
        <f ca="1">YEAR(Tabla1[[#This Row],[FECHA PROG.]])</f>
        <v>2018</v>
      </c>
      <c r="R51" s="8">
        <f ca="1">360-SUMIFS(Tabla1[HORAS],Tabla1[MÁQUINA],Tabla1[[#This Row],[MÁQUINA]],Tabla1[AÑO],Tabla1[[#This Row],[AÑO]],Tabla1[MES],Tabla1[[#This Row],[MES]])</f>
        <v>351.7</v>
      </c>
      <c r="S51" s="17">
        <f ca="1">Tabla1[[#This Row],[HORAS DISPONIBLES]]/360</f>
        <v>0.97694444444444439</v>
      </c>
    </row>
    <row r="52" spans="1:19" x14ac:dyDescent="0.2">
      <c r="A52" s="1" t="s">
        <v>135</v>
      </c>
      <c r="B52" s="1" t="s">
        <v>16</v>
      </c>
      <c r="C52" s="1" t="str">
        <f ca="1">VLOOKUP(RANDBETWEEN(1,13),Tablas!$N$7:$O$19,2,0)</f>
        <v>CISTERNAS DE AGUA</v>
      </c>
      <c r="D52" s="1" t="s">
        <v>12</v>
      </c>
      <c r="E52" s="1" t="s">
        <v>18</v>
      </c>
      <c r="F52" s="1">
        <v>107</v>
      </c>
      <c r="G52" s="1" t="s">
        <v>19</v>
      </c>
      <c r="H52" s="1">
        <v>1698</v>
      </c>
      <c r="I52" s="2">
        <f t="shared" ca="1" si="0"/>
        <v>43285</v>
      </c>
      <c r="J52" s="1" t="str">
        <f ca="1">IFERROR(IF(YEAR(Tabla1[[#This Row],[FECHA EJEC.]])&gt;0,"CONFORME","STANDBY"),"PENDIENTE")</f>
        <v>PENDIENTE</v>
      </c>
      <c r="K52" s="2" t="str">
        <f ca="1">IF(VLOOKUP(RANDBETWEEN(1,20),Tablas!$Q$6:$R$25,2,0)=0,"",Tabla1[[#This Row],[FECHA PROG.]]+VLOOKUP(RANDBETWEEN(1,20),Tablas!$Q$6:$R$25,2,0))</f>
        <v/>
      </c>
      <c r="L52" s="7" t="str">
        <f ca="1">IF(Tabla1[[#This Row],[FECHA EJEC.]]="","",TIME(RANDBETWEEN(9,15),RANDBETWEEN(10,40),0))</f>
        <v/>
      </c>
      <c r="M52" s="7" t="str">
        <f ca="1">IF(Tabla1[[#This Row],[FECHA EJEC.]]="","",Tabla1[[#This Row],[HORA INICIO]]+TIME(RANDBETWEEN(1,4),RANDBETWEEN(10,30),0))</f>
        <v/>
      </c>
      <c r="N52" s="8" t="str">
        <f ca="1">IF(Tabla1[[#This Row],[FECHA EJEC.]]="","",HOUR(Tabla1[[#This Row],[HORA TERMINO]]-Tabla1[[#This Row],[HORA INICIO]])+MINUTE(Tabla1[[#This Row],[HORA TERMINO]]-Tabla1[[#This Row],[HORA INICIO]])/60)</f>
        <v/>
      </c>
      <c r="O52" s="1" t="str">
        <f ca="1">IF(AND(K52=I52,J52="CONFORME"),"FECHA CUMPLIDA",IF(J52="STAND BY","STAND BY",IF(J52=""," ",IF(Tabla1[[#This Row],[FECHA EJEC.]]="","PENDIENTE",CONCATENATE("RETRASO DE ",(K52-I52)," DIAS")))))</f>
        <v>PENDIENTE</v>
      </c>
      <c r="P52" s="2" t="str">
        <f ca="1">VLOOKUP(MONTH(Tabla1[[#This Row],[FECHA PROG.]]),Tabla2[],2,0)</f>
        <v>Jul</v>
      </c>
      <c r="Q52" s="1">
        <f ca="1">YEAR(Tabla1[[#This Row],[FECHA PROG.]])</f>
        <v>2018</v>
      </c>
      <c r="R52" s="8">
        <f ca="1">360-SUMIFS(Tabla1[HORAS],Tabla1[MÁQUINA],Tabla1[[#This Row],[MÁQUINA]],Tabla1[AÑO],Tabla1[[#This Row],[AÑO]],Tabla1[MES],Tabla1[[#This Row],[MES]])</f>
        <v>348.81666666666666</v>
      </c>
      <c r="S52" s="17">
        <f ca="1">Tabla1[[#This Row],[HORAS DISPONIBLES]]/360</f>
        <v>0.96893518518518518</v>
      </c>
    </row>
    <row r="53" spans="1:19" x14ac:dyDescent="0.2">
      <c r="A53" s="1" t="s">
        <v>147</v>
      </c>
      <c r="B53" s="1" t="s">
        <v>42</v>
      </c>
      <c r="C53" s="1" t="str">
        <f ca="1">VLOOKUP(RANDBETWEEN(1,13),Tablas!$N$7:$O$19,2,0)</f>
        <v>MOTONIVELADORA</v>
      </c>
      <c r="D53" s="1" t="s">
        <v>12</v>
      </c>
      <c r="E53" s="1" t="s">
        <v>21</v>
      </c>
      <c r="F53" s="1">
        <v>106</v>
      </c>
      <c r="G53" s="1" t="s">
        <v>19</v>
      </c>
      <c r="H53" s="1">
        <v>1698</v>
      </c>
      <c r="I53" s="2">
        <f t="shared" ca="1" si="0"/>
        <v>43558</v>
      </c>
      <c r="J53" s="1" t="str">
        <f ca="1">IFERROR(IF(YEAR(Tabla1[[#This Row],[FECHA EJEC.]])&gt;0,"CONFORME","STANDBY"),"PENDIENTE")</f>
        <v>CONFORME</v>
      </c>
      <c r="K53" s="2">
        <f ca="1">IF(VLOOKUP(RANDBETWEEN(1,20),Tablas!$Q$6:$R$25,2,0)=0,"",Tabla1[[#This Row],[FECHA PROG.]]+VLOOKUP(RANDBETWEEN(1,20),Tablas!$Q$6:$R$25,2,0))</f>
        <v>43561</v>
      </c>
      <c r="L53" s="7">
        <f ca="1">IF(Tabla1[[#This Row],[FECHA EJEC.]]="","",TIME(RANDBETWEEN(9,15),RANDBETWEEN(10,40),0))</f>
        <v>0.47569444444444442</v>
      </c>
      <c r="M53" s="7">
        <f ca="1">IF(Tabla1[[#This Row],[FECHA EJEC.]]="","",Tabla1[[#This Row],[HORA INICIO]]+TIME(RANDBETWEEN(1,4),RANDBETWEEN(10,30),0))</f>
        <v>0.52638888888888891</v>
      </c>
      <c r="N53" s="8">
        <f ca="1">IF(Tabla1[[#This Row],[FECHA EJEC.]]="","",HOUR(Tabla1[[#This Row],[HORA TERMINO]]-Tabla1[[#This Row],[HORA INICIO]])+MINUTE(Tabla1[[#This Row],[HORA TERMINO]]-Tabla1[[#This Row],[HORA INICIO]])/60)</f>
        <v>1.2166666666666668</v>
      </c>
      <c r="O53" s="1" t="str">
        <f ca="1">IF(AND(K53=I53,J53="CONFORME"),"FECHA CUMPLIDA",IF(J53="STAND BY","STAND BY",IF(J53=""," ",IF(Tabla1[[#This Row],[FECHA EJEC.]]="","PENDIENTE",CONCATENATE("RETRASO DE ",(K53-I53)," DIAS")))))</f>
        <v>RETRASO DE 3 DIAS</v>
      </c>
      <c r="P53" s="2" t="str">
        <f ca="1">VLOOKUP(MONTH(Tabla1[[#This Row],[FECHA PROG.]]),Tabla2[],2,0)</f>
        <v>Abr</v>
      </c>
      <c r="Q53" s="1">
        <f ca="1">YEAR(Tabla1[[#This Row],[FECHA PROG.]])</f>
        <v>2019</v>
      </c>
      <c r="R53" s="8">
        <f ca="1">360-SUMIFS(Tabla1[HORAS],Tabla1[MÁQUINA],Tabla1[[#This Row],[MÁQUINA]],Tabla1[AÑO],Tabla1[[#This Row],[AÑO]],Tabla1[MES],Tabla1[[#This Row],[MES]])</f>
        <v>356.28333333333336</v>
      </c>
      <c r="S53" s="17">
        <f ca="1">Tabla1[[#This Row],[HORAS DISPONIBLES]]/360</f>
        <v>0.98967592592592601</v>
      </c>
    </row>
    <row r="54" spans="1:19" x14ac:dyDescent="0.2">
      <c r="A54" s="1" t="s">
        <v>142</v>
      </c>
      <c r="B54" s="1" t="s">
        <v>37</v>
      </c>
      <c r="C54" s="1" t="str">
        <f ca="1">VLOOKUP(RANDBETWEEN(1,13),Tablas!$N$7:$O$19,2,0)</f>
        <v>CISTERNAS DE AGUA</v>
      </c>
      <c r="D54" s="1" t="s">
        <v>12</v>
      </c>
      <c r="E54" s="1" t="s">
        <v>24</v>
      </c>
      <c r="F54" s="1">
        <v>201</v>
      </c>
      <c r="G54" s="1" t="s">
        <v>25</v>
      </c>
      <c r="H54" s="1">
        <v>1168</v>
      </c>
      <c r="I54" s="2">
        <f t="shared" ca="1" si="0"/>
        <v>43267</v>
      </c>
      <c r="J54" s="1" t="str">
        <f ca="1">IFERROR(IF(YEAR(Tabla1[[#This Row],[FECHA EJEC.]])&gt;0,"CONFORME","STANDBY"),"PENDIENTE")</f>
        <v>CONFORME</v>
      </c>
      <c r="K54" s="2">
        <f ca="1">IF(VLOOKUP(RANDBETWEEN(1,20),Tablas!$Q$6:$R$25,2,0)=0,"",Tabla1[[#This Row],[FECHA PROG.]]+VLOOKUP(RANDBETWEEN(1,20),Tablas!$Q$6:$R$25,2,0))</f>
        <v>43269</v>
      </c>
      <c r="L54" s="7">
        <f ca="1">IF(Tabla1[[#This Row],[FECHA EJEC.]]="","",TIME(RANDBETWEEN(9,15),RANDBETWEEN(10,40),0))</f>
        <v>0.55208333333333337</v>
      </c>
      <c r="M54" s="7">
        <f ca="1">IF(Tabla1[[#This Row],[FECHA EJEC.]]="","",Tabla1[[#This Row],[HORA INICIO]]+TIME(RANDBETWEEN(1,4),RANDBETWEEN(10,30),0))</f>
        <v>0.6430555555555556</v>
      </c>
      <c r="N54" s="8">
        <f ca="1">IF(Tabla1[[#This Row],[FECHA EJEC.]]="","",HOUR(Tabla1[[#This Row],[HORA TERMINO]]-Tabla1[[#This Row],[HORA INICIO]])+MINUTE(Tabla1[[#This Row],[HORA TERMINO]]-Tabla1[[#This Row],[HORA INICIO]])/60)</f>
        <v>2.1833333333333331</v>
      </c>
      <c r="O54" s="1" t="str">
        <f ca="1">IF(AND(K54=I54,J54="CONFORME"),"FECHA CUMPLIDA",IF(J54="STAND BY","STAND BY",IF(J54=""," ",IF(Tabla1[[#This Row],[FECHA EJEC.]]="","PENDIENTE",CONCATENATE("RETRASO DE ",(K54-I54)," DIAS")))))</f>
        <v>RETRASO DE 2 DIAS</v>
      </c>
      <c r="P54" s="2" t="str">
        <f ca="1">VLOOKUP(MONTH(Tabla1[[#This Row],[FECHA PROG.]]),Tabla2[],2,0)</f>
        <v>Jun</v>
      </c>
      <c r="Q54" s="1">
        <f ca="1">YEAR(Tabla1[[#This Row],[FECHA PROG.]])</f>
        <v>2018</v>
      </c>
      <c r="R54" s="8">
        <f ca="1">360-SUMIFS(Tabla1[HORAS],Tabla1[MÁQUINA],Tabla1[[#This Row],[MÁQUINA]],Tabla1[AÑO],Tabla1[[#This Row],[AÑO]],Tabla1[MES],Tabla1[[#This Row],[MES]])</f>
        <v>348.75</v>
      </c>
      <c r="S54" s="17">
        <f ca="1">Tabla1[[#This Row],[HORAS DISPONIBLES]]/360</f>
        <v>0.96875</v>
      </c>
    </row>
    <row r="55" spans="1:19" x14ac:dyDescent="0.2">
      <c r="A55" s="1" t="s">
        <v>151</v>
      </c>
      <c r="B55" s="1" t="s">
        <v>51</v>
      </c>
      <c r="C55" s="1" t="str">
        <f ca="1">VLOOKUP(RANDBETWEEN(1,13),Tablas!$N$7:$O$19,2,0)</f>
        <v>DRAGAS</v>
      </c>
      <c r="D55" s="1" t="s">
        <v>12</v>
      </c>
      <c r="E55" s="1" t="s">
        <v>13</v>
      </c>
      <c r="F55" s="1">
        <v>107</v>
      </c>
      <c r="G55" s="1" t="s">
        <v>14</v>
      </c>
      <c r="H55" s="1">
        <v>1420</v>
      </c>
      <c r="I55" s="2">
        <f t="shared" ca="1" si="0"/>
        <v>43119</v>
      </c>
      <c r="J55" s="1" t="str">
        <f ca="1">IFERROR(IF(YEAR(Tabla1[[#This Row],[FECHA EJEC.]])&gt;0,"CONFORME","STANDBY"),"PENDIENTE")</f>
        <v>PENDIENTE</v>
      </c>
      <c r="K55" s="2" t="str">
        <f ca="1">IF(VLOOKUP(RANDBETWEEN(1,20),Tablas!$Q$6:$R$25,2,0)=0,"",Tabla1[[#This Row],[FECHA PROG.]]+VLOOKUP(RANDBETWEEN(1,20),Tablas!$Q$6:$R$25,2,0))</f>
        <v/>
      </c>
      <c r="L55" s="7" t="str">
        <f ca="1">IF(Tabla1[[#This Row],[FECHA EJEC.]]="","",TIME(RANDBETWEEN(9,15),RANDBETWEEN(10,40),0))</f>
        <v/>
      </c>
      <c r="M55" s="7" t="str">
        <f ca="1">IF(Tabla1[[#This Row],[FECHA EJEC.]]="","",Tabla1[[#This Row],[HORA INICIO]]+TIME(RANDBETWEEN(1,4),RANDBETWEEN(10,30),0))</f>
        <v/>
      </c>
      <c r="N55" s="8" t="str">
        <f ca="1">IF(Tabla1[[#This Row],[FECHA EJEC.]]="","",HOUR(Tabla1[[#This Row],[HORA TERMINO]]-Tabla1[[#This Row],[HORA INICIO]])+MINUTE(Tabla1[[#This Row],[HORA TERMINO]]-Tabla1[[#This Row],[HORA INICIO]])/60)</f>
        <v/>
      </c>
      <c r="O55" s="1" t="str">
        <f ca="1">IF(AND(K55=I55,J55="CONFORME"),"FECHA CUMPLIDA",IF(J55="STAND BY","STAND BY",IF(J55=""," ",IF(Tabla1[[#This Row],[FECHA EJEC.]]="","PENDIENTE",CONCATENATE("RETRASO DE ",(K55-I55)," DIAS")))))</f>
        <v>PENDIENTE</v>
      </c>
      <c r="P55" s="2" t="str">
        <f ca="1">VLOOKUP(MONTH(Tabla1[[#This Row],[FECHA PROG.]]),Tabla2[],2,0)</f>
        <v>Ene</v>
      </c>
      <c r="Q55" s="1">
        <f ca="1">YEAR(Tabla1[[#This Row],[FECHA PROG.]])</f>
        <v>2018</v>
      </c>
      <c r="R55" s="8">
        <f ca="1">360-SUMIFS(Tabla1[HORAS],Tabla1[MÁQUINA],Tabla1[[#This Row],[MÁQUINA]],Tabla1[AÑO],Tabla1[[#This Row],[AÑO]],Tabla1[MES],Tabla1[[#This Row],[MES]])</f>
        <v>351.31666666666666</v>
      </c>
      <c r="S55" s="17">
        <f ca="1">Tabla1[[#This Row],[HORAS DISPONIBLES]]/360</f>
        <v>0.9758796296296296</v>
      </c>
    </row>
    <row r="56" spans="1:19" x14ac:dyDescent="0.2">
      <c r="A56" s="1" t="s">
        <v>138</v>
      </c>
      <c r="B56" s="1" t="s">
        <v>27</v>
      </c>
      <c r="C56" s="1" t="str">
        <f ca="1">VLOOKUP(RANDBETWEEN(1,13),Tablas!$N$7:$O$19,2,0)</f>
        <v>CARGADORA</v>
      </c>
      <c r="D56" s="1" t="s">
        <v>12</v>
      </c>
      <c r="E56" s="1" t="s">
        <v>13</v>
      </c>
      <c r="F56" s="1">
        <v>107</v>
      </c>
      <c r="G56" s="1" t="s">
        <v>14</v>
      </c>
      <c r="H56" s="1">
        <v>1420</v>
      </c>
      <c r="I56" s="2">
        <f t="shared" ca="1" si="0"/>
        <v>43468</v>
      </c>
      <c r="J56" s="1" t="str">
        <f ca="1">IFERROR(IF(YEAR(Tabla1[[#This Row],[FECHA EJEC.]])&gt;0,"CONFORME","STANDBY"),"PENDIENTE")</f>
        <v>CONFORME</v>
      </c>
      <c r="K56" s="2">
        <f ca="1">IF(VLOOKUP(RANDBETWEEN(1,20),Tablas!$Q$6:$R$25,2,0)=0,"",Tabla1[[#This Row],[FECHA PROG.]]+VLOOKUP(RANDBETWEEN(1,20),Tablas!$Q$6:$R$25,2,0))</f>
        <v>43471</v>
      </c>
      <c r="L56" s="7">
        <f ca="1">IF(Tabla1[[#This Row],[FECHA EJEC.]]="","",TIME(RANDBETWEEN(9,15),RANDBETWEEN(10,40),0))</f>
        <v>0.59791666666666665</v>
      </c>
      <c r="M56" s="7">
        <f ca="1">IF(Tabla1[[#This Row],[FECHA EJEC.]]="","",Tabla1[[#This Row],[HORA INICIO]]+TIME(RANDBETWEEN(1,4),RANDBETWEEN(10,30),0))</f>
        <v>0.74097222222222214</v>
      </c>
      <c r="N56" s="8">
        <f ca="1">IF(Tabla1[[#This Row],[FECHA EJEC.]]="","",HOUR(Tabla1[[#This Row],[HORA TERMINO]]-Tabla1[[#This Row],[HORA INICIO]])+MINUTE(Tabla1[[#This Row],[HORA TERMINO]]-Tabla1[[#This Row],[HORA INICIO]])/60)</f>
        <v>3.4333333333333336</v>
      </c>
      <c r="O56" s="1" t="str">
        <f ca="1">IF(AND(K56=I56,J56="CONFORME"),"FECHA CUMPLIDA",IF(J56="STAND BY","STAND BY",IF(J56=""," ",IF(Tabla1[[#This Row],[FECHA EJEC.]]="","PENDIENTE",CONCATENATE("RETRASO DE ",(K56-I56)," DIAS")))))</f>
        <v>RETRASO DE 3 DIAS</v>
      </c>
      <c r="P56" s="2" t="str">
        <f ca="1">VLOOKUP(MONTH(Tabla1[[#This Row],[FECHA PROG.]]),Tabla2[],2,0)</f>
        <v>Ene</v>
      </c>
      <c r="Q56" s="1">
        <f ca="1">YEAR(Tabla1[[#This Row],[FECHA PROG.]])</f>
        <v>2019</v>
      </c>
      <c r="R56" s="8">
        <f ca="1">360-SUMIFS(Tabla1[HORAS],Tabla1[MÁQUINA],Tabla1[[#This Row],[MÁQUINA]],Tabla1[AÑO],Tabla1[[#This Row],[AÑO]],Tabla1[MES],Tabla1[[#This Row],[MES]])</f>
        <v>349.8</v>
      </c>
      <c r="S56" s="17">
        <f ca="1">Tabla1[[#This Row],[HORAS DISPONIBLES]]/360</f>
        <v>0.97166666666666668</v>
      </c>
    </row>
    <row r="57" spans="1:19" x14ac:dyDescent="0.2">
      <c r="A57" s="1" t="s">
        <v>138</v>
      </c>
      <c r="B57" s="1" t="s">
        <v>27</v>
      </c>
      <c r="C57" s="1" t="str">
        <f ca="1">VLOOKUP(RANDBETWEEN(1,13),Tablas!$N$7:$O$19,2,0)</f>
        <v>CISTERNAS DE AGUA</v>
      </c>
      <c r="D57" s="1" t="s">
        <v>12</v>
      </c>
      <c r="E57" s="1" t="s">
        <v>18</v>
      </c>
      <c r="F57" s="1">
        <v>107</v>
      </c>
      <c r="G57" s="1" t="s">
        <v>19</v>
      </c>
      <c r="H57" s="1">
        <v>1698</v>
      </c>
      <c r="I57" s="2">
        <f t="shared" ca="1" si="0"/>
        <v>43374</v>
      </c>
      <c r="J57" s="1" t="str">
        <f ca="1">IFERROR(IF(YEAR(Tabla1[[#This Row],[FECHA EJEC.]])&gt;0,"CONFORME","STANDBY"),"PENDIENTE")</f>
        <v>PENDIENTE</v>
      </c>
      <c r="K57" s="2" t="str">
        <f ca="1">IF(VLOOKUP(RANDBETWEEN(1,20),Tablas!$Q$6:$R$25,2,0)=0,"",Tabla1[[#This Row],[FECHA PROG.]]+VLOOKUP(RANDBETWEEN(1,20),Tablas!$Q$6:$R$25,2,0))</f>
        <v/>
      </c>
      <c r="L57" s="7" t="str">
        <f ca="1">IF(Tabla1[[#This Row],[FECHA EJEC.]]="","",TIME(RANDBETWEEN(9,15),RANDBETWEEN(10,40),0))</f>
        <v/>
      </c>
      <c r="M57" s="7" t="str">
        <f ca="1">IF(Tabla1[[#This Row],[FECHA EJEC.]]="","",Tabla1[[#This Row],[HORA INICIO]]+TIME(RANDBETWEEN(1,4),RANDBETWEEN(10,30),0))</f>
        <v/>
      </c>
      <c r="N57" s="8" t="str">
        <f ca="1">IF(Tabla1[[#This Row],[FECHA EJEC.]]="","",HOUR(Tabla1[[#This Row],[HORA TERMINO]]-Tabla1[[#This Row],[HORA INICIO]])+MINUTE(Tabla1[[#This Row],[HORA TERMINO]]-Tabla1[[#This Row],[HORA INICIO]])/60)</f>
        <v/>
      </c>
      <c r="O57" s="1" t="str">
        <f ca="1">IF(AND(K57=I57,J57="CONFORME"),"FECHA CUMPLIDA",IF(J57="STAND BY","STAND BY",IF(J57=""," ",IF(Tabla1[[#This Row],[FECHA EJEC.]]="","PENDIENTE",CONCATENATE("RETRASO DE ",(K57-I57)," DIAS")))))</f>
        <v>PENDIENTE</v>
      </c>
      <c r="P57" s="2" t="str">
        <f ca="1">VLOOKUP(MONTH(Tabla1[[#This Row],[FECHA PROG.]]),Tabla2[],2,0)</f>
        <v>Oct</v>
      </c>
      <c r="Q57" s="1">
        <f ca="1">YEAR(Tabla1[[#This Row],[FECHA PROG.]])</f>
        <v>2018</v>
      </c>
      <c r="R57" s="8">
        <f ca="1">360-SUMIFS(Tabla1[HORAS],Tabla1[MÁQUINA],Tabla1[[#This Row],[MÁQUINA]],Tabla1[AÑO],Tabla1[[#This Row],[AÑO]],Tabla1[MES],Tabla1[[#This Row],[MES]])</f>
        <v>356.63333333333333</v>
      </c>
      <c r="S57" s="17">
        <f ca="1">Tabla1[[#This Row],[HORAS DISPONIBLES]]/360</f>
        <v>0.99064814814814817</v>
      </c>
    </row>
    <row r="58" spans="1:19" x14ac:dyDescent="0.2">
      <c r="A58" s="1" t="s">
        <v>136</v>
      </c>
      <c r="B58" s="1" t="s">
        <v>20</v>
      </c>
      <c r="C58" s="1" t="str">
        <f ca="1">VLOOKUP(RANDBETWEEN(1,13),Tablas!$N$7:$O$19,2,0)</f>
        <v>MOTONIVELADORA</v>
      </c>
      <c r="D58" s="1" t="s">
        <v>12</v>
      </c>
      <c r="E58" s="1" t="s">
        <v>21</v>
      </c>
      <c r="F58" s="1">
        <v>106</v>
      </c>
      <c r="G58" s="1" t="s">
        <v>19</v>
      </c>
      <c r="H58" s="1">
        <v>1698</v>
      </c>
      <c r="I58" s="2">
        <f t="shared" ca="1" si="0"/>
        <v>43492</v>
      </c>
      <c r="J58" s="1" t="str">
        <f ca="1">IFERROR(IF(YEAR(Tabla1[[#This Row],[FECHA EJEC.]])&gt;0,"CONFORME","STANDBY"),"PENDIENTE")</f>
        <v>CONFORME</v>
      </c>
      <c r="K58" s="2">
        <f ca="1">IF(VLOOKUP(RANDBETWEEN(1,20),Tablas!$Q$6:$R$25,2,0)=0,"",Tabla1[[#This Row],[FECHA PROG.]]+VLOOKUP(RANDBETWEEN(1,20),Tablas!$Q$6:$R$25,2,0))</f>
        <v>43493</v>
      </c>
      <c r="L58" s="7">
        <f ca="1">IF(Tabla1[[#This Row],[FECHA EJEC.]]="","",TIME(RANDBETWEEN(9,15),RANDBETWEEN(10,40),0))</f>
        <v>0.52777777777777779</v>
      </c>
      <c r="M58" s="7">
        <f ca="1">IF(Tabla1[[#This Row],[FECHA EJEC.]]="","",Tabla1[[#This Row],[HORA INICIO]]+TIME(RANDBETWEEN(1,4),RANDBETWEEN(10,30),0))</f>
        <v>0.67083333333333339</v>
      </c>
      <c r="N58" s="8">
        <f ca="1">IF(Tabla1[[#This Row],[FECHA EJEC.]]="","",HOUR(Tabla1[[#This Row],[HORA TERMINO]]-Tabla1[[#This Row],[HORA INICIO]])+MINUTE(Tabla1[[#This Row],[HORA TERMINO]]-Tabla1[[#This Row],[HORA INICIO]])/60)</f>
        <v>3.4333333333333336</v>
      </c>
      <c r="O58" s="1" t="str">
        <f ca="1">IF(AND(K58=I58,J58="CONFORME"),"FECHA CUMPLIDA",IF(J58="STAND BY","STAND BY",IF(J58=""," ",IF(Tabla1[[#This Row],[FECHA EJEC.]]="","PENDIENTE",CONCATENATE("RETRASO DE ",(K58-I58)," DIAS")))))</f>
        <v>RETRASO DE 1 DIAS</v>
      </c>
      <c r="P58" s="2" t="str">
        <f ca="1">VLOOKUP(MONTH(Tabla1[[#This Row],[FECHA PROG.]]),Tabla2[],2,0)</f>
        <v>Ene</v>
      </c>
      <c r="Q58" s="1">
        <f ca="1">YEAR(Tabla1[[#This Row],[FECHA PROG.]])</f>
        <v>2019</v>
      </c>
      <c r="R58" s="8">
        <f ca="1">360-SUMIFS(Tabla1[HORAS],Tabla1[MÁQUINA],Tabla1[[#This Row],[MÁQUINA]],Tabla1[AÑO],Tabla1[[#This Row],[AÑO]],Tabla1[MES],Tabla1[[#This Row],[MES]])</f>
        <v>348.7</v>
      </c>
      <c r="S58" s="17">
        <f ca="1">Tabla1[[#This Row],[HORAS DISPONIBLES]]/360</f>
        <v>0.96861111111111109</v>
      </c>
    </row>
    <row r="59" spans="1:19" x14ac:dyDescent="0.2">
      <c r="A59" s="1" t="s">
        <v>146</v>
      </c>
      <c r="B59" s="1" t="s">
        <v>40</v>
      </c>
      <c r="C59" s="1" t="str">
        <f ca="1">VLOOKUP(RANDBETWEEN(1,13),Tablas!$N$7:$O$19,2,0)</f>
        <v>ESCREPA</v>
      </c>
      <c r="D59" s="1" t="s">
        <v>12</v>
      </c>
      <c r="E59" s="1" t="s">
        <v>24</v>
      </c>
      <c r="F59" s="1">
        <v>201</v>
      </c>
      <c r="G59" s="1" t="s">
        <v>25</v>
      </c>
      <c r="H59" s="1">
        <v>1168</v>
      </c>
      <c r="I59" s="2">
        <f t="shared" ca="1" si="0"/>
        <v>43234</v>
      </c>
      <c r="J59" s="1" t="str">
        <f ca="1">IFERROR(IF(YEAR(Tabla1[[#This Row],[FECHA EJEC.]])&gt;0,"CONFORME","STANDBY"),"PENDIENTE")</f>
        <v>CONFORME</v>
      </c>
      <c r="K59" s="2">
        <f ca="1">IF(VLOOKUP(RANDBETWEEN(1,20),Tablas!$Q$6:$R$25,2,0)=0,"",Tabla1[[#This Row],[FECHA PROG.]]+VLOOKUP(RANDBETWEEN(1,20),Tablas!$Q$6:$R$25,2,0))</f>
        <v>43236</v>
      </c>
      <c r="L59" s="7">
        <f ca="1">IF(Tabla1[[#This Row],[FECHA EJEC.]]="","",TIME(RANDBETWEEN(9,15),RANDBETWEEN(10,40),0))</f>
        <v>0.64513888888888893</v>
      </c>
      <c r="M59" s="7">
        <f ca="1">IF(Tabla1[[#This Row],[FECHA EJEC.]]="","",Tabla1[[#This Row],[HORA INICIO]]+TIME(RANDBETWEEN(1,4),RANDBETWEEN(10,30),0))</f>
        <v>0.78888888888888897</v>
      </c>
      <c r="N59" s="8">
        <f ca="1">IF(Tabla1[[#This Row],[FECHA EJEC.]]="","",HOUR(Tabla1[[#This Row],[HORA TERMINO]]-Tabla1[[#This Row],[HORA INICIO]])+MINUTE(Tabla1[[#This Row],[HORA TERMINO]]-Tabla1[[#This Row],[HORA INICIO]])/60)</f>
        <v>3.45</v>
      </c>
      <c r="O59" s="1" t="str">
        <f ca="1">IF(AND(K59=I59,J59="CONFORME"),"FECHA CUMPLIDA",IF(J59="STAND BY","STAND BY",IF(J59=""," ",IF(Tabla1[[#This Row],[FECHA EJEC.]]="","PENDIENTE",CONCATENATE("RETRASO DE ",(K59-I59)," DIAS")))))</f>
        <v>RETRASO DE 2 DIAS</v>
      </c>
      <c r="P59" s="2" t="str">
        <f ca="1">VLOOKUP(MONTH(Tabla1[[#This Row],[FECHA PROG.]]),Tabla2[],2,0)</f>
        <v>May</v>
      </c>
      <c r="Q59" s="1">
        <f ca="1">YEAR(Tabla1[[#This Row],[FECHA PROG.]])</f>
        <v>2018</v>
      </c>
      <c r="R59" s="8">
        <f ca="1">360-SUMIFS(Tabla1[HORAS],Tabla1[MÁQUINA],Tabla1[[#This Row],[MÁQUINA]],Tabla1[AÑO],Tabla1[[#This Row],[AÑO]],Tabla1[MES],Tabla1[[#This Row],[MES]])</f>
        <v>350.03333333333336</v>
      </c>
      <c r="S59" s="17">
        <f ca="1">Tabla1[[#This Row],[HORAS DISPONIBLES]]/360</f>
        <v>0.97231481481481485</v>
      </c>
    </row>
    <row r="60" spans="1:19" x14ac:dyDescent="0.2">
      <c r="A60" s="1" t="s">
        <v>134</v>
      </c>
      <c r="B60" s="1" t="s">
        <v>52</v>
      </c>
      <c r="C60" s="1" t="str">
        <f ca="1">VLOOKUP(RANDBETWEEN(1,13),Tablas!$N$7:$O$19,2,0)</f>
        <v>RETROEXCAVADORA</v>
      </c>
      <c r="D60" s="1" t="s">
        <v>12</v>
      </c>
      <c r="E60" s="1" t="s">
        <v>13</v>
      </c>
      <c r="F60" s="1">
        <v>107</v>
      </c>
      <c r="G60" s="1" t="s">
        <v>14</v>
      </c>
      <c r="H60" s="1">
        <v>1420</v>
      </c>
      <c r="I60" s="2">
        <f t="shared" ca="1" si="0"/>
        <v>43532</v>
      </c>
      <c r="J60" s="1" t="str">
        <f ca="1">IFERROR(IF(YEAR(Tabla1[[#This Row],[FECHA EJEC.]])&gt;0,"CONFORME","STANDBY"),"PENDIENTE")</f>
        <v>CONFORME</v>
      </c>
      <c r="K60" s="2">
        <f ca="1">IF(VLOOKUP(RANDBETWEEN(1,20),Tablas!$Q$6:$R$25,2,0)=0,"",Tabla1[[#This Row],[FECHA PROG.]]+VLOOKUP(RANDBETWEEN(1,20),Tablas!$Q$6:$R$25,2,0))</f>
        <v>43534</v>
      </c>
      <c r="L60" s="7">
        <f ca="1">IF(Tabla1[[#This Row],[FECHA EJEC.]]="","",TIME(RANDBETWEEN(9,15),RANDBETWEEN(10,40),0))</f>
        <v>0.47152777777777777</v>
      </c>
      <c r="M60" s="7">
        <f ca="1">IF(Tabla1[[#This Row],[FECHA EJEC.]]="","",Tabla1[[#This Row],[HORA INICIO]]+TIME(RANDBETWEEN(1,4),RANDBETWEEN(10,30),0))</f>
        <v>0.60416666666666663</v>
      </c>
      <c r="N60" s="8">
        <f ca="1">IF(Tabla1[[#This Row],[FECHA EJEC.]]="","",HOUR(Tabla1[[#This Row],[HORA TERMINO]]-Tabla1[[#This Row],[HORA INICIO]])+MINUTE(Tabla1[[#This Row],[HORA TERMINO]]-Tabla1[[#This Row],[HORA INICIO]])/60)</f>
        <v>3.1833333333333331</v>
      </c>
      <c r="O60" s="1" t="str">
        <f ca="1">IF(AND(K60=I60,J60="CONFORME"),"FECHA CUMPLIDA",IF(J60="STAND BY","STAND BY",IF(J60=""," ",IF(Tabla1[[#This Row],[FECHA EJEC.]]="","PENDIENTE",CONCATENATE("RETRASO DE ",(K60-I60)," DIAS")))))</f>
        <v>RETRASO DE 2 DIAS</v>
      </c>
      <c r="P60" s="2" t="str">
        <f ca="1">VLOOKUP(MONTH(Tabla1[[#This Row],[FECHA PROG.]]),Tabla2[],2,0)</f>
        <v>Mar</v>
      </c>
      <c r="Q60" s="1">
        <f ca="1">YEAR(Tabla1[[#This Row],[FECHA PROG.]])</f>
        <v>2019</v>
      </c>
      <c r="R60" s="8">
        <f ca="1">360-SUMIFS(Tabla1[HORAS],Tabla1[MÁQUINA],Tabla1[[#This Row],[MÁQUINA]],Tabla1[AÑO],Tabla1[[#This Row],[AÑO]],Tabla1[MES],Tabla1[[#This Row],[MES]])</f>
        <v>346.93333333333334</v>
      </c>
      <c r="S60" s="17">
        <f ca="1">Tabla1[[#This Row],[HORAS DISPONIBLES]]/360</f>
        <v>0.96370370370370373</v>
      </c>
    </row>
    <row r="61" spans="1:19" x14ac:dyDescent="0.2">
      <c r="A61" s="1" t="s">
        <v>143</v>
      </c>
      <c r="B61" s="1" t="s">
        <v>35</v>
      </c>
      <c r="C61" s="1" t="str">
        <f ca="1">VLOOKUP(RANDBETWEEN(1,13),Tablas!$N$7:$O$19,2,0)</f>
        <v>MOTOTRAILLA</v>
      </c>
      <c r="D61" s="1" t="s">
        <v>12</v>
      </c>
      <c r="E61" s="1" t="s">
        <v>13</v>
      </c>
      <c r="F61" s="1">
        <v>106</v>
      </c>
      <c r="G61" s="1" t="s">
        <v>29</v>
      </c>
      <c r="H61" s="1">
        <v>908</v>
      </c>
      <c r="I61" s="2">
        <f t="shared" ca="1" si="0"/>
        <v>43382</v>
      </c>
      <c r="J61" s="1" t="str">
        <f ca="1">IFERROR(IF(YEAR(Tabla1[[#This Row],[FECHA EJEC.]])&gt;0,"CONFORME","STANDBY"),"PENDIENTE")</f>
        <v>CONFORME</v>
      </c>
      <c r="K61" s="2">
        <f ca="1">IF(VLOOKUP(RANDBETWEEN(1,20),Tablas!$Q$6:$R$25,2,0)=0,"",Tabla1[[#This Row],[FECHA PROG.]]+VLOOKUP(RANDBETWEEN(1,20),Tablas!$Q$6:$R$25,2,0))</f>
        <v>43384</v>
      </c>
      <c r="L61" s="7">
        <f ca="1">IF(Tabla1[[#This Row],[FECHA EJEC.]]="","",TIME(RANDBETWEEN(9,15),RANDBETWEEN(10,40),0))</f>
        <v>0.47361111111111109</v>
      </c>
      <c r="M61" s="7">
        <f ca="1">IF(Tabla1[[#This Row],[FECHA EJEC.]]="","",Tabla1[[#This Row],[HORA INICIO]]+TIME(RANDBETWEEN(1,4),RANDBETWEEN(10,30),0))</f>
        <v>0.56388888888888888</v>
      </c>
      <c r="N61" s="8">
        <f ca="1">IF(Tabla1[[#This Row],[FECHA EJEC.]]="","",HOUR(Tabla1[[#This Row],[HORA TERMINO]]-Tabla1[[#This Row],[HORA INICIO]])+MINUTE(Tabla1[[#This Row],[HORA TERMINO]]-Tabla1[[#This Row],[HORA INICIO]])/60)</f>
        <v>2.1666666666666665</v>
      </c>
      <c r="O61" s="1" t="str">
        <f ca="1">IF(AND(K61=I61,J61="CONFORME"),"FECHA CUMPLIDA",IF(J61="STAND BY","STAND BY",IF(J61=""," ",IF(Tabla1[[#This Row],[FECHA EJEC.]]="","PENDIENTE",CONCATENATE("RETRASO DE ",(K61-I61)," DIAS")))))</f>
        <v>RETRASO DE 2 DIAS</v>
      </c>
      <c r="P61" s="2" t="str">
        <f ca="1">VLOOKUP(MONTH(Tabla1[[#This Row],[FECHA PROG.]]),Tabla2[],2,0)</f>
        <v>Oct</v>
      </c>
      <c r="Q61" s="1">
        <f ca="1">YEAR(Tabla1[[#This Row],[FECHA PROG.]])</f>
        <v>2018</v>
      </c>
      <c r="R61" s="8">
        <f ca="1">360-SUMIFS(Tabla1[HORAS],Tabla1[MÁQUINA],Tabla1[[#This Row],[MÁQUINA]],Tabla1[AÑO],Tabla1[[#This Row],[AÑO]],Tabla1[MES],Tabla1[[#This Row],[MES]])</f>
        <v>352.38333333333333</v>
      </c>
      <c r="S61" s="17">
        <f ca="1">Tabla1[[#This Row],[HORAS DISPONIBLES]]/360</f>
        <v>0.97884259259259254</v>
      </c>
    </row>
    <row r="62" spans="1:19" x14ac:dyDescent="0.2">
      <c r="A62" s="1" t="s">
        <v>143</v>
      </c>
      <c r="B62" s="1" t="s">
        <v>35</v>
      </c>
      <c r="C62" s="1" t="str">
        <f ca="1">VLOOKUP(RANDBETWEEN(1,13),Tablas!$N$7:$O$19,2,0)</f>
        <v>MOTOTRAILLA</v>
      </c>
      <c r="D62" s="1" t="s">
        <v>12</v>
      </c>
      <c r="E62" s="1" t="s">
        <v>18</v>
      </c>
      <c r="F62" s="1">
        <v>106</v>
      </c>
      <c r="G62" s="1" t="s">
        <v>19</v>
      </c>
      <c r="H62" s="1">
        <v>1698</v>
      </c>
      <c r="I62" s="2">
        <f t="shared" ca="1" si="0"/>
        <v>43283</v>
      </c>
      <c r="J62" s="1" t="str">
        <f ca="1">IFERROR(IF(YEAR(Tabla1[[#This Row],[FECHA EJEC.]])&gt;0,"CONFORME","STANDBY"),"PENDIENTE")</f>
        <v>CONFORME</v>
      </c>
      <c r="K62" s="2">
        <f ca="1">IF(VLOOKUP(RANDBETWEEN(1,20),Tablas!$Q$6:$R$25,2,0)=0,"",Tabla1[[#This Row],[FECHA PROG.]]+VLOOKUP(RANDBETWEEN(1,20),Tablas!$Q$6:$R$25,2,0))</f>
        <v>43286</v>
      </c>
      <c r="L62" s="7">
        <f ca="1">IF(Tabla1[[#This Row],[FECHA EJEC.]]="","",TIME(RANDBETWEEN(9,15),RANDBETWEEN(10,40),0))</f>
        <v>0.63263888888888886</v>
      </c>
      <c r="M62" s="7">
        <f ca="1">IF(Tabla1[[#This Row],[FECHA EJEC.]]="","",Tabla1[[#This Row],[HORA INICIO]]+TIME(RANDBETWEEN(1,4),RANDBETWEEN(10,30),0))</f>
        <v>0.81874999999999998</v>
      </c>
      <c r="N62" s="8">
        <f ca="1">IF(Tabla1[[#This Row],[FECHA EJEC.]]="","",HOUR(Tabla1[[#This Row],[HORA TERMINO]]-Tabla1[[#This Row],[HORA INICIO]])+MINUTE(Tabla1[[#This Row],[HORA TERMINO]]-Tabla1[[#This Row],[HORA INICIO]])/60)</f>
        <v>4.4666666666666668</v>
      </c>
      <c r="O62" s="1" t="str">
        <f ca="1">IF(AND(K62=I62,J62="CONFORME"),"FECHA CUMPLIDA",IF(J62="STAND BY","STAND BY",IF(J62=""," ",IF(Tabla1[[#This Row],[FECHA EJEC.]]="","PENDIENTE",CONCATENATE("RETRASO DE ",(K62-I62)," DIAS")))))</f>
        <v>RETRASO DE 3 DIAS</v>
      </c>
      <c r="P62" s="2" t="str">
        <f ca="1">VLOOKUP(MONTH(Tabla1[[#This Row],[FECHA PROG.]]),Tabla2[],2,0)</f>
        <v>Jul</v>
      </c>
      <c r="Q62" s="1">
        <f ca="1">YEAR(Tabla1[[#This Row],[FECHA PROG.]])</f>
        <v>2018</v>
      </c>
      <c r="R62" s="8">
        <f ca="1">360-SUMIFS(Tabla1[HORAS],Tabla1[MÁQUINA],Tabla1[[#This Row],[MÁQUINA]],Tabla1[AÑO],Tabla1[[#This Row],[AÑO]],Tabla1[MES],Tabla1[[#This Row],[MES]])</f>
        <v>344.63333333333333</v>
      </c>
      <c r="S62" s="17">
        <f ca="1">Tabla1[[#This Row],[HORAS DISPONIBLES]]/360</f>
        <v>0.95731481481481484</v>
      </c>
    </row>
    <row r="63" spans="1:19" x14ac:dyDescent="0.2">
      <c r="A63" s="1" t="s">
        <v>148</v>
      </c>
      <c r="B63" s="1" t="s">
        <v>43</v>
      </c>
      <c r="C63" s="1" t="str">
        <f ca="1">VLOOKUP(RANDBETWEEN(1,13),Tablas!$N$7:$O$19,2,0)</f>
        <v>RETROEXCAVADORA</v>
      </c>
      <c r="D63" s="1" t="s">
        <v>12</v>
      </c>
      <c r="E63" s="1" t="s">
        <v>24</v>
      </c>
      <c r="F63" s="1">
        <v>201</v>
      </c>
      <c r="G63" s="1" t="s">
        <v>25</v>
      </c>
      <c r="H63" s="1">
        <v>1168</v>
      </c>
      <c r="I63" s="2">
        <f t="shared" ca="1" si="0"/>
        <v>43138</v>
      </c>
      <c r="J63" s="1" t="str">
        <f ca="1">IFERROR(IF(YEAR(Tabla1[[#This Row],[FECHA EJEC.]])&gt;0,"CONFORME","STANDBY"),"PENDIENTE")</f>
        <v>CONFORME</v>
      </c>
      <c r="K63" s="2">
        <f ca="1">IF(VLOOKUP(RANDBETWEEN(1,20),Tablas!$Q$6:$R$25,2,0)=0,"",Tabla1[[#This Row],[FECHA PROG.]]+VLOOKUP(RANDBETWEEN(1,20),Tablas!$Q$6:$R$25,2,0))</f>
        <v>43140</v>
      </c>
      <c r="L63" s="7">
        <f ca="1">IF(Tabla1[[#This Row],[FECHA EJEC.]]="","",TIME(RANDBETWEEN(9,15),RANDBETWEEN(10,40),0))</f>
        <v>0.3888888888888889</v>
      </c>
      <c r="M63" s="7">
        <f ca="1">IF(Tabla1[[#This Row],[FECHA EJEC.]]="","",Tabla1[[#This Row],[HORA INICIO]]+TIME(RANDBETWEEN(1,4),RANDBETWEEN(10,30),0))</f>
        <v>0.44166666666666665</v>
      </c>
      <c r="N63" s="8">
        <f ca="1">IF(Tabla1[[#This Row],[FECHA EJEC.]]="","",HOUR(Tabla1[[#This Row],[HORA TERMINO]]-Tabla1[[#This Row],[HORA INICIO]])+MINUTE(Tabla1[[#This Row],[HORA TERMINO]]-Tabla1[[#This Row],[HORA INICIO]])/60)</f>
        <v>1.2666666666666666</v>
      </c>
      <c r="O63" s="1" t="str">
        <f ca="1">IF(AND(K63=I63,J63="CONFORME"),"FECHA CUMPLIDA",IF(J63="STAND BY","STAND BY",IF(J63=""," ",IF(Tabla1[[#This Row],[FECHA EJEC.]]="","PENDIENTE",CONCATENATE("RETRASO DE ",(K63-I63)," DIAS")))))</f>
        <v>RETRASO DE 2 DIAS</v>
      </c>
      <c r="P63" s="2" t="str">
        <f ca="1">VLOOKUP(MONTH(Tabla1[[#This Row],[FECHA PROG.]]),Tabla2[],2,0)</f>
        <v>Feb</v>
      </c>
      <c r="Q63" s="1">
        <f ca="1">YEAR(Tabla1[[#This Row],[FECHA PROG.]])</f>
        <v>2018</v>
      </c>
      <c r="R63" s="8">
        <f ca="1">360-SUMIFS(Tabla1[HORAS],Tabla1[MÁQUINA],Tabla1[[#This Row],[MÁQUINA]],Tabla1[AÑO],Tabla1[[#This Row],[AÑO]],Tabla1[MES],Tabla1[[#This Row],[MES]])</f>
        <v>349.83333333333331</v>
      </c>
      <c r="S63" s="17">
        <f ca="1">Tabla1[[#This Row],[HORAS DISPONIBLES]]/360</f>
        <v>0.97175925925925921</v>
      </c>
    </row>
    <row r="64" spans="1:19" x14ac:dyDescent="0.2">
      <c r="A64" s="1" t="s">
        <v>134</v>
      </c>
      <c r="B64" s="1" t="s">
        <v>53</v>
      </c>
      <c r="C64" s="1" t="str">
        <f ca="1">VLOOKUP(RANDBETWEEN(1,13),Tablas!$N$7:$O$19,2,0)</f>
        <v>PAVIMENTADORA</v>
      </c>
      <c r="D64" s="1" t="s">
        <v>12</v>
      </c>
      <c r="E64" s="1" t="s">
        <v>13</v>
      </c>
      <c r="F64" s="1">
        <v>107</v>
      </c>
      <c r="G64" s="1" t="s">
        <v>14</v>
      </c>
      <c r="H64" s="1">
        <v>1420</v>
      </c>
      <c r="I64" s="2">
        <f t="shared" ca="1" si="0"/>
        <v>43293</v>
      </c>
      <c r="J64" s="1" t="str">
        <f ca="1">IFERROR(IF(YEAR(Tabla1[[#This Row],[FECHA EJEC.]])&gt;0,"CONFORME","STANDBY"),"PENDIENTE")</f>
        <v>PENDIENTE</v>
      </c>
      <c r="K64" s="2" t="str">
        <f ca="1">IF(VLOOKUP(RANDBETWEEN(1,20),Tablas!$Q$6:$R$25,2,0)=0,"",Tabla1[[#This Row],[FECHA PROG.]]+VLOOKUP(RANDBETWEEN(1,20),Tablas!$Q$6:$R$25,2,0))</f>
        <v/>
      </c>
      <c r="L64" s="7" t="str">
        <f ca="1">IF(Tabla1[[#This Row],[FECHA EJEC.]]="","",TIME(RANDBETWEEN(9,15),RANDBETWEEN(10,40),0))</f>
        <v/>
      </c>
      <c r="M64" s="7" t="str">
        <f ca="1">IF(Tabla1[[#This Row],[FECHA EJEC.]]="","",Tabla1[[#This Row],[HORA INICIO]]+TIME(RANDBETWEEN(1,4),RANDBETWEEN(10,30),0))</f>
        <v/>
      </c>
      <c r="N64" s="8" t="str">
        <f ca="1">IF(Tabla1[[#This Row],[FECHA EJEC.]]="","",HOUR(Tabla1[[#This Row],[HORA TERMINO]]-Tabla1[[#This Row],[HORA INICIO]])+MINUTE(Tabla1[[#This Row],[HORA TERMINO]]-Tabla1[[#This Row],[HORA INICIO]])/60)</f>
        <v/>
      </c>
      <c r="O64" s="1" t="str">
        <f ca="1">IF(AND(K64=I64,J64="CONFORME"),"FECHA CUMPLIDA",IF(J64="STAND BY","STAND BY",IF(J64=""," ",IF(Tabla1[[#This Row],[FECHA EJEC.]]="","PENDIENTE",CONCATENATE("RETRASO DE ",(K64-I64)," DIAS")))))</f>
        <v>PENDIENTE</v>
      </c>
      <c r="P64" s="2" t="str">
        <f ca="1">VLOOKUP(MONTH(Tabla1[[#This Row],[FECHA PROG.]]),Tabla2[],2,0)</f>
        <v>Jul</v>
      </c>
      <c r="Q64" s="1">
        <f ca="1">YEAR(Tabla1[[#This Row],[FECHA PROG.]])</f>
        <v>2018</v>
      </c>
      <c r="R64" s="8">
        <f ca="1">360-SUMIFS(Tabla1[HORAS],Tabla1[MÁQUINA],Tabla1[[#This Row],[MÁQUINA]],Tabla1[AÑO],Tabla1[[#This Row],[AÑO]],Tabla1[MES],Tabla1[[#This Row],[MES]])</f>
        <v>340.7</v>
      </c>
      <c r="S64" s="17">
        <f ca="1">Tabla1[[#This Row],[HORAS DISPONIBLES]]/360</f>
        <v>0.94638888888888884</v>
      </c>
    </row>
    <row r="65" spans="1:19" x14ac:dyDescent="0.2">
      <c r="A65" s="1" t="s">
        <v>139</v>
      </c>
      <c r="B65" s="1" t="s">
        <v>28</v>
      </c>
      <c r="C65" s="1" t="str">
        <f ca="1">VLOOKUP(RANDBETWEEN(1,13),Tablas!$N$7:$O$19,2,0)</f>
        <v>MOTONIVELADORA</v>
      </c>
      <c r="D65" s="1" t="s">
        <v>12</v>
      </c>
      <c r="E65" s="1" t="s">
        <v>13</v>
      </c>
      <c r="F65" s="1">
        <v>106</v>
      </c>
      <c r="G65" s="1" t="s">
        <v>29</v>
      </c>
      <c r="H65" s="1">
        <v>908</v>
      </c>
      <c r="I65" s="2">
        <f t="shared" ca="1" si="0"/>
        <v>43285</v>
      </c>
      <c r="J65" s="1" t="str">
        <f ca="1">IFERROR(IF(YEAR(Tabla1[[#This Row],[FECHA EJEC.]])&gt;0,"CONFORME","STANDBY"),"PENDIENTE")</f>
        <v>CONFORME</v>
      </c>
      <c r="K65" s="2">
        <f ca="1">IF(VLOOKUP(RANDBETWEEN(1,20),Tablas!$Q$6:$R$25,2,0)=0,"",Tabla1[[#This Row],[FECHA PROG.]]+VLOOKUP(RANDBETWEEN(1,20),Tablas!$Q$6:$R$25,2,0))</f>
        <v>43289</v>
      </c>
      <c r="L65" s="7">
        <f ca="1">IF(Tabla1[[#This Row],[FECHA EJEC.]]="","",TIME(RANDBETWEEN(9,15),RANDBETWEEN(10,40),0))</f>
        <v>0.46875</v>
      </c>
      <c r="M65" s="7">
        <f ca="1">IF(Tabla1[[#This Row],[FECHA EJEC.]]="","",Tabla1[[#This Row],[HORA INICIO]]+TIME(RANDBETWEEN(1,4),RANDBETWEEN(10,30),0))</f>
        <v>0.56874999999999998</v>
      </c>
      <c r="N65" s="8">
        <f ca="1">IF(Tabla1[[#This Row],[FECHA EJEC.]]="","",HOUR(Tabla1[[#This Row],[HORA TERMINO]]-Tabla1[[#This Row],[HORA INICIO]])+MINUTE(Tabla1[[#This Row],[HORA TERMINO]]-Tabla1[[#This Row],[HORA INICIO]])/60)</f>
        <v>2.4</v>
      </c>
      <c r="O65" s="1" t="str">
        <f ca="1">IF(AND(K65=I65,J65="CONFORME"),"FECHA CUMPLIDA",IF(J65="STAND BY","STAND BY",IF(J65=""," ",IF(Tabla1[[#This Row],[FECHA EJEC.]]="","PENDIENTE",CONCATENATE("RETRASO DE ",(K65-I65)," DIAS")))))</f>
        <v>RETRASO DE 4 DIAS</v>
      </c>
      <c r="P65" s="2" t="str">
        <f ca="1">VLOOKUP(MONTH(Tabla1[[#This Row],[FECHA PROG.]]),Tabla2[],2,0)</f>
        <v>Jul</v>
      </c>
      <c r="Q65" s="1">
        <f ca="1">YEAR(Tabla1[[#This Row],[FECHA PROG.]])</f>
        <v>2018</v>
      </c>
      <c r="R65" s="8">
        <f ca="1">360-SUMIFS(Tabla1[HORAS],Tabla1[MÁQUINA],Tabla1[[#This Row],[MÁQUINA]],Tabla1[AÑO],Tabla1[[#This Row],[AÑO]],Tabla1[MES],Tabla1[[#This Row],[MES]])</f>
        <v>332.75</v>
      </c>
      <c r="S65" s="17">
        <f ca="1">Tabla1[[#This Row],[HORAS DISPONIBLES]]/360</f>
        <v>0.9243055555555556</v>
      </c>
    </row>
    <row r="66" spans="1:19" x14ac:dyDescent="0.2">
      <c r="A66" s="1" t="s">
        <v>139</v>
      </c>
      <c r="B66" s="1" t="s">
        <v>28</v>
      </c>
      <c r="C66" s="1" t="str">
        <f ca="1">VLOOKUP(RANDBETWEEN(1,13),Tablas!$N$7:$O$19,2,0)</f>
        <v>MOTONIVELADORA</v>
      </c>
      <c r="D66" s="1" t="s">
        <v>12</v>
      </c>
      <c r="E66" s="1" t="s">
        <v>18</v>
      </c>
      <c r="F66" s="1">
        <v>106</v>
      </c>
      <c r="G66" s="1" t="s">
        <v>19</v>
      </c>
      <c r="H66" s="1">
        <v>1698</v>
      </c>
      <c r="I66" s="2">
        <f t="shared" ref="I66:I129" ca="1" si="1">RANDBETWEEN(43101,43616)</f>
        <v>43260</v>
      </c>
      <c r="J66" s="1" t="str">
        <f ca="1">IFERROR(IF(YEAR(Tabla1[[#This Row],[FECHA EJEC.]])&gt;0,"CONFORME","STANDBY"),"PENDIENTE")</f>
        <v>CONFORME</v>
      </c>
      <c r="K66" s="2">
        <f ca="1">IF(VLOOKUP(RANDBETWEEN(1,20),Tablas!$Q$6:$R$25,2,0)=0,"",Tabla1[[#This Row],[FECHA PROG.]]+VLOOKUP(RANDBETWEEN(1,20),Tablas!$Q$6:$R$25,2,0))</f>
        <v>43260</v>
      </c>
      <c r="L66" s="7">
        <f ca="1">IF(Tabla1[[#This Row],[FECHA EJEC.]]="","",TIME(RANDBETWEEN(9,15),RANDBETWEEN(10,40),0))</f>
        <v>0.48125000000000001</v>
      </c>
      <c r="M66" s="7">
        <f ca="1">IF(Tabla1[[#This Row],[FECHA EJEC.]]="","",Tabla1[[#This Row],[HORA INICIO]]+TIME(RANDBETWEEN(1,4),RANDBETWEEN(10,30),0))</f>
        <v>0.58472222222222225</v>
      </c>
      <c r="N66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66" s="1" t="str">
        <f ca="1">IF(AND(K66=I66,J66="CONFORME"),"FECHA CUMPLIDA",IF(J66="STAND BY","STAND BY",IF(J66=""," ",IF(Tabla1[[#This Row],[FECHA EJEC.]]="","PENDIENTE",CONCATENATE("RETRASO DE ",(K66-I66)," DIAS")))))</f>
        <v>FECHA CUMPLIDA</v>
      </c>
      <c r="P66" s="2" t="str">
        <f ca="1">VLOOKUP(MONTH(Tabla1[[#This Row],[FECHA PROG.]]),Tabla2[],2,0)</f>
        <v>Jun</v>
      </c>
      <c r="Q66" s="1">
        <f ca="1">YEAR(Tabla1[[#This Row],[FECHA PROG.]])</f>
        <v>2018</v>
      </c>
      <c r="R66" s="8">
        <f ca="1">360-SUMIFS(Tabla1[HORAS],Tabla1[MÁQUINA],Tabla1[[#This Row],[MÁQUINA]],Tabla1[AÑO],Tabla1[[#This Row],[AÑO]],Tabla1[MES],Tabla1[[#This Row],[MES]])</f>
        <v>306.26666666666665</v>
      </c>
      <c r="S66" s="17">
        <f ca="1">Tabla1[[#This Row],[HORAS DISPONIBLES]]/360</f>
        <v>0.85074074074074069</v>
      </c>
    </row>
    <row r="67" spans="1:19" x14ac:dyDescent="0.2">
      <c r="A67" s="1" t="s">
        <v>149</v>
      </c>
      <c r="B67" s="1" t="s">
        <v>45</v>
      </c>
      <c r="C67" s="1" t="str">
        <f ca="1">VLOOKUP(RANDBETWEEN(1,13),Tablas!$N$7:$O$19,2,0)</f>
        <v>MOTONIVELADORA</v>
      </c>
      <c r="D67" s="1" t="s">
        <v>12</v>
      </c>
      <c r="E67" s="1" t="s">
        <v>24</v>
      </c>
      <c r="F67" s="1">
        <v>201</v>
      </c>
      <c r="G67" s="1" t="s">
        <v>25</v>
      </c>
      <c r="H67" s="1">
        <v>1168</v>
      </c>
      <c r="I67" s="2">
        <f t="shared" ca="1" si="1"/>
        <v>43474</v>
      </c>
      <c r="J67" s="1" t="str">
        <f ca="1">IFERROR(IF(YEAR(Tabla1[[#This Row],[FECHA EJEC.]])&gt;0,"CONFORME","STANDBY"),"PENDIENTE")</f>
        <v>CONFORME</v>
      </c>
      <c r="K67" s="2">
        <f ca="1">IF(VLOOKUP(RANDBETWEEN(1,20),Tablas!$Q$6:$R$25,2,0)=0,"",Tabla1[[#This Row],[FECHA PROG.]]+VLOOKUP(RANDBETWEEN(1,20),Tablas!$Q$6:$R$25,2,0))</f>
        <v>43475</v>
      </c>
      <c r="L67" s="7">
        <f ca="1">IF(Tabla1[[#This Row],[FECHA EJEC.]]="","",TIME(RANDBETWEEN(9,15),RANDBETWEEN(10,40),0))</f>
        <v>0.4375</v>
      </c>
      <c r="M67" s="7">
        <f ca="1">IF(Tabla1[[#This Row],[FECHA EJEC.]]="","",Tabla1[[#This Row],[HORA INICIO]]+TIME(RANDBETWEEN(1,4),RANDBETWEEN(10,30),0))</f>
        <v>0.61944444444444446</v>
      </c>
      <c r="N67" s="8">
        <f ca="1">IF(Tabla1[[#This Row],[FECHA EJEC.]]="","",HOUR(Tabla1[[#This Row],[HORA TERMINO]]-Tabla1[[#This Row],[HORA INICIO]])+MINUTE(Tabla1[[#This Row],[HORA TERMINO]]-Tabla1[[#This Row],[HORA INICIO]])/60)</f>
        <v>4.3666666666666663</v>
      </c>
      <c r="O67" s="1" t="str">
        <f ca="1">IF(AND(K67=I67,J67="CONFORME"),"FECHA CUMPLIDA",IF(J67="STAND BY","STAND BY",IF(J67=""," ",IF(Tabla1[[#This Row],[FECHA EJEC.]]="","PENDIENTE",CONCATENATE("RETRASO DE ",(K67-I67)," DIAS")))))</f>
        <v>RETRASO DE 1 DIAS</v>
      </c>
      <c r="P67" s="2" t="str">
        <f ca="1">VLOOKUP(MONTH(Tabla1[[#This Row],[FECHA PROG.]]),Tabla2[],2,0)</f>
        <v>Ene</v>
      </c>
      <c r="Q67" s="1">
        <f ca="1">YEAR(Tabla1[[#This Row],[FECHA PROG.]])</f>
        <v>2019</v>
      </c>
      <c r="R67" s="8">
        <f ca="1">360-SUMIFS(Tabla1[HORAS],Tabla1[MÁQUINA],Tabla1[[#This Row],[MÁQUINA]],Tabla1[AÑO],Tabla1[[#This Row],[AÑO]],Tabla1[MES],Tabla1[[#This Row],[MES]])</f>
        <v>348.05</v>
      </c>
      <c r="S67" s="17">
        <f ca="1">Tabla1[[#This Row],[HORAS DISPONIBLES]]/360</f>
        <v>0.96680555555555558</v>
      </c>
    </row>
    <row r="68" spans="1:19" x14ac:dyDescent="0.2">
      <c r="A68" s="1" t="s">
        <v>134</v>
      </c>
      <c r="B68" s="1" t="s">
        <v>54</v>
      </c>
      <c r="C68" s="1" t="str">
        <f ca="1">VLOOKUP(RANDBETWEEN(1,13),Tablas!$N$7:$O$19,2,0)</f>
        <v>CISTERNAS DE AGUA</v>
      </c>
      <c r="D68" s="1" t="s">
        <v>12</v>
      </c>
      <c r="E68" s="1" t="s">
        <v>13</v>
      </c>
      <c r="F68" s="1">
        <v>107</v>
      </c>
      <c r="G68" s="1" t="s">
        <v>14</v>
      </c>
      <c r="H68" s="1">
        <v>1420</v>
      </c>
      <c r="I68" s="2">
        <f t="shared" ca="1" si="1"/>
        <v>43230</v>
      </c>
      <c r="J68" s="1" t="str">
        <f ca="1">IFERROR(IF(YEAR(Tabla1[[#This Row],[FECHA EJEC.]])&gt;0,"CONFORME","STANDBY"),"PENDIENTE")</f>
        <v>CONFORME</v>
      </c>
      <c r="K68" s="2">
        <f ca="1">IF(VLOOKUP(RANDBETWEEN(1,20),Tablas!$Q$6:$R$25,2,0)=0,"",Tabla1[[#This Row],[FECHA PROG.]]+VLOOKUP(RANDBETWEEN(1,20),Tablas!$Q$6:$R$25,2,0))</f>
        <v>43233</v>
      </c>
      <c r="L68" s="7">
        <f ca="1">IF(Tabla1[[#This Row],[FECHA EJEC.]]="","",TIME(RANDBETWEEN(9,15),RANDBETWEEN(10,40),0))</f>
        <v>0.59097222222222223</v>
      </c>
      <c r="M68" s="7">
        <f ca="1">IF(Tabla1[[#This Row],[FECHA EJEC.]]="","",Tabla1[[#This Row],[HORA INICIO]]+TIME(RANDBETWEEN(1,4),RANDBETWEEN(10,30),0))</f>
        <v>0.72986111111111107</v>
      </c>
      <c r="N68" s="8">
        <f ca="1">IF(Tabla1[[#This Row],[FECHA EJEC.]]="","",HOUR(Tabla1[[#This Row],[HORA TERMINO]]-Tabla1[[#This Row],[HORA INICIO]])+MINUTE(Tabla1[[#This Row],[HORA TERMINO]]-Tabla1[[#This Row],[HORA INICIO]])/60)</f>
        <v>3.3333333333333335</v>
      </c>
      <c r="O68" s="1" t="str">
        <f ca="1">IF(AND(K68=I68,J68="CONFORME"),"FECHA CUMPLIDA",IF(J68="STAND BY","STAND BY",IF(J68=""," ",IF(Tabla1[[#This Row],[FECHA EJEC.]]="","PENDIENTE",CONCATENATE("RETRASO DE ",(K68-I68)," DIAS")))))</f>
        <v>RETRASO DE 3 DIAS</v>
      </c>
      <c r="P68" s="2" t="str">
        <f ca="1">VLOOKUP(MONTH(Tabla1[[#This Row],[FECHA PROG.]]),Tabla2[],2,0)</f>
        <v>May</v>
      </c>
      <c r="Q68" s="1">
        <f ca="1">YEAR(Tabla1[[#This Row],[FECHA PROG.]])</f>
        <v>2018</v>
      </c>
      <c r="R68" s="8">
        <f ca="1">360-SUMIFS(Tabla1[HORAS],Tabla1[MÁQUINA],Tabla1[[#This Row],[MÁQUINA]],Tabla1[AÑO],Tabla1[[#This Row],[AÑO]],Tabla1[MES],Tabla1[[#This Row],[MES]])</f>
        <v>337.9666666666667</v>
      </c>
      <c r="S68" s="17">
        <f ca="1">Tabla1[[#This Row],[HORAS DISPONIBLES]]/360</f>
        <v>0.93879629629629635</v>
      </c>
    </row>
    <row r="69" spans="1:19" x14ac:dyDescent="0.2">
      <c r="A69" s="1" t="s">
        <v>139</v>
      </c>
      <c r="B69" s="1" t="s">
        <v>32</v>
      </c>
      <c r="C69" s="1" t="str">
        <f ca="1">VLOOKUP(RANDBETWEEN(1,13),Tablas!$N$7:$O$19,2,0)</f>
        <v>ESCREPA</v>
      </c>
      <c r="D69" s="1" t="s">
        <v>12</v>
      </c>
      <c r="E69" s="1" t="s">
        <v>13</v>
      </c>
      <c r="F69" s="1">
        <v>106</v>
      </c>
      <c r="G69" s="1" t="s">
        <v>29</v>
      </c>
      <c r="H69" s="1">
        <v>908</v>
      </c>
      <c r="I69" s="2">
        <f t="shared" ca="1" si="1"/>
        <v>43182</v>
      </c>
      <c r="J69" s="1" t="str">
        <f ca="1">IFERROR(IF(YEAR(Tabla1[[#This Row],[FECHA EJEC.]])&gt;0,"CONFORME","STANDBY"),"PENDIENTE")</f>
        <v>CONFORME</v>
      </c>
      <c r="K69" s="2">
        <f ca="1">IF(VLOOKUP(RANDBETWEEN(1,20),Tablas!$Q$6:$R$25,2,0)=0,"",Tabla1[[#This Row],[FECHA PROG.]]+VLOOKUP(RANDBETWEEN(1,20),Tablas!$Q$6:$R$25,2,0))</f>
        <v>43183</v>
      </c>
      <c r="L69" s="7">
        <f ca="1">IF(Tabla1[[#This Row],[FECHA EJEC.]]="","",TIME(RANDBETWEEN(9,15),RANDBETWEEN(10,40),0))</f>
        <v>0.6430555555555556</v>
      </c>
      <c r="M69" s="7">
        <f ca="1">IF(Tabla1[[#This Row],[FECHA EJEC.]]="","",Tabla1[[#This Row],[HORA INICIO]]+TIME(RANDBETWEEN(1,4),RANDBETWEEN(10,30),0))</f>
        <v>0.78402777777777777</v>
      </c>
      <c r="N69" s="8">
        <f ca="1">IF(Tabla1[[#This Row],[FECHA EJEC.]]="","",HOUR(Tabla1[[#This Row],[HORA TERMINO]]-Tabla1[[#This Row],[HORA INICIO]])+MINUTE(Tabla1[[#This Row],[HORA TERMINO]]-Tabla1[[#This Row],[HORA INICIO]])/60)</f>
        <v>3.3833333333333333</v>
      </c>
      <c r="O69" s="1" t="str">
        <f ca="1">IF(AND(K69=I69,J69="CONFORME"),"FECHA CUMPLIDA",IF(J69="STAND BY","STAND BY",IF(J69=""," ",IF(Tabla1[[#This Row],[FECHA EJEC.]]="","PENDIENTE",CONCATENATE("RETRASO DE ",(K69-I69)," DIAS")))))</f>
        <v>RETRASO DE 1 DIAS</v>
      </c>
      <c r="P69" s="2" t="str">
        <f ca="1">VLOOKUP(MONTH(Tabla1[[#This Row],[FECHA PROG.]]),Tabla2[],2,0)</f>
        <v>Mar</v>
      </c>
      <c r="Q69" s="1">
        <f ca="1">YEAR(Tabla1[[#This Row],[FECHA PROG.]])</f>
        <v>2018</v>
      </c>
      <c r="R69" s="8">
        <f ca="1">360-SUMIFS(Tabla1[HORAS],Tabla1[MÁQUINA],Tabla1[[#This Row],[MÁQUINA]],Tabla1[AÑO],Tabla1[[#This Row],[AÑO]],Tabla1[MES],Tabla1[[#This Row],[MES]])</f>
        <v>303.93333333333334</v>
      </c>
      <c r="S69" s="17">
        <f ca="1">Tabla1[[#This Row],[HORAS DISPONIBLES]]/360</f>
        <v>0.84425925925925926</v>
      </c>
    </row>
    <row r="70" spans="1:19" x14ac:dyDescent="0.2">
      <c r="A70" s="1" t="s">
        <v>139</v>
      </c>
      <c r="B70" s="1" t="s">
        <v>32</v>
      </c>
      <c r="C70" s="1" t="str">
        <f ca="1">VLOOKUP(RANDBETWEEN(1,13),Tablas!$N$7:$O$19,2,0)</f>
        <v>CARGADORA</v>
      </c>
      <c r="D70" s="1" t="s">
        <v>12</v>
      </c>
      <c r="E70" s="1" t="s">
        <v>18</v>
      </c>
      <c r="F70" s="1">
        <v>106</v>
      </c>
      <c r="G70" s="1" t="s">
        <v>19</v>
      </c>
      <c r="H70" s="1">
        <v>1698</v>
      </c>
      <c r="I70" s="2">
        <f t="shared" ca="1" si="1"/>
        <v>43551</v>
      </c>
      <c r="J70" s="1" t="str">
        <f ca="1">IFERROR(IF(YEAR(Tabla1[[#This Row],[FECHA EJEC.]])&gt;0,"CONFORME","STANDBY"),"PENDIENTE")</f>
        <v>CONFORME</v>
      </c>
      <c r="K70" s="2">
        <f ca="1">IF(VLOOKUP(RANDBETWEEN(1,20),Tablas!$Q$6:$R$25,2,0)=0,"",Tabla1[[#This Row],[FECHA PROG.]]+VLOOKUP(RANDBETWEEN(1,20),Tablas!$Q$6:$R$25,2,0))</f>
        <v>43553</v>
      </c>
      <c r="L70" s="7">
        <f ca="1">IF(Tabla1[[#This Row],[FECHA EJEC.]]="","",TIME(RANDBETWEEN(9,15),RANDBETWEEN(10,40),0))</f>
        <v>0.51180555555555551</v>
      </c>
      <c r="M70" s="7">
        <f ca="1">IF(Tabla1[[#This Row],[FECHA EJEC.]]="","",Tabla1[[#This Row],[HORA INICIO]]+TIME(RANDBETWEEN(1,4),RANDBETWEEN(10,30),0))</f>
        <v>0.69930555555555551</v>
      </c>
      <c r="N70" s="8">
        <f ca="1">IF(Tabla1[[#This Row],[FECHA EJEC.]]="","",HOUR(Tabla1[[#This Row],[HORA TERMINO]]-Tabla1[[#This Row],[HORA INICIO]])+MINUTE(Tabla1[[#This Row],[HORA TERMINO]]-Tabla1[[#This Row],[HORA INICIO]])/60)</f>
        <v>4.5</v>
      </c>
      <c r="O70" s="1" t="str">
        <f ca="1">IF(AND(K70=I70,J70="CONFORME"),"FECHA CUMPLIDA",IF(J70="STAND BY","STAND BY",IF(J70=""," ",IF(Tabla1[[#This Row],[FECHA EJEC.]]="","PENDIENTE",CONCATENATE("RETRASO DE ",(K70-I70)," DIAS")))))</f>
        <v>RETRASO DE 2 DIAS</v>
      </c>
      <c r="P70" s="2" t="str">
        <f ca="1">VLOOKUP(MONTH(Tabla1[[#This Row],[FECHA PROG.]]),Tabla2[],2,0)</f>
        <v>Mar</v>
      </c>
      <c r="Q70" s="1">
        <f ca="1">YEAR(Tabla1[[#This Row],[FECHA PROG.]])</f>
        <v>2019</v>
      </c>
      <c r="R70" s="8">
        <f ca="1">360-SUMIFS(Tabla1[HORAS],Tabla1[MÁQUINA],Tabla1[[#This Row],[MÁQUINA]],Tabla1[AÑO],Tabla1[[#This Row],[AÑO]],Tabla1[MES],Tabla1[[#This Row],[MES]])</f>
        <v>300.46666666666664</v>
      </c>
      <c r="S70" s="17">
        <f ca="1">Tabla1[[#This Row],[HORAS DISPONIBLES]]/360</f>
        <v>0.83462962962962961</v>
      </c>
    </row>
    <row r="71" spans="1:19" x14ac:dyDescent="0.2">
      <c r="A71" s="1" t="s">
        <v>150</v>
      </c>
      <c r="B71" s="1" t="s">
        <v>46</v>
      </c>
      <c r="C71" s="1" t="str">
        <f ca="1">VLOOKUP(RANDBETWEEN(1,13),Tablas!$N$7:$O$19,2,0)</f>
        <v>DRAGAS</v>
      </c>
      <c r="D71" s="1" t="s">
        <v>12</v>
      </c>
      <c r="E71" s="1" t="s">
        <v>24</v>
      </c>
      <c r="F71" s="1">
        <v>201</v>
      </c>
      <c r="G71" s="1" t="s">
        <v>25</v>
      </c>
      <c r="H71" s="1">
        <v>1168</v>
      </c>
      <c r="I71" s="2">
        <f t="shared" ca="1" si="1"/>
        <v>43125</v>
      </c>
      <c r="J71" s="1" t="str">
        <f ca="1">IFERROR(IF(YEAR(Tabla1[[#This Row],[FECHA EJEC.]])&gt;0,"CONFORME","STANDBY"),"PENDIENTE")</f>
        <v>CONFORME</v>
      </c>
      <c r="K71" s="2">
        <f ca="1">IF(VLOOKUP(RANDBETWEEN(1,20),Tablas!$Q$6:$R$25,2,0)=0,"",Tabla1[[#This Row],[FECHA PROG.]]+VLOOKUP(RANDBETWEEN(1,20),Tablas!$Q$6:$R$25,2,0))</f>
        <v>43127</v>
      </c>
      <c r="L71" s="7">
        <f ca="1">IF(Tabla1[[#This Row],[FECHA EJEC.]]="","",TIME(RANDBETWEEN(9,15),RANDBETWEEN(10,40),0))</f>
        <v>0.60624999999999996</v>
      </c>
      <c r="M71" s="7">
        <f ca="1">IF(Tabla1[[#This Row],[FECHA EJEC.]]="","",Tabla1[[#This Row],[HORA INICIO]]+TIME(RANDBETWEEN(1,4),RANDBETWEEN(10,30),0))</f>
        <v>0.73819444444444438</v>
      </c>
      <c r="N71" s="8">
        <f ca="1">IF(Tabla1[[#This Row],[FECHA EJEC.]]="","",HOUR(Tabla1[[#This Row],[HORA TERMINO]]-Tabla1[[#This Row],[HORA INICIO]])+MINUTE(Tabla1[[#This Row],[HORA TERMINO]]-Tabla1[[#This Row],[HORA INICIO]])/60)</f>
        <v>3.1666666666666665</v>
      </c>
      <c r="O71" s="1" t="str">
        <f ca="1">IF(AND(K71=I71,J71="CONFORME"),"FECHA CUMPLIDA",IF(J71="STAND BY","STAND BY",IF(J71=""," ",IF(Tabla1[[#This Row],[FECHA EJEC.]]="","PENDIENTE",CONCATENATE("RETRASO DE ",(K71-I71)," DIAS")))))</f>
        <v>RETRASO DE 2 DIAS</v>
      </c>
      <c r="P71" s="2" t="str">
        <f ca="1">VLOOKUP(MONTH(Tabla1[[#This Row],[FECHA PROG.]]),Tabla2[],2,0)</f>
        <v>Ene</v>
      </c>
      <c r="Q71" s="1">
        <f ca="1">YEAR(Tabla1[[#This Row],[FECHA PROG.]])</f>
        <v>2018</v>
      </c>
      <c r="R71" s="8">
        <f ca="1">360-SUMIFS(Tabla1[HORAS],Tabla1[MÁQUINA],Tabla1[[#This Row],[MÁQUINA]],Tabla1[AÑO],Tabla1[[#This Row],[AÑO]],Tabla1[MES],Tabla1[[#This Row],[MES]])</f>
        <v>355.38333333333333</v>
      </c>
      <c r="S71" s="17">
        <f ca="1">Tabla1[[#This Row],[HORAS DISPONIBLES]]/360</f>
        <v>0.98717592592592596</v>
      </c>
    </row>
    <row r="72" spans="1:19" x14ac:dyDescent="0.2">
      <c r="A72" s="1" t="s">
        <v>134</v>
      </c>
      <c r="B72" s="1" t="s">
        <v>11</v>
      </c>
      <c r="C72" s="1" t="str">
        <f ca="1">VLOOKUP(RANDBETWEEN(1,13),Tablas!$N$7:$O$19,2,0)</f>
        <v>MOTOTRAILLA</v>
      </c>
      <c r="D72" s="1" t="s">
        <v>12</v>
      </c>
      <c r="E72" s="1" t="s">
        <v>13</v>
      </c>
      <c r="F72" s="1">
        <v>107</v>
      </c>
      <c r="G72" s="1" t="s">
        <v>14</v>
      </c>
      <c r="H72" s="1">
        <v>1420</v>
      </c>
      <c r="I72" s="2">
        <f t="shared" ca="1" si="1"/>
        <v>43538</v>
      </c>
      <c r="J72" s="1" t="str">
        <f ca="1">IFERROR(IF(YEAR(Tabla1[[#This Row],[FECHA EJEC.]])&gt;0,"CONFORME","STANDBY"),"PENDIENTE")</f>
        <v>CONFORME</v>
      </c>
      <c r="K72" s="2">
        <f ca="1">IF(VLOOKUP(RANDBETWEEN(1,20),Tablas!$Q$6:$R$25,2,0)=0,"",Tabla1[[#This Row],[FECHA PROG.]]+VLOOKUP(RANDBETWEEN(1,20),Tablas!$Q$6:$R$25,2,0))</f>
        <v>43542</v>
      </c>
      <c r="L72" s="7">
        <f ca="1">IF(Tabla1[[#This Row],[FECHA EJEC.]]="","",TIME(RANDBETWEEN(9,15),RANDBETWEEN(10,40),0))</f>
        <v>0.4861111111111111</v>
      </c>
      <c r="M72" s="7">
        <f ca="1">IF(Tabla1[[#This Row],[FECHA EJEC.]]="","",Tabla1[[#This Row],[HORA INICIO]]+TIME(RANDBETWEEN(1,4),RANDBETWEEN(10,30),0))</f>
        <v>0.53888888888888886</v>
      </c>
      <c r="N72" s="8">
        <f ca="1">IF(Tabla1[[#This Row],[FECHA EJEC.]]="","",HOUR(Tabla1[[#This Row],[HORA TERMINO]]-Tabla1[[#This Row],[HORA INICIO]])+MINUTE(Tabla1[[#This Row],[HORA TERMINO]]-Tabla1[[#This Row],[HORA INICIO]])/60)</f>
        <v>1.2666666666666666</v>
      </c>
      <c r="O72" s="1" t="str">
        <f ca="1">IF(AND(K72=I72,J72="CONFORME"),"FECHA CUMPLIDA",IF(J72="STAND BY","STAND BY",IF(J72=""," ",IF(Tabla1[[#This Row],[FECHA EJEC.]]="","PENDIENTE",CONCATENATE("RETRASO DE ",(K72-I72)," DIAS")))))</f>
        <v>RETRASO DE 4 DIAS</v>
      </c>
      <c r="P72" s="2" t="str">
        <f ca="1">VLOOKUP(MONTH(Tabla1[[#This Row],[FECHA PROG.]]),Tabla2[],2,0)</f>
        <v>Mar</v>
      </c>
      <c r="Q72" s="1">
        <f ca="1">YEAR(Tabla1[[#This Row],[FECHA PROG.]])</f>
        <v>2019</v>
      </c>
      <c r="R72" s="8">
        <f ca="1">360-SUMIFS(Tabla1[HORAS],Tabla1[MÁQUINA],Tabla1[[#This Row],[MÁQUINA]],Tabla1[AÑO],Tabla1[[#This Row],[AÑO]],Tabla1[MES],Tabla1[[#This Row],[MES]])</f>
        <v>346.93333333333334</v>
      </c>
      <c r="S72" s="17">
        <f ca="1">Tabla1[[#This Row],[HORAS DISPONIBLES]]/360</f>
        <v>0.96370370370370373</v>
      </c>
    </row>
    <row r="73" spans="1:19" x14ac:dyDescent="0.2">
      <c r="A73" s="1" t="s">
        <v>143</v>
      </c>
      <c r="B73" s="1" t="s">
        <v>35</v>
      </c>
      <c r="C73" s="1" t="str">
        <f ca="1">VLOOKUP(RANDBETWEEN(1,13),Tablas!$N$7:$O$19,2,0)</f>
        <v>EXCAVADORA</v>
      </c>
      <c r="D73" s="1" t="s">
        <v>12</v>
      </c>
      <c r="E73" s="1" t="s">
        <v>13</v>
      </c>
      <c r="F73" s="1">
        <v>106</v>
      </c>
      <c r="G73" s="1" t="s">
        <v>29</v>
      </c>
      <c r="H73" s="1">
        <v>908</v>
      </c>
      <c r="I73" s="2">
        <f t="shared" ca="1" si="1"/>
        <v>43510</v>
      </c>
      <c r="J73" s="1" t="str">
        <f ca="1">IFERROR(IF(YEAR(Tabla1[[#This Row],[FECHA EJEC.]])&gt;0,"CONFORME","STANDBY"),"PENDIENTE")</f>
        <v>CONFORME</v>
      </c>
      <c r="K73" s="2">
        <f ca="1">IF(VLOOKUP(RANDBETWEEN(1,20),Tablas!$Q$6:$R$25,2,0)=0,"",Tabla1[[#This Row],[FECHA PROG.]]+VLOOKUP(RANDBETWEEN(1,20),Tablas!$Q$6:$R$25,2,0))</f>
        <v>43510</v>
      </c>
      <c r="L73" s="7">
        <f ca="1">IF(Tabla1[[#This Row],[FECHA EJEC.]]="","",TIME(RANDBETWEEN(9,15),RANDBETWEEN(10,40),0))</f>
        <v>0.47708333333333336</v>
      </c>
      <c r="M73" s="7">
        <f ca="1">IF(Tabla1[[#This Row],[FECHA EJEC.]]="","",Tabla1[[#This Row],[HORA INICIO]]+TIME(RANDBETWEEN(1,4),RANDBETWEEN(10,30),0))</f>
        <v>0.56736111111111109</v>
      </c>
      <c r="N73" s="8">
        <f ca="1">IF(Tabla1[[#This Row],[FECHA EJEC.]]="","",HOUR(Tabla1[[#This Row],[HORA TERMINO]]-Tabla1[[#This Row],[HORA INICIO]])+MINUTE(Tabla1[[#This Row],[HORA TERMINO]]-Tabla1[[#This Row],[HORA INICIO]])/60)</f>
        <v>2.1666666666666665</v>
      </c>
      <c r="O73" s="1" t="str">
        <f ca="1">IF(AND(K73=I73,J73="CONFORME"),"FECHA CUMPLIDA",IF(J73="STAND BY","STAND BY",IF(J73=""," ",IF(Tabla1[[#This Row],[FECHA EJEC.]]="","PENDIENTE",CONCATENATE("RETRASO DE ",(K73-I73)," DIAS")))))</f>
        <v>FECHA CUMPLIDA</v>
      </c>
      <c r="P73" s="2" t="str">
        <f ca="1">VLOOKUP(MONTH(Tabla1[[#This Row],[FECHA PROG.]]),Tabla2[],2,0)</f>
        <v>Feb</v>
      </c>
      <c r="Q73" s="1">
        <f ca="1">YEAR(Tabla1[[#This Row],[FECHA PROG.]])</f>
        <v>2019</v>
      </c>
      <c r="R73" s="8">
        <f ca="1">360-SUMIFS(Tabla1[HORAS],Tabla1[MÁQUINA],Tabla1[[#This Row],[MÁQUINA]],Tabla1[AÑO],Tabla1[[#This Row],[AÑO]],Tabla1[MES],Tabla1[[#This Row],[MES]])</f>
        <v>356.63333333333333</v>
      </c>
      <c r="S73" s="17">
        <f ca="1">Tabla1[[#This Row],[HORAS DISPONIBLES]]/360</f>
        <v>0.99064814814814817</v>
      </c>
    </row>
    <row r="74" spans="1:19" x14ac:dyDescent="0.2">
      <c r="A74" s="1" t="s">
        <v>143</v>
      </c>
      <c r="B74" s="1" t="s">
        <v>35</v>
      </c>
      <c r="C74" s="1" t="str">
        <f ca="1">VLOOKUP(RANDBETWEEN(1,13),Tablas!$N$7:$O$19,2,0)</f>
        <v>DRAGALINA</v>
      </c>
      <c r="D74" s="1" t="s">
        <v>12</v>
      </c>
      <c r="E74" s="1" t="s">
        <v>18</v>
      </c>
      <c r="F74" s="1">
        <v>106</v>
      </c>
      <c r="G74" s="1" t="s">
        <v>19</v>
      </c>
      <c r="H74" s="1">
        <v>1698</v>
      </c>
      <c r="I74" s="2">
        <f t="shared" ca="1" si="1"/>
        <v>43259</v>
      </c>
      <c r="J74" s="1" t="str">
        <f ca="1">IFERROR(IF(YEAR(Tabla1[[#This Row],[FECHA EJEC.]])&gt;0,"CONFORME","STANDBY"),"PENDIENTE")</f>
        <v>CONFORME</v>
      </c>
      <c r="K74" s="2">
        <f ca="1">IF(VLOOKUP(RANDBETWEEN(1,20),Tablas!$Q$6:$R$25,2,0)=0,"",Tabla1[[#This Row],[FECHA PROG.]]+VLOOKUP(RANDBETWEEN(1,20),Tablas!$Q$6:$R$25,2,0))</f>
        <v>43259</v>
      </c>
      <c r="L74" s="7">
        <f ca="1">IF(Tabla1[[#This Row],[FECHA EJEC.]]="","",TIME(RANDBETWEEN(9,15),RANDBETWEEN(10,40),0))</f>
        <v>0.39374999999999999</v>
      </c>
      <c r="M74" s="7">
        <f ca="1">IF(Tabla1[[#This Row],[FECHA EJEC.]]="","",Tabla1[[#This Row],[HORA INICIO]]+TIME(RANDBETWEEN(1,4),RANDBETWEEN(10,30),0))</f>
        <v>0.4458333333333333</v>
      </c>
      <c r="N74" s="8">
        <f ca="1">IF(Tabla1[[#This Row],[FECHA EJEC.]]="","",HOUR(Tabla1[[#This Row],[HORA TERMINO]]-Tabla1[[#This Row],[HORA INICIO]])+MINUTE(Tabla1[[#This Row],[HORA TERMINO]]-Tabla1[[#This Row],[HORA INICIO]])/60)</f>
        <v>1.25</v>
      </c>
      <c r="O74" s="1" t="str">
        <f ca="1">IF(AND(K74=I74,J74="CONFORME"),"FECHA CUMPLIDA",IF(J74="STAND BY","STAND BY",IF(J74=""," ",IF(Tabla1[[#This Row],[FECHA EJEC.]]="","PENDIENTE",CONCATENATE("RETRASO DE ",(K74-I74)," DIAS")))))</f>
        <v>FECHA CUMPLIDA</v>
      </c>
      <c r="P74" s="2" t="str">
        <f ca="1">VLOOKUP(MONTH(Tabla1[[#This Row],[FECHA PROG.]]),Tabla2[],2,0)</f>
        <v>Jun</v>
      </c>
      <c r="Q74" s="1">
        <f ca="1">YEAR(Tabla1[[#This Row],[FECHA PROG.]])</f>
        <v>2018</v>
      </c>
      <c r="R74" s="8">
        <f ca="1">360-SUMIFS(Tabla1[HORAS],Tabla1[MÁQUINA],Tabla1[[#This Row],[MÁQUINA]],Tabla1[AÑO],Tabla1[[#This Row],[AÑO]],Tabla1[MES],Tabla1[[#This Row],[MES]])</f>
        <v>358.75</v>
      </c>
      <c r="S74" s="17">
        <f ca="1">Tabla1[[#This Row],[HORAS DISPONIBLES]]/360</f>
        <v>0.99652777777777779</v>
      </c>
    </row>
    <row r="75" spans="1:19" x14ac:dyDescent="0.2">
      <c r="A75" s="1" t="s">
        <v>145</v>
      </c>
      <c r="B75" s="1" t="s">
        <v>39</v>
      </c>
      <c r="C75" s="1" t="str">
        <f ca="1">VLOOKUP(RANDBETWEEN(1,13),Tablas!$N$7:$O$19,2,0)</f>
        <v>LAS VOLQUETAS</v>
      </c>
      <c r="D75" s="1" t="s">
        <v>12</v>
      </c>
      <c r="E75" s="1" t="s">
        <v>21</v>
      </c>
      <c r="F75" s="1">
        <v>107</v>
      </c>
      <c r="G75" s="1" t="s">
        <v>19</v>
      </c>
      <c r="H75" s="1">
        <v>1698</v>
      </c>
      <c r="I75" s="2">
        <f t="shared" ca="1" si="1"/>
        <v>43504</v>
      </c>
      <c r="J75" s="1" t="str">
        <f ca="1">IFERROR(IF(YEAR(Tabla1[[#This Row],[FECHA EJEC.]])&gt;0,"CONFORME","STANDBY"),"PENDIENTE")</f>
        <v>PENDIENTE</v>
      </c>
      <c r="K75" s="2" t="str">
        <f ca="1">IF(VLOOKUP(RANDBETWEEN(1,20),Tablas!$Q$6:$R$25,2,0)=0,"",Tabla1[[#This Row],[FECHA PROG.]]+VLOOKUP(RANDBETWEEN(1,20),Tablas!$Q$6:$R$25,2,0))</f>
        <v/>
      </c>
      <c r="L75" s="7" t="str">
        <f ca="1">IF(Tabla1[[#This Row],[FECHA EJEC.]]="","",TIME(RANDBETWEEN(9,15),RANDBETWEEN(10,40),0))</f>
        <v/>
      </c>
      <c r="M75" s="7" t="str">
        <f ca="1">IF(Tabla1[[#This Row],[FECHA EJEC.]]="","",Tabla1[[#This Row],[HORA INICIO]]+TIME(RANDBETWEEN(1,4),RANDBETWEEN(10,30),0))</f>
        <v/>
      </c>
      <c r="N75" s="8" t="str">
        <f ca="1">IF(Tabla1[[#This Row],[FECHA EJEC.]]="","",HOUR(Tabla1[[#This Row],[HORA TERMINO]]-Tabla1[[#This Row],[HORA INICIO]])+MINUTE(Tabla1[[#This Row],[HORA TERMINO]]-Tabla1[[#This Row],[HORA INICIO]])/60)</f>
        <v/>
      </c>
      <c r="O75" s="1" t="str">
        <f ca="1">IF(AND(K75=I75,J75="CONFORME"),"FECHA CUMPLIDA",IF(J75="STAND BY","STAND BY",IF(J75=""," ",IF(Tabla1[[#This Row],[FECHA EJEC.]]="","PENDIENTE",CONCATENATE("RETRASO DE ",(K75-I75)," DIAS")))))</f>
        <v>PENDIENTE</v>
      </c>
      <c r="P75" s="2" t="str">
        <f ca="1">VLOOKUP(MONTH(Tabla1[[#This Row],[FECHA PROG.]]),Tabla2[],2,0)</f>
        <v>Feb</v>
      </c>
      <c r="Q75" s="1">
        <f ca="1">YEAR(Tabla1[[#This Row],[FECHA PROG.]])</f>
        <v>2019</v>
      </c>
      <c r="R75" s="8">
        <f ca="1">360-SUMIFS(Tabla1[HORAS],Tabla1[MÁQUINA],Tabla1[[#This Row],[MÁQUINA]],Tabla1[AÑO],Tabla1[[#This Row],[AÑO]],Tabla1[MES],Tabla1[[#This Row],[MES]])</f>
        <v>355.65</v>
      </c>
      <c r="S75" s="17">
        <f ca="1">Tabla1[[#This Row],[HORAS DISPONIBLES]]/360</f>
        <v>0.98791666666666655</v>
      </c>
    </row>
    <row r="76" spans="1:19" x14ac:dyDescent="0.2">
      <c r="A76" s="1" t="s">
        <v>137</v>
      </c>
      <c r="B76" s="1" t="s">
        <v>23</v>
      </c>
      <c r="C76" s="1" t="str">
        <f ca="1">VLOOKUP(RANDBETWEEN(1,13),Tablas!$N$7:$O$19,2,0)</f>
        <v>DRAGALINA</v>
      </c>
      <c r="D76" s="1" t="s">
        <v>12</v>
      </c>
      <c r="E76" s="1" t="s">
        <v>24</v>
      </c>
      <c r="F76" s="1">
        <v>201</v>
      </c>
      <c r="G76" s="1" t="s">
        <v>25</v>
      </c>
      <c r="H76" s="1">
        <v>1168</v>
      </c>
      <c r="I76" s="2">
        <f t="shared" ca="1" si="1"/>
        <v>43287</v>
      </c>
      <c r="J76" s="1" t="str">
        <f ca="1">IFERROR(IF(YEAR(Tabla1[[#This Row],[FECHA EJEC.]])&gt;0,"CONFORME","STANDBY"),"PENDIENTE")</f>
        <v>CONFORME</v>
      </c>
      <c r="K76" s="2">
        <f ca="1">IF(VLOOKUP(RANDBETWEEN(1,20),Tablas!$Q$6:$R$25,2,0)=0,"",Tabla1[[#This Row],[FECHA PROG.]]+VLOOKUP(RANDBETWEEN(1,20),Tablas!$Q$6:$R$25,2,0))</f>
        <v>43288</v>
      </c>
      <c r="L76" s="7">
        <f ca="1">IF(Tabla1[[#This Row],[FECHA EJEC.]]="","",TIME(RANDBETWEEN(9,15),RANDBETWEEN(10,40),0))</f>
        <v>0.64166666666666672</v>
      </c>
      <c r="M76" s="7">
        <f ca="1">IF(Tabla1[[#This Row],[FECHA EJEC.]]="","",Tabla1[[#This Row],[HORA INICIO]]+TIME(RANDBETWEEN(1,4),RANDBETWEEN(10,30),0))</f>
        <v>0.73611111111111116</v>
      </c>
      <c r="N76" s="8">
        <f ca="1">IF(Tabla1[[#This Row],[FECHA EJEC.]]="","",HOUR(Tabla1[[#This Row],[HORA TERMINO]]-Tabla1[[#This Row],[HORA INICIO]])+MINUTE(Tabla1[[#This Row],[HORA TERMINO]]-Tabla1[[#This Row],[HORA INICIO]])/60)</f>
        <v>2.2666666666666666</v>
      </c>
      <c r="O76" s="1" t="str">
        <f ca="1">IF(AND(K76=I76,J76="CONFORME"),"FECHA CUMPLIDA",IF(J76="STAND BY","STAND BY",IF(J76=""," ",IF(Tabla1[[#This Row],[FECHA EJEC.]]="","PENDIENTE",CONCATENATE("RETRASO DE ",(K76-I76)," DIAS")))))</f>
        <v>RETRASO DE 1 DIAS</v>
      </c>
      <c r="P76" s="2" t="str">
        <f ca="1">VLOOKUP(MONTH(Tabla1[[#This Row],[FECHA PROG.]]),Tabla2[],2,0)</f>
        <v>Jul</v>
      </c>
      <c r="Q76" s="1">
        <f ca="1">YEAR(Tabla1[[#This Row],[FECHA PROG.]])</f>
        <v>2018</v>
      </c>
      <c r="R76" s="8">
        <f ca="1">360-SUMIFS(Tabla1[HORAS],Tabla1[MÁQUINA],Tabla1[[#This Row],[MÁQUINA]],Tabla1[AÑO],Tabla1[[#This Row],[AÑO]],Tabla1[MES],Tabla1[[#This Row],[MES]])</f>
        <v>349</v>
      </c>
      <c r="S76" s="17">
        <f ca="1">Tabla1[[#This Row],[HORAS DISPONIBLES]]/360</f>
        <v>0.96944444444444444</v>
      </c>
    </row>
    <row r="77" spans="1:19" x14ac:dyDescent="0.2">
      <c r="A77" s="1" t="s">
        <v>134</v>
      </c>
      <c r="B77" s="1" t="s">
        <v>26</v>
      </c>
      <c r="C77" s="1" t="str">
        <f ca="1">VLOOKUP(RANDBETWEEN(1,13),Tablas!$N$7:$O$19,2,0)</f>
        <v>EXCAVADORA</v>
      </c>
      <c r="D77" s="1" t="s">
        <v>12</v>
      </c>
      <c r="E77" s="1" t="s">
        <v>13</v>
      </c>
      <c r="F77" s="1">
        <v>107</v>
      </c>
      <c r="G77" s="1" t="s">
        <v>14</v>
      </c>
      <c r="H77" s="1">
        <v>1420</v>
      </c>
      <c r="I77" s="2">
        <f t="shared" ca="1" si="1"/>
        <v>43327</v>
      </c>
      <c r="J77" s="1" t="str">
        <f ca="1">IFERROR(IF(YEAR(Tabla1[[#This Row],[FECHA EJEC.]])&gt;0,"CONFORME","STANDBY"),"PENDIENTE")</f>
        <v>PENDIENTE</v>
      </c>
      <c r="K77" s="2" t="str">
        <f ca="1">IF(VLOOKUP(RANDBETWEEN(1,20),Tablas!$Q$6:$R$25,2,0)=0,"",Tabla1[[#This Row],[FECHA PROG.]]+VLOOKUP(RANDBETWEEN(1,20),Tablas!$Q$6:$R$25,2,0))</f>
        <v/>
      </c>
      <c r="L77" s="7" t="str">
        <f ca="1">IF(Tabla1[[#This Row],[FECHA EJEC.]]="","",TIME(RANDBETWEEN(9,15),RANDBETWEEN(10,40),0))</f>
        <v/>
      </c>
      <c r="M77" s="7" t="str">
        <f ca="1">IF(Tabla1[[#This Row],[FECHA EJEC.]]="","",Tabla1[[#This Row],[HORA INICIO]]+TIME(RANDBETWEEN(1,4),RANDBETWEEN(10,30),0))</f>
        <v/>
      </c>
      <c r="N77" s="8" t="str">
        <f ca="1">IF(Tabla1[[#This Row],[FECHA EJEC.]]="","",HOUR(Tabla1[[#This Row],[HORA TERMINO]]-Tabla1[[#This Row],[HORA INICIO]])+MINUTE(Tabla1[[#This Row],[HORA TERMINO]]-Tabla1[[#This Row],[HORA INICIO]])/60)</f>
        <v/>
      </c>
      <c r="O77" s="1" t="str">
        <f ca="1">IF(AND(K77=I77,J77="CONFORME"),"FECHA CUMPLIDA",IF(J77="STAND BY","STAND BY",IF(J77=""," ",IF(Tabla1[[#This Row],[FECHA EJEC.]]="","PENDIENTE",CONCATENATE("RETRASO DE ",(K77-I77)," DIAS")))))</f>
        <v>PENDIENTE</v>
      </c>
      <c r="P77" s="2" t="str">
        <f ca="1">VLOOKUP(MONTH(Tabla1[[#This Row],[FECHA PROG.]]),Tabla2[],2,0)</f>
        <v>Ago</v>
      </c>
      <c r="Q77" s="1">
        <f ca="1">YEAR(Tabla1[[#This Row],[FECHA PROG.]])</f>
        <v>2018</v>
      </c>
      <c r="R77" s="8">
        <f ca="1">360-SUMIFS(Tabla1[HORAS],Tabla1[MÁQUINA],Tabla1[[#This Row],[MÁQUINA]],Tabla1[AÑO],Tabla1[[#This Row],[AÑO]],Tabla1[MES],Tabla1[[#This Row],[MES]])</f>
        <v>355.25</v>
      </c>
      <c r="S77" s="17">
        <f ca="1">Tabla1[[#This Row],[HORAS DISPONIBLES]]/360</f>
        <v>0.9868055555555556</v>
      </c>
    </row>
    <row r="78" spans="1:19" x14ac:dyDescent="0.2">
      <c r="A78" s="1" t="s">
        <v>147</v>
      </c>
      <c r="B78" s="1" t="s">
        <v>42</v>
      </c>
      <c r="C78" s="1" t="str">
        <f ca="1">VLOOKUP(RANDBETWEEN(1,13),Tablas!$N$7:$O$19,2,0)</f>
        <v>LAS VOLQUETAS</v>
      </c>
      <c r="D78" s="1" t="s">
        <v>12</v>
      </c>
      <c r="E78" s="1" t="s">
        <v>21</v>
      </c>
      <c r="F78" s="1">
        <v>106</v>
      </c>
      <c r="G78" s="1" t="s">
        <v>19</v>
      </c>
      <c r="H78" s="1">
        <v>1698</v>
      </c>
      <c r="I78" s="2">
        <f t="shared" ca="1" si="1"/>
        <v>43413</v>
      </c>
      <c r="J78" s="1" t="str">
        <f ca="1">IFERROR(IF(YEAR(Tabla1[[#This Row],[FECHA EJEC.]])&gt;0,"CONFORME","STANDBY"),"PENDIENTE")</f>
        <v>CONFORME</v>
      </c>
      <c r="K78" s="2">
        <f ca="1">IF(VLOOKUP(RANDBETWEEN(1,20),Tablas!$Q$6:$R$25,2,0)=0,"",Tabla1[[#This Row],[FECHA PROG.]]+VLOOKUP(RANDBETWEEN(1,20),Tablas!$Q$6:$R$25,2,0))</f>
        <v>43415</v>
      </c>
      <c r="L78" s="7">
        <f ca="1">IF(Tabla1[[#This Row],[FECHA EJEC.]]="","",TIME(RANDBETWEEN(9,15),RANDBETWEEN(10,40),0))</f>
        <v>0.39027777777777778</v>
      </c>
      <c r="M78" s="7">
        <f ca="1">IF(Tabla1[[#This Row],[FECHA EJEC.]]="","",Tabla1[[#This Row],[HORA INICIO]]+TIME(RANDBETWEEN(1,4),RANDBETWEEN(10,30),0))</f>
        <v>0.49444444444444446</v>
      </c>
      <c r="N78" s="8">
        <f ca="1">IF(Tabla1[[#This Row],[FECHA EJEC.]]="","",HOUR(Tabla1[[#This Row],[HORA TERMINO]]-Tabla1[[#This Row],[HORA INICIO]])+MINUTE(Tabla1[[#This Row],[HORA TERMINO]]-Tabla1[[#This Row],[HORA INICIO]])/60)</f>
        <v>2.5</v>
      </c>
      <c r="O78" s="1" t="str">
        <f ca="1">IF(AND(K78=I78,J78="CONFORME"),"FECHA CUMPLIDA",IF(J78="STAND BY","STAND BY",IF(J78=""," ",IF(Tabla1[[#This Row],[FECHA EJEC.]]="","PENDIENTE",CONCATENATE("RETRASO DE ",(K78-I78)," DIAS")))))</f>
        <v>RETRASO DE 2 DIAS</v>
      </c>
      <c r="P78" s="2" t="str">
        <f ca="1">VLOOKUP(MONTH(Tabla1[[#This Row],[FECHA PROG.]]),Tabla2[],2,0)</f>
        <v>Nov</v>
      </c>
      <c r="Q78" s="1">
        <f ca="1">YEAR(Tabla1[[#This Row],[FECHA PROG.]])</f>
        <v>2018</v>
      </c>
      <c r="R78" s="8">
        <f ca="1">360-SUMIFS(Tabla1[HORAS],Tabla1[MÁQUINA],Tabla1[[#This Row],[MÁQUINA]],Tabla1[AÑO],Tabla1[[#This Row],[AÑO]],Tabla1[MES],Tabla1[[#This Row],[MES]])</f>
        <v>355.08333333333331</v>
      </c>
      <c r="S78" s="17">
        <f ca="1">Tabla1[[#This Row],[HORAS DISPONIBLES]]/360</f>
        <v>0.98634259259259249</v>
      </c>
    </row>
    <row r="79" spans="1:19" x14ac:dyDescent="0.2">
      <c r="A79" s="1" t="s">
        <v>140</v>
      </c>
      <c r="B79" s="1" t="s">
        <v>30</v>
      </c>
      <c r="C79" s="1" t="str">
        <f ca="1">VLOOKUP(RANDBETWEEN(1,13),Tablas!$N$7:$O$19,2,0)</f>
        <v>MOTOTRAILLA</v>
      </c>
      <c r="D79" s="1" t="s">
        <v>12</v>
      </c>
      <c r="E79" s="1" t="s">
        <v>24</v>
      </c>
      <c r="F79" s="1">
        <v>201</v>
      </c>
      <c r="G79" s="1" t="s">
        <v>25</v>
      </c>
      <c r="H79" s="1">
        <v>1168</v>
      </c>
      <c r="I79" s="2">
        <f t="shared" ca="1" si="1"/>
        <v>43262</v>
      </c>
      <c r="J79" s="1" t="str">
        <f ca="1">IFERROR(IF(YEAR(Tabla1[[#This Row],[FECHA EJEC.]])&gt;0,"CONFORME","STANDBY"),"PENDIENTE")</f>
        <v>CONFORME</v>
      </c>
      <c r="K79" s="2">
        <f ca="1">IF(VLOOKUP(RANDBETWEEN(1,20),Tablas!$Q$6:$R$25,2,0)=0,"",Tabla1[[#This Row],[FECHA PROG.]]+VLOOKUP(RANDBETWEEN(1,20),Tablas!$Q$6:$R$25,2,0))</f>
        <v>43264</v>
      </c>
      <c r="L79" s="7">
        <f ca="1">IF(Tabla1[[#This Row],[FECHA EJEC.]]="","",TIME(RANDBETWEEN(9,15),RANDBETWEEN(10,40),0))</f>
        <v>0.43263888888888891</v>
      </c>
      <c r="M79" s="7">
        <f ca="1">IF(Tabla1[[#This Row],[FECHA EJEC.]]="","",Tabla1[[#This Row],[HORA INICIO]]+TIME(RANDBETWEEN(1,4),RANDBETWEEN(10,30),0))</f>
        <v>0.61597222222222225</v>
      </c>
      <c r="N79" s="8">
        <f ca="1">IF(Tabla1[[#This Row],[FECHA EJEC.]]="","",HOUR(Tabla1[[#This Row],[HORA TERMINO]]-Tabla1[[#This Row],[HORA INICIO]])+MINUTE(Tabla1[[#This Row],[HORA TERMINO]]-Tabla1[[#This Row],[HORA INICIO]])/60)</f>
        <v>4.4000000000000004</v>
      </c>
      <c r="O79" s="1" t="str">
        <f ca="1">IF(AND(K79=I79,J79="CONFORME"),"FECHA CUMPLIDA",IF(J79="STAND BY","STAND BY",IF(J79=""," ",IF(Tabla1[[#This Row],[FECHA EJEC.]]="","PENDIENTE",CONCATENATE("RETRASO DE ",(K79-I79)," DIAS")))))</f>
        <v>RETRASO DE 2 DIAS</v>
      </c>
      <c r="P79" s="2" t="str">
        <f ca="1">VLOOKUP(MONTH(Tabla1[[#This Row],[FECHA PROG.]]),Tabla2[],2,0)</f>
        <v>Jun</v>
      </c>
      <c r="Q79" s="1">
        <f ca="1">YEAR(Tabla1[[#This Row],[FECHA PROG.]])</f>
        <v>2018</v>
      </c>
      <c r="R79" s="8">
        <f ca="1">360-SUMIFS(Tabla1[HORAS],Tabla1[MÁQUINA],Tabla1[[#This Row],[MÁQUINA]],Tabla1[AÑO],Tabla1[[#This Row],[AÑO]],Tabla1[MES],Tabla1[[#This Row],[MES]])</f>
        <v>352.33333333333331</v>
      </c>
      <c r="S79" s="17">
        <f ca="1">Tabla1[[#This Row],[HORAS DISPONIBLES]]/360</f>
        <v>0.97870370370370363</v>
      </c>
    </row>
    <row r="80" spans="1:19" x14ac:dyDescent="0.2">
      <c r="A80" s="1" t="s">
        <v>141</v>
      </c>
      <c r="B80" s="1" t="s">
        <v>31</v>
      </c>
      <c r="C80" s="1" t="str">
        <f ca="1">VLOOKUP(RANDBETWEEN(1,13),Tablas!$N$7:$O$19,2,0)</f>
        <v>COMPACTADORA</v>
      </c>
      <c r="D80" s="1" t="s">
        <v>12</v>
      </c>
      <c r="E80" s="1" t="s">
        <v>13</v>
      </c>
      <c r="F80" s="1">
        <v>107</v>
      </c>
      <c r="G80" s="1" t="s">
        <v>14</v>
      </c>
      <c r="H80" s="1">
        <v>1420</v>
      </c>
      <c r="I80" s="2">
        <f t="shared" ca="1" si="1"/>
        <v>43113</v>
      </c>
      <c r="J80" s="1" t="str">
        <f ca="1">IFERROR(IF(YEAR(Tabla1[[#This Row],[FECHA EJEC.]])&gt;0,"CONFORME","STANDBY"),"PENDIENTE")</f>
        <v>CONFORME</v>
      </c>
      <c r="K80" s="2">
        <f ca="1">IF(VLOOKUP(RANDBETWEEN(1,20),Tablas!$Q$6:$R$25,2,0)=0,"",Tabla1[[#This Row],[FECHA PROG.]]+VLOOKUP(RANDBETWEEN(1,20),Tablas!$Q$6:$R$25,2,0))</f>
        <v>43117</v>
      </c>
      <c r="L80" s="7">
        <f ca="1">IF(Tabla1[[#This Row],[FECHA EJEC.]]="","",TIME(RANDBETWEEN(9,15),RANDBETWEEN(10,40),0))</f>
        <v>0.63749999999999996</v>
      </c>
      <c r="M80" s="7">
        <f ca="1">IF(Tabla1[[#This Row],[FECHA EJEC.]]="","",Tabla1[[#This Row],[HORA INICIO]]+TIME(RANDBETWEEN(1,4),RANDBETWEEN(10,30),0))</f>
        <v>0.81388888888888888</v>
      </c>
      <c r="N80" s="8">
        <f ca="1">IF(Tabla1[[#This Row],[FECHA EJEC.]]="","",HOUR(Tabla1[[#This Row],[HORA TERMINO]]-Tabla1[[#This Row],[HORA INICIO]])+MINUTE(Tabla1[[#This Row],[HORA TERMINO]]-Tabla1[[#This Row],[HORA INICIO]])/60)</f>
        <v>4.2333333333333334</v>
      </c>
      <c r="O80" s="1" t="str">
        <f ca="1">IF(AND(K80=I80,J80="CONFORME"),"FECHA CUMPLIDA",IF(J80="STAND BY","STAND BY",IF(J80=""," ",IF(Tabla1[[#This Row],[FECHA EJEC.]]="","PENDIENTE",CONCATENATE("RETRASO DE ",(K80-I80)," DIAS")))))</f>
        <v>RETRASO DE 4 DIAS</v>
      </c>
      <c r="P80" s="2" t="str">
        <f ca="1">VLOOKUP(MONTH(Tabla1[[#This Row],[FECHA PROG.]]),Tabla2[],2,0)</f>
        <v>Ene</v>
      </c>
      <c r="Q80" s="1">
        <f ca="1">YEAR(Tabla1[[#This Row],[FECHA PROG.]])</f>
        <v>2018</v>
      </c>
      <c r="R80" s="8">
        <f ca="1">360-SUMIFS(Tabla1[HORAS],Tabla1[MÁQUINA],Tabla1[[#This Row],[MÁQUINA]],Tabla1[AÑO],Tabla1[[#This Row],[AÑO]],Tabla1[MES],Tabla1[[#This Row],[MES]])</f>
        <v>337.55</v>
      </c>
      <c r="S80" s="17">
        <f ca="1">Tabla1[[#This Row],[HORAS DISPONIBLES]]/360</f>
        <v>0.93763888888888891</v>
      </c>
    </row>
    <row r="81" spans="1:19" x14ac:dyDescent="0.2">
      <c r="A81" s="1" t="s">
        <v>136</v>
      </c>
      <c r="B81" s="1" t="s">
        <v>20</v>
      </c>
      <c r="C81" s="1" t="str">
        <f ca="1">VLOOKUP(RANDBETWEEN(1,13),Tablas!$N$7:$O$19,2,0)</f>
        <v>CARGADORA</v>
      </c>
      <c r="D81" s="1" t="s">
        <v>12</v>
      </c>
      <c r="E81" s="1" t="s">
        <v>21</v>
      </c>
      <c r="F81" s="1">
        <v>106</v>
      </c>
      <c r="G81" s="1" t="s">
        <v>19</v>
      </c>
      <c r="H81" s="1">
        <v>1698</v>
      </c>
      <c r="I81" s="2">
        <f t="shared" ca="1" si="1"/>
        <v>43118</v>
      </c>
      <c r="J81" s="1" t="str">
        <f ca="1">IFERROR(IF(YEAR(Tabla1[[#This Row],[FECHA EJEC.]])&gt;0,"CONFORME","STANDBY"),"PENDIENTE")</f>
        <v>CONFORME</v>
      </c>
      <c r="K81" s="2">
        <f ca="1">IF(VLOOKUP(RANDBETWEEN(1,20),Tablas!$Q$6:$R$25,2,0)=0,"",Tabla1[[#This Row],[FECHA PROG.]]+VLOOKUP(RANDBETWEEN(1,20),Tablas!$Q$6:$R$25,2,0))</f>
        <v>43118</v>
      </c>
      <c r="L81" s="7">
        <f ca="1">IF(Tabla1[[#This Row],[FECHA EJEC.]]="","",TIME(RANDBETWEEN(9,15),RANDBETWEEN(10,40),0))</f>
        <v>0.42777777777777776</v>
      </c>
      <c r="M81" s="7">
        <f ca="1">IF(Tabla1[[#This Row],[FECHA EJEC.]]="","",Tabla1[[#This Row],[HORA INICIO]]+TIME(RANDBETWEEN(1,4),RANDBETWEEN(10,30),0))</f>
        <v>0.53194444444444444</v>
      </c>
      <c r="N81" s="8">
        <f ca="1">IF(Tabla1[[#This Row],[FECHA EJEC.]]="","",HOUR(Tabla1[[#This Row],[HORA TERMINO]]-Tabla1[[#This Row],[HORA INICIO]])+MINUTE(Tabla1[[#This Row],[HORA TERMINO]]-Tabla1[[#This Row],[HORA INICIO]])/60)</f>
        <v>2.5</v>
      </c>
      <c r="O81" s="1" t="str">
        <f ca="1">IF(AND(K81=I81,J81="CONFORME"),"FECHA CUMPLIDA",IF(J81="STAND BY","STAND BY",IF(J81=""," ",IF(Tabla1[[#This Row],[FECHA EJEC.]]="","PENDIENTE",CONCATENATE("RETRASO DE ",(K81-I81)," DIAS")))))</f>
        <v>FECHA CUMPLIDA</v>
      </c>
      <c r="P81" s="2" t="str">
        <f ca="1">VLOOKUP(MONTH(Tabla1[[#This Row],[FECHA PROG.]]),Tabla2[],2,0)</f>
        <v>Ene</v>
      </c>
      <c r="Q81" s="1">
        <f ca="1">YEAR(Tabla1[[#This Row],[FECHA PROG.]])</f>
        <v>2018</v>
      </c>
      <c r="R81" s="8">
        <f ca="1">360-SUMIFS(Tabla1[HORAS],Tabla1[MÁQUINA],Tabla1[[#This Row],[MÁQUINA]],Tabla1[AÑO],Tabla1[[#This Row],[AÑO]],Tabla1[MES],Tabla1[[#This Row],[MES]])</f>
        <v>355.23333333333335</v>
      </c>
      <c r="S81" s="17">
        <f ca="1">Tabla1[[#This Row],[HORAS DISPONIBLES]]/360</f>
        <v>0.98675925925925934</v>
      </c>
    </row>
    <row r="82" spans="1:19" x14ac:dyDescent="0.2">
      <c r="A82" s="1" t="s">
        <v>142</v>
      </c>
      <c r="B82" s="1" t="s">
        <v>33</v>
      </c>
      <c r="C82" s="1" t="str">
        <f ca="1">VLOOKUP(RANDBETWEEN(1,13),Tablas!$N$7:$O$19,2,0)</f>
        <v>PAVIMENTADORA</v>
      </c>
      <c r="D82" s="1" t="s">
        <v>12</v>
      </c>
      <c r="E82" s="1" t="s">
        <v>24</v>
      </c>
      <c r="F82" s="1">
        <v>201</v>
      </c>
      <c r="G82" s="1" t="s">
        <v>25</v>
      </c>
      <c r="H82" s="1">
        <v>1168</v>
      </c>
      <c r="I82" s="2">
        <f t="shared" ca="1" si="1"/>
        <v>43191</v>
      </c>
      <c r="J82" s="1" t="str">
        <f ca="1">IFERROR(IF(YEAR(Tabla1[[#This Row],[FECHA EJEC.]])&gt;0,"CONFORME","STANDBY"),"PENDIENTE")</f>
        <v>CONFORME</v>
      </c>
      <c r="K82" s="2">
        <f ca="1">IF(VLOOKUP(RANDBETWEEN(1,20),Tablas!$Q$6:$R$25,2,0)=0,"",Tabla1[[#This Row],[FECHA PROG.]]+VLOOKUP(RANDBETWEEN(1,20),Tablas!$Q$6:$R$25,2,0))</f>
        <v>43195</v>
      </c>
      <c r="L82" s="7">
        <f ca="1">IF(Tabla1[[#This Row],[FECHA EJEC.]]="","",TIME(RANDBETWEEN(9,15),RANDBETWEEN(10,40),0))</f>
        <v>0.47222222222222221</v>
      </c>
      <c r="M82" s="7">
        <f ca="1">IF(Tabla1[[#This Row],[FECHA EJEC.]]="","",Tabla1[[#This Row],[HORA INICIO]]+TIME(RANDBETWEEN(1,4),RANDBETWEEN(10,30),0))</f>
        <v>0.53055555555555556</v>
      </c>
      <c r="N82" s="8">
        <f ca="1">IF(Tabla1[[#This Row],[FECHA EJEC.]]="","",HOUR(Tabla1[[#This Row],[HORA TERMINO]]-Tabla1[[#This Row],[HORA INICIO]])+MINUTE(Tabla1[[#This Row],[HORA TERMINO]]-Tabla1[[#This Row],[HORA INICIO]])/60)</f>
        <v>1.4</v>
      </c>
      <c r="O82" s="1" t="str">
        <f ca="1">IF(AND(K82=I82,J82="CONFORME"),"FECHA CUMPLIDA",IF(J82="STAND BY","STAND BY",IF(J82=""," ",IF(Tabla1[[#This Row],[FECHA EJEC.]]="","PENDIENTE",CONCATENATE("RETRASO DE ",(K82-I82)," DIAS")))))</f>
        <v>RETRASO DE 4 DIAS</v>
      </c>
      <c r="P82" s="2" t="str">
        <f ca="1">VLOOKUP(MONTH(Tabla1[[#This Row],[FECHA PROG.]]),Tabla2[],2,0)</f>
        <v>Abr</v>
      </c>
      <c r="Q82" s="1">
        <f ca="1">YEAR(Tabla1[[#This Row],[FECHA PROG.]])</f>
        <v>2018</v>
      </c>
      <c r="R82" s="8">
        <f ca="1">360-SUMIFS(Tabla1[HORAS],Tabla1[MÁQUINA],Tabla1[[#This Row],[MÁQUINA]],Tabla1[AÑO],Tabla1[[#This Row],[AÑO]],Tabla1[MES],Tabla1[[#This Row],[MES]])</f>
        <v>343.16666666666669</v>
      </c>
      <c r="S82" s="17">
        <f ca="1">Tabla1[[#This Row],[HORAS DISPONIBLES]]/360</f>
        <v>0.95324074074074083</v>
      </c>
    </row>
    <row r="83" spans="1:19" x14ac:dyDescent="0.2">
      <c r="A83" s="1" t="s">
        <v>141</v>
      </c>
      <c r="B83" s="1" t="s">
        <v>34</v>
      </c>
      <c r="C83" s="1" t="str">
        <f ca="1">VLOOKUP(RANDBETWEEN(1,13),Tablas!$N$7:$O$19,2,0)</f>
        <v>CARGADORA</v>
      </c>
      <c r="D83" s="1" t="s">
        <v>12</v>
      </c>
      <c r="E83" s="1" t="s">
        <v>13</v>
      </c>
      <c r="F83" s="1">
        <v>107</v>
      </c>
      <c r="G83" s="1" t="s">
        <v>14</v>
      </c>
      <c r="H83" s="1">
        <v>1420</v>
      </c>
      <c r="I83" s="2">
        <f t="shared" ca="1" si="1"/>
        <v>43114</v>
      </c>
      <c r="J83" s="1" t="str">
        <f ca="1">IFERROR(IF(YEAR(Tabla1[[#This Row],[FECHA EJEC.]])&gt;0,"CONFORME","STANDBY"),"PENDIENTE")</f>
        <v>CONFORME</v>
      </c>
      <c r="K83" s="2">
        <f ca="1">IF(VLOOKUP(RANDBETWEEN(1,20),Tablas!$Q$6:$R$25,2,0)=0,"",Tabla1[[#This Row],[FECHA PROG.]]+VLOOKUP(RANDBETWEEN(1,20),Tablas!$Q$6:$R$25,2,0))</f>
        <v>43116</v>
      </c>
      <c r="L83" s="7">
        <f ca="1">IF(Tabla1[[#This Row],[FECHA EJEC.]]="","",TIME(RANDBETWEEN(9,15),RANDBETWEEN(10,40),0))</f>
        <v>0.54861111111111116</v>
      </c>
      <c r="M83" s="7">
        <f ca="1">IF(Tabla1[[#This Row],[FECHA EJEC.]]="","",Tabla1[[#This Row],[HORA INICIO]]+TIME(RANDBETWEEN(1,4),RANDBETWEEN(10,30),0))</f>
        <v>0.73541666666666672</v>
      </c>
      <c r="N83" s="8">
        <f ca="1">IF(Tabla1[[#This Row],[FECHA EJEC.]]="","",HOUR(Tabla1[[#This Row],[HORA TERMINO]]-Tabla1[[#This Row],[HORA INICIO]])+MINUTE(Tabla1[[#This Row],[HORA TERMINO]]-Tabla1[[#This Row],[HORA INICIO]])/60)</f>
        <v>4.4833333333333334</v>
      </c>
      <c r="O83" s="1" t="str">
        <f ca="1">IF(AND(K83=I83,J83="CONFORME"),"FECHA CUMPLIDA",IF(J83="STAND BY","STAND BY",IF(J83=""," ",IF(Tabla1[[#This Row],[FECHA EJEC.]]="","PENDIENTE",CONCATENATE("RETRASO DE ",(K83-I83)," DIAS")))))</f>
        <v>RETRASO DE 2 DIAS</v>
      </c>
      <c r="P83" s="2" t="str">
        <f ca="1">VLOOKUP(MONTH(Tabla1[[#This Row],[FECHA PROG.]]),Tabla2[],2,0)</f>
        <v>Ene</v>
      </c>
      <c r="Q83" s="1">
        <f ca="1">YEAR(Tabla1[[#This Row],[FECHA PROG.]])</f>
        <v>2018</v>
      </c>
      <c r="R83" s="8">
        <f ca="1">360-SUMIFS(Tabla1[HORAS],Tabla1[MÁQUINA],Tabla1[[#This Row],[MÁQUINA]],Tabla1[AÑO],Tabla1[[#This Row],[AÑO]],Tabla1[MES],Tabla1[[#This Row],[MES]])</f>
        <v>337.55</v>
      </c>
      <c r="S83" s="17">
        <f ca="1">Tabla1[[#This Row],[HORAS DISPONIBLES]]/360</f>
        <v>0.93763888888888891</v>
      </c>
    </row>
    <row r="84" spans="1:19" x14ac:dyDescent="0.2">
      <c r="A84" s="1" t="s">
        <v>139</v>
      </c>
      <c r="B84" s="1" t="s">
        <v>28</v>
      </c>
      <c r="C84" s="1" t="str">
        <f ca="1">VLOOKUP(RANDBETWEEN(1,13),Tablas!$N$7:$O$19,2,0)</f>
        <v>DRAGAS</v>
      </c>
      <c r="D84" s="1" t="s">
        <v>12</v>
      </c>
      <c r="E84" s="1" t="s">
        <v>13</v>
      </c>
      <c r="F84" s="1">
        <v>106</v>
      </c>
      <c r="G84" s="1" t="s">
        <v>29</v>
      </c>
      <c r="H84" s="1">
        <v>908</v>
      </c>
      <c r="I84" s="2">
        <f t="shared" ca="1" si="1"/>
        <v>43154</v>
      </c>
      <c r="J84" s="1" t="str">
        <f ca="1">IFERROR(IF(YEAR(Tabla1[[#This Row],[FECHA EJEC.]])&gt;0,"CONFORME","STANDBY"),"PENDIENTE")</f>
        <v>PENDIENTE</v>
      </c>
      <c r="K84" s="2" t="str">
        <f ca="1">IF(VLOOKUP(RANDBETWEEN(1,20),Tablas!$Q$6:$R$25,2,0)=0,"",Tabla1[[#This Row],[FECHA PROG.]]+VLOOKUP(RANDBETWEEN(1,20),Tablas!$Q$6:$R$25,2,0))</f>
        <v/>
      </c>
      <c r="L84" s="7" t="str">
        <f ca="1">IF(Tabla1[[#This Row],[FECHA EJEC.]]="","",TIME(RANDBETWEEN(9,15),RANDBETWEEN(10,40),0))</f>
        <v/>
      </c>
      <c r="M84" s="7" t="str">
        <f ca="1">IF(Tabla1[[#This Row],[FECHA EJEC.]]="","",Tabla1[[#This Row],[HORA INICIO]]+TIME(RANDBETWEEN(1,4),RANDBETWEEN(10,30),0))</f>
        <v/>
      </c>
      <c r="N84" s="8" t="str">
        <f ca="1">IF(Tabla1[[#This Row],[FECHA EJEC.]]="","",HOUR(Tabla1[[#This Row],[HORA TERMINO]]-Tabla1[[#This Row],[HORA INICIO]])+MINUTE(Tabla1[[#This Row],[HORA TERMINO]]-Tabla1[[#This Row],[HORA INICIO]])/60)</f>
        <v/>
      </c>
      <c r="O84" s="1" t="str">
        <f ca="1">IF(AND(K84=I84,J84="CONFORME"),"FECHA CUMPLIDA",IF(J84="STAND BY","STAND BY",IF(J84=""," ",IF(Tabla1[[#This Row],[FECHA EJEC.]]="","PENDIENTE",CONCATENATE("RETRASO DE ",(K84-I84)," DIAS")))))</f>
        <v>PENDIENTE</v>
      </c>
      <c r="P84" s="2" t="str">
        <f ca="1">VLOOKUP(MONTH(Tabla1[[#This Row],[FECHA PROG.]]),Tabla2[],2,0)</f>
        <v>Feb</v>
      </c>
      <c r="Q84" s="1">
        <f ca="1">YEAR(Tabla1[[#This Row],[FECHA PROG.]])</f>
        <v>2018</v>
      </c>
      <c r="R84" s="8">
        <f ca="1">360-SUMIFS(Tabla1[HORAS],Tabla1[MÁQUINA],Tabla1[[#This Row],[MÁQUINA]],Tabla1[AÑO],Tabla1[[#This Row],[AÑO]],Tabla1[MES],Tabla1[[#This Row],[MES]])</f>
        <v>318.2</v>
      </c>
      <c r="S84" s="17">
        <f ca="1">Tabla1[[#This Row],[HORAS DISPONIBLES]]/360</f>
        <v>0.88388888888888884</v>
      </c>
    </row>
    <row r="85" spans="1:19" x14ac:dyDescent="0.2">
      <c r="A85" s="1" t="s">
        <v>139</v>
      </c>
      <c r="B85" s="1" t="s">
        <v>28</v>
      </c>
      <c r="C85" s="1" t="str">
        <f ca="1">VLOOKUP(RANDBETWEEN(1,13),Tablas!$N$7:$O$19,2,0)</f>
        <v>PAVIMENTADORA</v>
      </c>
      <c r="D85" s="1" t="s">
        <v>12</v>
      </c>
      <c r="E85" s="1" t="s">
        <v>18</v>
      </c>
      <c r="F85" s="1">
        <v>106</v>
      </c>
      <c r="G85" s="1" t="s">
        <v>19</v>
      </c>
      <c r="H85" s="1">
        <v>1698</v>
      </c>
      <c r="I85" s="2">
        <f t="shared" ca="1" si="1"/>
        <v>43116</v>
      </c>
      <c r="J85" s="1" t="str">
        <f ca="1">IFERROR(IF(YEAR(Tabla1[[#This Row],[FECHA EJEC.]])&gt;0,"CONFORME","STANDBY"),"PENDIENTE")</f>
        <v>CONFORME</v>
      </c>
      <c r="K85" s="2">
        <f ca="1">IF(VLOOKUP(RANDBETWEEN(1,20),Tablas!$Q$6:$R$25,2,0)=0,"",Tabla1[[#This Row],[FECHA PROG.]]+VLOOKUP(RANDBETWEEN(1,20),Tablas!$Q$6:$R$25,2,0))</f>
        <v>43116</v>
      </c>
      <c r="L85" s="7">
        <f ca="1">IF(Tabla1[[#This Row],[FECHA EJEC.]]="","",TIME(RANDBETWEEN(9,15),RANDBETWEEN(10,40),0))</f>
        <v>0.60416666666666663</v>
      </c>
      <c r="M85" s="7">
        <f ca="1">IF(Tabla1[[#This Row],[FECHA EJEC.]]="","",Tabla1[[#This Row],[HORA INICIO]]+TIME(RANDBETWEEN(1,4),RANDBETWEEN(10,30),0))</f>
        <v>0.78333333333333333</v>
      </c>
      <c r="N85" s="8">
        <f ca="1">IF(Tabla1[[#This Row],[FECHA EJEC.]]="","",HOUR(Tabla1[[#This Row],[HORA TERMINO]]-Tabla1[[#This Row],[HORA INICIO]])+MINUTE(Tabla1[[#This Row],[HORA TERMINO]]-Tabla1[[#This Row],[HORA INICIO]])/60)</f>
        <v>4.3</v>
      </c>
      <c r="O85" s="1" t="str">
        <f ca="1">IF(AND(K85=I85,J85="CONFORME"),"FECHA CUMPLIDA",IF(J85="STAND BY","STAND BY",IF(J85=""," ",IF(Tabla1[[#This Row],[FECHA EJEC.]]="","PENDIENTE",CONCATENATE("RETRASO DE ",(K85-I85)," DIAS")))))</f>
        <v>FECHA CUMPLIDA</v>
      </c>
      <c r="P85" s="2" t="str">
        <f ca="1">VLOOKUP(MONTH(Tabla1[[#This Row],[FECHA PROG.]]),Tabla2[],2,0)</f>
        <v>Ene</v>
      </c>
      <c r="Q85" s="1">
        <f ca="1">YEAR(Tabla1[[#This Row],[FECHA PROG.]])</f>
        <v>2018</v>
      </c>
      <c r="R85" s="8">
        <f ca="1">360-SUMIFS(Tabla1[HORAS],Tabla1[MÁQUINA],Tabla1[[#This Row],[MÁQUINA]],Tabla1[AÑO],Tabla1[[#This Row],[AÑO]],Tabla1[MES],Tabla1[[#This Row],[MES]])</f>
        <v>310.14999999999998</v>
      </c>
      <c r="S85" s="17">
        <f ca="1">Tabla1[[#This Row],[HORAS DISPONIBLES]]/360</f>
        <v>0.86152777777777767</v>
      </c>
    </row>
    <row r="86" spans="1:19" x14ac:dyDescent="0.2">
      <c r="A86" s="1" t="s">
        <v>142</v>
      </c>
      <c r="B86" s="1" t="s">
        <v>37</v>
      </c>
      <c r="C86" s="1" t="str">
        <f ca="1">VLOOKUP(RANDBETWEEN(1,13),Tablas!$N$7:$O$19,2,0)</f>
        <v>ESCREPA</v>
      </c>
      <c r="D86" s="1" t="s">
        <v>12</v>
      </c>
      <c r="E86" s="1" t="s">
        <v>24</v>
      </c>
      <c r="F86" s="1">
        <v>201</v>
      </c>
      <c r="G86" s="1" t="s">
        <v>25</v>
      </c>
      <c r="H86" s="1">
        <v>1168</v>
      </c>
      <c r="I86" s="2">
        <f t="shared" ca="1" si="1"/>
        <v>43254</v>
      </c>
      <c r="J86" s="1" t="str">
        <f ca="1">IFERROR(IF(YEAR(Tabla1[[#This Row],[FECHA EJEC.]])&gt;0,"CONFORME","STANDBY"),"PENDIENTE")</f>
        <v>CONFORME</v>
      </c>
      <c r="K86" s="2">
        <f ca="1">IF(VLOOKUP(RANDBETWEEN(1,20),Tablas!$Q$6:$R$25,2,0)=0,"",Tabla1[[#This Row],[FECHA PROG.]]+VLOOKUP(RANDBETWEEN(1,20),Tablas!$Q$6:$R$25,2,0))</f>
        <v>43257</v>
      </c>
      <c r="L86" s="7">
        <f ca="1">IF(Tabla1[[#This Row],[FECHA EJEC.]]="","",TIME(RANDBETWEEN(9,15),RANDBETWEEN(10,40),0))</f>
        <v>0.51666666666666672</v>
      </c>
      <c r="M86" s="7">
        <f ca="1">IF(Tabla1[[#This Row],[FECHA EJEC.]]="","",Tabla1[[#This Row],[HORA INICIO]]+TIME(RANDBETWEEN(1,4),RANDBETWEEN(10,30),0))</f>
        <v>0.6972222222222223</v>
      </c>
      <c r="N86" s="8">
        <f ca="1">IF(Tabla1[[#This Row],[FECHA EJEC.]]="","",HOUR(Tabla1[[#This Row],[HORA TERMINO]]-Tabla1[[#This Row],[HORA INICIO]])+MINUTE(Tabla1[[#This Row],[HORA TERMINO]]-Tabla1[[#This Row],[HORA INICIO]])/60)</f>
        <v>4.333333333333333</v>
      </c>
      <c r="O86" s="1" t="str">
        <f ca="1">IF(AND(K86=I86,J86="CONFORME"),"FECHA CUMPLIDA",IF(J86="STAND BY","STAND BY",IF(J86=""," ",IF(Tabla1[[#This Row],[FECHA EJEC.]]="","PENDIENTE",CONCATENATE("RETRASO DE ",(K86-I86)," DIAS")))))</f>
        <v>RETRASO DE 3 DIAS</v>
      </c>
      <c r="P86" s="2" t="str">
        <f ca="1">VLOOKUP(MONTH(Tabla1[[#This Row],[FECHA PROG.]]),Tabla2[],2,0)</f>
        <v>Jun</v>
      </c>
      <c r="Q86" s="1">
        <f ca="1">YEAR(Tabla1[[#This Row],[FECHA PROG.]])</f>
        <v>2018</v>
      </c>
      <c r="R86" s="8">
        <f ca="1">360-SUMIFS(Tabla1[HORAS],Tabla1[MÁQUINA],Tabla1[[#This Row],[MÁQUINA]],Tabla1[AÑO],Tabla1[[#This Row],[AÑO]],Tabla1[MES],Tabla1[[#This Row],[MES]])</f>
        <v>348.75</v>
      </c>
      <c r="S86" s="17">
        <f ca="1">Tabla1[[#This Row],[HORAS DISPONIBLES]]/360</f>
        <v>0.96875</v>
      </c>
    </row>
    <row r="87" spans="1:19" x14ac:dyDescent="0.2">
      <c r="A87" s="1" t="s">
        <v>141</v>
      </c>
      <c r="B87" s="1" t="s">
        <v>38</v>
      </c>
      <c r="C87" s="1" t="str">
        <f ca="1">VLOOKUP(RANDBETWEEN(1,13),Tablas!$N$7:$O$19,2,0)</f>
        <v>COMPACTADORA</v>
      </c>
      <c r="D87" s="1" t="s">
        <v>12</v>
      </c>
      <c r="E87" s="1" t="s">
        <v>13</v>
      </c>
      <c r="F87" s="1">
        <v>107</v>
      </c>
      <c r="G87" s="1" t="s">
        <v>14</v>
      </c>
      <c r="H87" s="1">
        <v>1420</v>
      </c>
      <c r="I87" s="2">
        <f t="shared" ca="1" si="1"/>
        <v>43518</v>
      </c>
      <c r="J87" s="1" t="str">
        <f ca="1">IFERROR(IF(YEAR(Tabla1[[#This Row],[FECHA EJEC.]])&gt;0,"CONFORME","STANDBY"),"PENDIENTE")</f>
        <v>PENDIENTE</v>
      </c>
      <c r="K87" s="2" t="str">
        <f ca="1">IF(VLOOKUP(RANDBETWEEN(1,20),Tablas!$Q$6:$R$25,2,0)=0,"",Tabla1[[#This Row],[FECHA PROG.]]+VLOOKUP(RANDBETWEEN(1,20),Tablas!$Q$6:$R$25,2,0))</f>
        <v/>
      </c>
      <c r="L87" s="7" t="str">
        <f ca="1">IF(Tabla1[[#This Row],[FECHA EJEC.]]="","",TIME(RANDBETWEEN(9,15),RANDBETWEEN(10,40),0))</f>
        <v/>
      </c>
      <c r="M87" s="7" t="str">
        <f ca="1">IF(Tabla1[[#This Row],[FECHA EJEC.]]="","",Tabla1[[#This Row],[HORA INICIO]]+TIME(RANDBETWEEN(1,4),RANDBETWEEN(10,30),0))</f>
        <v/>
      </c>
      <c r="N87" s="8" t="str">
        <f ca="1">IF(Tabla1[[#This Row],[FECHA EJEC.]]="","",HOUR(Tabla1[[#This Row],[HORA TERMINO]]-Tabla1[[#This Row],[HORA INICIO]])+MINUTE(Tabla1[[#This Row],[HORA TERMINO]]-Tabla1[[#This Row],[HORA INICIO]])/60)</f>
        <v/>
      </c>
      <c r="O87" s="1" t="str">
        <f ca="1">IF(AND(K87=I87,J87="CONFORME"),"FECHA CUMPLIDA",IF(J87="STAND BY","STAND BY",IF(J87=""," ",IF(Tabla1[[#This Row],[FECHA EJEC.]]="","PENDIENTE",CONCATENATE("RETRASO DE ",(K87-I87)," DIAS")))))</f>
        <v>PENDIENTE</v>
      </c>
      <c r="P87" s="2" t="str">
        <f ca="1">VLOOKUP(MONTH(Tabla1[[#This Row],[FECHA PROG.]]),Tabla2[],2,0)</f>
        <v>Feb</v>
      </c>
      <c r="Q87" s="1">
        <f ca="1">YEAR(Tabla1[[#This Row],[FECHA PROG.]])</f>
        <v>2019</v>
      </c>
      <c r="R87" s="8">
        <f ca="1">360-SUMIFS(Tabla1[HORAS],Tabla1[MÁQUINA],Tabla1[[#This Row],[MÁQUINA]],Tabla1[AÑO],Tabla1[[#This Row],[AÑO]],Tabla1[MES],Tabla1[[#This Row],[MES]])</f>
        <v>348.63333333333333</v>
      </c>
      <c r="S87" s="17">
        <f ca="1">Tabla1[[#This Row],[HORAS DISPONIBLES]]/360</f>
        <v>0.96842592592592591</v>
      </c>
    </row>
    <row r="88" spans="1:19" x14ac:dyDescent="0.2">
      <c r="A88" s="1" t="s">
        <v>139</v>
      </c>
      <c r="B88" s="1" t="s">
        <v>32</v>
      </c>
      <c r="C88" s="1" t="str">
        <f ca="1">VLOOKUP(RANDBETWEEN(1,13),Tablas!$N$7:$O$19,2,0)</f>
        <v>CARGADORA</v>
      </c>
      <c r="D88" s="1" t="s">
        <v>12</v>
      </c>
      <c r="E88" s="1" t="s">
        <v>13</v>
      </c>
      <c r="F88" s="1">
        <v>106</v>
      </c>
      <c r="G88" s="1" t="s">
        <v>29</v>
      </c>
      <c r="H88" s="1">
        <v>908</v>
      </c>
      <c r="I88" s="2">
        <f t="shared" ca="1" si="1"/>
        <v>43433</v>
      </c>
      <c r="J88" s="1" t="str">
        <f ca="1">IFERROR(IF(YEAR(Tabla1[[#This Row],[FECHA EJEC.]])&gt;0,"CONFORME","STANDBY"),"PENDIENTE")</f>
        <v>CONFORME</v>
      </c>
      <c r="K88" s="2">
        <f ca="1">IF(VLOOKUP(RANDBETWEEN(1,20),Tablas!$Q$6:$R$25,2,0)=0,"",Tabla1[[#This Row],[FECHA PROG.]]+VLOOKUP(RANDBETWEEN(1,20),Tablas!$Q$6:$R$25,2,0))</f>
        <v>43433</v>
      </c>
      <c r="L88" s="7">
        <f ca="1">IF(Tabla1[[#This Row],[FECHA EJEC.]]="","",TIME(RANDBETWEEN(9,15),RANDBETWEEN(10,40),0))</f>
        <v>0.55555555555555558</v>
      </c>
      <c r="M88" s="7">
        <f ca="1">IF(Tabla1[[#This Row],[FECHA EJEC.]]="","",Tabla1[[#This Row],[HORA INICIO]]+TIME(RANDBETWEEN(1,4),RANDBETWEEN(10,30),0))</f>
        <v>0.69791666666666674</v>
      </c>
      <c r="N88" s="8">
        <f ca="1">IF(Tabla1[[#This Row],[FECHA EJEC.]]="","",HOUR(Tabla1[[#This Row],[HORA TERMINO]]-Tabla1[[#This Row],[HORA INICIO]])+MINUTE(Tabla1[[#This Row],[HORA TERMINO]]-Tabla1[[#This Row],[HORA INICIO]])/60)</f>
        <v>3.4166666666666665</v>
      </c>
      <c r="O88" s="1" t="str">
        <f ca="1">IF(AND(K88=I88,J88="CONFORME"),"FECHA CUMPLIDA",IF(J88="STAND BY","STAND BY",IF(J88=""," ",IF(Tabla1[[#This Row],[FECHA EJEC.]]="","PENDIENTE",CONCATENATE("RETRASO DE ",(K88-I88)," DIAS")))))</f>
        <v>FECHA CUMPLIDA</v>
      </c>
      <c r="P88" s="2" t="str">
        <f ca="1">VLOOKUP(MONTH(Tabla1[[#This Row],[FECHA PROG.]]),Tabla2[],2,0)</f>
        <v>Nov</v>
      </c>
      <c r="Q88" s="1">
        <f ca="1">YEAR(Tabla1[[#This Row],[FECHA PROG.]])</f>
        <v>2018</v>
      </c>
      <c r="R88" s="8">
        <f ca="1">360-SUMIFS(Tabla1[HORAS],Tabla1[MÁQUINA],Tabla1[[#This Row],[MÁQUINA]],Tabla1[AÑO],Tabla1[[#This Row],[AÑO]],Tabla1[MES],Tabla1[[#This Row],[MES]])</f>
        <v>321.14999999999998</v>
      </c>
      <c r="S88" s="17">
        <f ca="1">Tabla1[[#This Row],[HORAS DISPONIBLES]]/360</f>
        <v>0.89208333333333323</v>
      </c>
    </row>
    <row r="89" spans="1:19" x14ac:dyDescent="0.2">
      <c r="A89" s="1" t="s">
        <v>139</v>
      </c>
      <c r="B89" s="1" t="s">
        <v>32</v>
      </c>
      <c r="C89" s="1" t="str">
        <f ca="1">VLOOKUP(RANDBETWEEN(1,13),Tablas!$N$7:$O$19,2,0)</f>
        <v>ESCREPA</v>
      </c>
      <c r="D89" s="1" t="s">
        <v>12</v>
      </c>
      <c r="E89" s="1" t="s">
        <v>18</v>
      </c>
      <c r="F89" s="1">
        <v>106</v>
      </c>
      <c r="G89" s="1" t="s">
        <v>19</v>
      </c>
      <c r="H89" s="1">
        <v>1698</v>
      </c>
      <c r="I89" s="2">
        <f t="shared" ca="1" si="1"/>
        <v>43279</v>
      </c>
      <c r="J89" s="1" t="str">
        <f ca="1">IFERROR(IF(YEAR(Tabla1[[#This Row],[FECHA EJEC.]])&gt;0,"CONFORME","STANDBY"),"PENDIENTE")</f>
        <v>CONFORME</v>
      </c>
      <c r="K89" s="2">
        <f ca="1">IF(VLOOKUP(RANDBETWEEN(1,20),Tablas!$Q$6:$R$25,2,0)=0,"",Tabla1[[#This Row],[FECHA PROG.]]+VLOOKUP(RANDBETWEEN(1,20),Tablas!$Q$6:$R$25,2,0))</f>
        <v>43283</v>
      </c>
      <c r="L89" s="7">
        <f ca="1">IF(Tabla1[[#This Row],[FECHA EJEC.]]="","",TIME(RANDBETWEEN(9,15),RANDBETWEEN(10,40),0))</f>
        <v>0.56319444444444444</v>
      </c>
      <c r="M89" s="7">
        <f ca="1">IF(Tabla1[[#This Row],[FECHA EJEC.]]="","",Tabla1[[#This Row],[HORA INICIO]]+TIME(RANDBETWEEN(1,4),RANDBETWEEN(10,30),0))</f>
        <v>0.74305555555555558</v>
      </c>
      <c r="N89" s="8">
        <f ca="1">IF(Tabla1[[#This Row],[FECHA EJEC.]]="","",HOUR(Tabla1[[#This Row],[HORA TERMINO]]-Tabla1[[#This Row],[HORA INICIO]])+MINUTE(Tabla1[[#This Row],[HORA TERMINO]]-Tabla1[[#This Row],[HORA INICIO]])/60)</f>
        <v>4.3166666666666664</v>
      </c>
      <c r="O89" s="1" t="str">
        <f ca="1">IF(AND(K89=I89,J89="CONFORME"),"FECHA CUMPLIDA",IF(J89="STAND BY","STAND BY",IF(J89=""," ",IF(Tabla1[[#This Row],[FECHA EJEC.]]="","PENDIENTE",CONCATENATE("RETRASO DE ",(K89-I89)," DIAS")))))</f>
        <v>RETRASO DE 4 DIAS</v>
      </c>
      <c r="P89" s="2" t="str">
        <f ca="1">VLOOKUP(MONTH(Tabla1[[#This Row],[FECHA PROG.]]),Tabla2[],2,0)</f>
        <v>Jun</v>
      </c>
      <c r="Q89" s="1">
        <f ca="1">YEAR(Tabla1[[#This Row],[FECHA PROG.]])</f>
        <v>2018</v>
      </c>
      <c r="R89" s="8">
        <f ca="1">360-SUMIFS(Tabla1[HORAS],Tabla1[MÁQUINA],Tabla1[[#This Row],[MÁQUINA]],Tabla1[AÑO],Tabla1[[#This Row],[AÑO]],Tabla1[MES],Tabla1[[#This Row],[MES]])</f>
        <v>306.26666666666665</v>
      </c>
      <c r="S89" s="17">
        <f ca="1">Tabla1[[#This Row],[HORAS DISPONIBLES]]/360</f>
        <v>0.85074074074074069</v>
      </c>
    </row>
    <row r="90" spans="1:19" x14ac:dyDescent="0.2">
      <c r="A90" s="1" t="s">
        <v>146</v>
      </c>
      <c r="B90" s="1" t="s">
        <v>40</v>
      </c>
      <c r="C90" s="1" t="str">
        <f ca="1">VLOOKUP(RANDBETWEEN(1,13),Tablas!$N$7:$O$19,2,0)</f>
        <v>ESCREPA</v>
      </c>
      <c r="D90" s="1" t="s">
        <v>12</v>
      </c>
      <c r="E90" s="1" t="s">
        <v>24</v>
      </c>
      <c r="F90" s="1">
        <v>201</v>
      </c>
      <c r="G90" s="1" t="s">
        <v>25</v>
      </c>
      <c r="H90" s="1">
        <v>1168</v>
      </c>
      <c r="I90" s="2">
        <f t="shared" ca="1" si="1"/>
        <v>43591</v>
      </c>
      <c r="J90" s="1" t="str">
        <f ca="1">IFERROR(IF(YEAR(Tabla1[[#This Row],[FECHA EJEC.]])&gt;0,"CONFORME","STANDBY"),"PENDIENTE")</f>
        <v>CONFORME</v>
      </c>
      <c r="K90" s="2">
        <f ca="1">IF(VLOOKUP(RANDBETWEEN(1,20),Tablas!$Q$6:$R$25,2,0)=0,"",Tabla1[[#This Row],[FECHA PROG.]]+VLOOKUP(RANDBETWEEN(1,20),Tablas!$Q$6:$R$25,2,0))</f>
        <v>43592</v>
      </c>
      <c r="L90" s="7">
        <f ca="1">IF(Tabla1[[#This Row],[FECHA EJEC.]]="","",TIME(RANDBETWEEN(9,15),RANDBETWEEN(10,40),0))</f>
        <v>0.60277777777777775</v>
      </c>
      <c r="M90" s="7">
        <f ca="1">IF(Tabla1[[#This Row],[FECHA EJEC.]]="","",Tabla1[[#This Row],[HORA INICIO]]+TIME(RANDBETWEEN(1,4),RANDBETWEEN(10,30),0))</f>
        <v>0.65625</v>
      </c>
      <c r="N90" s="8">
        <f ca="1">IF(Tabla1[[#This Row],[FECHA EJEC.]]="","",HOUR(Tabla1[[#This Row],[HORA TERMINO]]-Tabla1[[#This Row],[HORA INICIO]])+MINUTE(Tabla1[[#This Row],[HORA TERMINO]]-Tabla1[[#This Row],[HORA INICIO]])/60)</f>
        <v>1.2833333333333332</v>
      </c>
      <c r="O90" s="1" t="str">
        <f ca="1">IF(AND(K90=I90,J90="CONFORME"),"FECHA CUMPLIDA",IF(J90="STAND BY","STAND BY",IF(J90=""," ",IF(Tabla1[[#This Row],[FECHA EJEC.]]="","PENDIENTE",CONCATENATE("RETRASO DE ",(K90-I90)," DIAS")))))</f>
        <v>RETRASO DE 1 DIAS</v>
      </c>
      <c r="P90" s="2" t="str">
        <f ca="1">VLOOKUP(MONTH(Tabla1[[#This Row],[FECHA PROG.]]),Tabla2[],2,0)</f>
        <v>May</v>
      </c>
      <c r="Q90" s="1">
        <f ca="1">YEAR(Tabla1[[#This Row],[FECHA PROG.]])</f>
        <v>2019</v>
      </c>
      <c r="R90" s="8">
        <f ca="1">360-SUMIFS(Tabla1[HORAS],Tabla1[MÁQUINA],Tabla1[[#This Row],[MÁQUINA]],Tabla1[AÑO],Tabla1[[#This Row],[AÑO]],Tabla1[MES],Tabla1[[#This Row],[MES]])</f>
        <v>358.71666666666664</v>
      </c>
      <c r="S90" s="17">
        <f ca="1">Tabla1[[#This Row],[HORAS DISPONIBLES]]/360</f>
        <v>0.99643518518518515</v>
      </c>
    </row>
    <row r="91" spans="1:19" x14ac:dyDescent="0.2">
      <c r="A91" s="1" t="s">
        <v>141</v>
      </c>
      <c r="B91" s="1" t="s">
        <v>41</v>
      </c>
      <c r="C91" s="1" t="str">
        <f ca="1">VLOOKUP(RANDBETWEEN(1,13),Tablas!$N$7:$O$19,2,0)</f>
        <v>RETROEXCAVADORA</v>
      </c>
      <c r="D91" s="1" t="s">
        <v>12</v>
      </c>
      <c r="E91" s="1" t="s">
        <v>13</v>
      </c>
      <c r="F91" s="1">
        <v>107</v>
      </c>
      <c r="G91" s="1" t="s">
        <v>14</v>
      </c>
      <c r="H91" s="1">
        <v>1420</v>
      </c>
      <c r="I91" s="2">
        <f t="shared" ca="1" si="1"/>
        <v>43442</v>
      </c>
      <c r="J91" s="1" t="str">
        <f ca="1">IFERROR(IF(YEAR(Tabla1[[#This Row],[FECHA EJEC.]])&gt;0,"CONFORME","STANDBY"),"PENDIENTE")</f>
        <v>CONFORME</v>
      </c>
      <c r="K91" s="2">
        <f ca="1">IF(VLOOKUP(RANDBETWEEN(1,20),Tablas!$Q$6:$R$25,2,0)=0,"",Tabla1[[#This Row],[FECHA PROG.]]+VLOOKUP(RANDBETWEEN(1,20),Tablas!$Q$6:$R$25,2,0))</f>
        <v>43443</v>
      </c>
      <c r="L91" s="7">
        <f ca="1">IF(Tabla1[[#This Row],[FECHA EJEC.]]="","",TIME(RANDBETWEEN(9,15),RANDBETWEEN(10,40),0))</f>
        <v>0.39097222222222222</v>
      </c>
      <c r="M91" s="7">
        <f ca="1">IF(Tabla1[[#This Row],[FECHA EJEC.]]="","",Tabla1[[#This Row],[HORA INICIO]]+TIME(RANDBETWEEN(1,4),RANDBETWEEN(10,30),0))</f>
        <v>0.44513888888888886</v>
      </c>
      <c r="N91" s="8">
        <f ca="1">IF(Tabla1[[#This Row],[FECHA EJEC.]]="","",HOUR(Tabla1[[#This Row],[HORA TERMINO]]-Tabla1[[#This Row],[HORA INICIO]])+MINUTE(Tabla1[[#This Row],[HORA TERMINO]]-Tabla1[[#This Row],[HORA INICIO]])/60)</f>
        <v>1.3</v>
      </c>
      <c r="O91" s="1" t="str">
        <f ca="1">IF(AND(K91=I91,J91="CONFORME"),"FECHA CUMPLIDA",IF(J91="STAND BY","STAND BY",IF(J91=""," ",IF(Tabla1[[#This Row],[FECHA EJEC.]]="","PENDIENTE",CONCATENATE("RETRASO DE ",(K91-I91)," DIAS")))))</f>
        <v>RETRASO DE 1 DIAS</v>
      </c>
      <c r="P91" s="2" t="str">
        <f ca="1">VLOOKUP(MONTH(Tabla1[[#This Row],[FECHA PROG.]]),Tabla2[],2,0)</f>
        <v>Dic</v>
      </c>
      <c r="Q91" s="1">
        <f ca="1">YEAR(Tabla1[[#This Row],[FECHA PROG.]])</f>
        <v>2018</v>
      </c>
      <c r="R91" s="8">
        <f ca="1">360-SUMIFS(Tabla1[HORAS],Tabla1[MÁQUINA],Tabla1[[#This Row],[MÁQUINA]],Tabla1[AÑO],Tabla1[[#This Row],[AÑO]],Tabla1[MES],Tabla1[[#This Row],[MES]])</f>
        <v>351.58333333333331</v>
      </c>
      <c r="S91" s="17">
        <f ca="1">Tabla1[[#This Row],[HORAS DISPONIBLES]]/360</f>
        <v>0.97662037037037031</v>
      </c>
    </row>
    <row r="92" spans="1:19" x14ac:dyDescent="0.2">
      <c r="A92" s="1" t="s">
        <v>143</v>
      </c>
      <c r="B92" s="1" t="s">
        <v>35</v>
      </c>
      <c r="C92" s="1" t="str">
        <f ca="1">VLOOKUP(RANDBETWEEN(1,13),Tablas!$N$7:$O$19,2,0)</f>
        <v>LAS VOLQUETAS</v>
      </c>
      <c r="D92" s="1" t="s">
        <v>12</v>
      </c>
      <c r="E92" s="1" t="s">
        <v>13</v>
      </c>
      <c r="F92" s="1">
        <v>106</v>
      </c>
      <c r="G92" s="1" t="s">
        <v>29</v>
      </c>
      <c r="H92" s="1">
        <v>908</v>
      </c>
      <c r="I92" s="2">
        <f t="shared" ca="1" si="1"/>
        <v>43176</v>
      </c>
      <c r="J92" s="1" t="str">
        <f ca="1">IFERROR(IF(YEAR(Tabla1[[#This Row],[FECHA EJEC.]])&gt;0,"CONFORME","STANDBY"),"PENDIENTE")</f>
        <v>CONFORME</v>
      </c>
      <c r="K92" s="2">
        <f ca="1">IF(VLOOKUP(RANDBETWEEN(1,20),Tablas!$Q$6:$R$25,2,0)=0,"",Tabla1[[#This Row],[FECHA PROG.]]+VLOOKUP(RANDBETWEEN(1,20),Tablas!$Q$6:$R$25,2,0))</f>
        <v>43177</v>
      </c>
      <c r="L92" s="7">
        <f ca="1">IF(Tabla1[[#This Row],[FECHA EJEC.]]="","",TIME(RANDBETWEEN(9,15),RANDBETWEEN(10,40),0))</f>
        <v>0.4284722222222222</v>
      </c>
      <c r="M92" s="7">
        <f ca="1">IF(Tabla1[[#This Row],[FECHA EJEC.]]="","",Tabla1[[#This Row],[HORA INICIO]]+TIME(RANDBETWEEN(1,4),RANDBETWEEN(10,30),0))</f>
        <v>0.61041666666666661</v>
      </c>
      <c r="N92" s="8">
        <f ca="1">IF(Tabla1[[#This Row],[FECHA EJEC.]]="","",HOUR(Tabla1[[#This Row],[HORA TERMINO]]-Tabla1[[#This Row],[HORA INICIO]])+MINUTE(Tabla1[[#This Row],[HORA TERMINO]]-Tabla1[[#This Row],[HORA INICIO]])/60)</f>
        <v>4.3666666666666663</v>
      </c>
      <c r="O92" s="1" t="str">
        <f ca="1">IF(AND(K92=I92,J92="CONFORME"),"FECHA CUMPLIDA",IF(J92="STAND BY","STAND BY",IF(J92=""," ",IF(Tabla1[[#This Row],[FECHA EJEC.]]="","PENDIENTE",CONCATENATE("RETRASO DE ",(K92-I92)," DIAS")))))</f>
        <v>RETRASO DE 1 DIAS</v>
      </c>
      <c r="P92" s="2" t="str">
        <f ca="1">VLOOKUP(MONTH(Tabla1[[#This Row],[FECHA PROG.]]),Tabla2[],2,0)</f>
        <v>Mar</v>
      </c>
      <c r="Q92" s="1">
        <f ca="1">YEAR(Tabla1[[#This Row],[FECHA PROG.]])</f>
        <v>2018</v>
      </c>
      <c r="R92" s="8">
        <f ca="1">360-SUMIFS(Tabla1[HORAS],Tabla1[MÁQUINA],Tabla1[[#This Row],[MÁQUINA]],Tabla1[AÑO],Tabla1[[#This Row],[AÑO]],Tabla1[MES],Tabla1[[#This Row],[MES]])</f>
        <v>346.9</v>
      </c>
      <c r="S92" s="17">
        <f ca="1">Tabla1[[#This Row],[HORAS DISPONIBLES]]/360</f>
        <v>0.96361111111111108</v>
      </c>
    </row>
    <row r="93" spans="1:19" x14ac:dyDescent="0.2">
      <c r="A93" s="1" t="s">
        <v>143</v>
      </c>
      <c r="B93" s="1" t="s">
        <v>35</v>
      </c>
      <c r="C93" s="1" t="str">
        <f ca="1">VLOOKUP(RANDBETWEEN(1,13),Tablas!$N$7:$O$19,2,0)</f>
        <v>EXCAVADORA</v>
      </c>
      <c r="D93" s="1" t="s">
        <v>12</v>
      </c>
      <c r="E93" s="1" t="s">
        <v>18</v>
      </c>
      <c r="F93" s="1">
        <v>106</v>
      </c>
      <c r="G93" s="1" t="s">
        <v>19</v>
      </c>
      <c r="H93" s="1">
        <v>1698</v>
      </c>
      <c r="I93" s="2">
        <f t="shared" ca="1" si="1"/>
        <v>43352</v>
      </c>
      <c r="J93" s="1" t="str">
        <f ca="1">IFERROR(IF(YEAR(Tabla1[[#This Row],[FECHA EJEC.]])&gt;0,"CONFORME","STANDBY"),"PENDIENTE")</f>
        <v>PENDIENTE</v>
      </c>
      <c r="K93" s="2" t="str">
        <f ca="1">IF(VLOOKUP(RANDBETWEEN(1,20),Tablas!$Q$6:$R$25,2,0)=0,"",Tabla1[[#This Row],[FECHA PROG.]]+VLOOKUP(RANDBETWEEN(1,20),Tablas!$Q$6:$R$25,2,0))</f>
        <v/>
      </c>
      <c r="L93" s="7" t="str">
        <f ca="1">IF(Tabla1[[#This Row],[FECHA EJEC.]]="","",TIME(RANDBETWEEN(9,15),RANDBETWEEN(10,40),0))</f>
        <v/>
      </c>
      <c r="M93" s="7" t="str">
        <f ca="1">IF(Tabla1[[#This Row],[FECHA EJEC.]]="","",Tabla1[[#This Row],[HORA INICIO]]+TIME(RANDBETWEEN(1,4),RANDBETWEEN(10,30),0))</f>
        <v/>
      </c>
      <c r="N93" s="8" t="str">
        <f ca="1">IF(Tabla1[[#This Row],[FECHA EJEC.]]="","",HOUR(Tabla1[[#This Row],[HORA TERMINO]]-Tabla1[[#This Row],[HORA INICIO]])+MINUTE(Tabla1[[#This Row],[HORA TERMINO]]-Tabla1[[#This Row],[HORA INICIO]])/60)</f>
        <v/>
      </c>
      <c r="O93" s="1" t="str">
        <f ca="1">IF(AND(K93=I93,J93="CONFORME"),"FECHA CUMPLIDA",IF(J93="STAND BY","STAND BY",IF(J93=""," ",IF(Tabla1[[#This Row],[FECHA EJEC.]]="","PENDIENTE",CONCATENATE("RETRASO DE ",(K93-I93)," DIAS")))))</f>
        <v>PENDIENTE</v>
      </c>
      <c r="P93" s="2" t="str">
        <f ca="1">VLOOKUP(MONTH(Tabla1[[#This Row],[FECHA PROG.]]),Tabla2[],2,0)</f>
        <v>Set</v>
      </c>
      <c r="Q93" s="1">
        <f ca="1">YEAR(Tabla1[[#This Row],[FECHA PROG.]])</f>
        <v>2018</v>
      </c>
      <c r="R93" s="8">
        <f ca="1">360-SUMIFS(Tabla1[HORAS],Tabla1[MÁQUINA],Tabla1[[#This Row],[MÁQUINA]],Tabla1[AÑO],Tabla1[[#This Row],[AÑO]],Tabla1[MES],Tabla1[[#This Row],[MES]])</f>
        <v>358.55</v>
      </c>
      <c r="S93" s="17">
        <f ca="1">Tabla1[[#This Row],[HORAS DISPONIBLES]]/360</f>
        <v>0.99597222222222226</v>
      </c>
    </row>
    <row r="94" spans="1:19" x14ac:dyDescent="0.2">
      <c r="A94" s="1" t="s">
        <v>144</v>
      </c>
      <c r="B94" s="1" t="s">
        <v>36</v>
      </c>
      <c r="C94" s="1" t="str">
        <f ca="1">VLOOKUP(RANDBETWEEN(1,13),Tablas!$N$7:$O$19,2,0)</f>
        <v>DRAGAS</v>
      </c>
      <c r="D94" s="1" t="s">
        <v>12</v>
      </c>
      <c r="E94" s="1" t="s">
        <v>21</v>
      </c>
      <c r="F94" s="1">
        <v>107</v>
      </c>
      <c r="G94" s="1" t="s">
        <v>19</v>
      </c>
      <c r="H94" s="1">
        <v>1698</v>
      </c>
      <c r="I94" s="2">
        <f t="shared" ca="1" si="1"/>
        <v>43171</v>
      </c>
      <c r="J94" s="1" t="str">
        <f ca="1">IFERROR(IF(YEAR(Tabla1[[#This Row],[FECHA EJEC.]])&gt;0,"CONFORME","STANDBY"),"PENDIENTE")</f>
        <v>CONFORME</v>
      </c>
      <c r="K94" s="2">
        <f ca="1">IF(VLOOKUP(RANDBETWEEN(1,20),Tablas!$Q$6:$R$25,2,0)=0,"",Tabla1[[#This Row],[FECHA PROG.]]+VLOOKUP(RANDBETWEEN(1,20),Tablas!$Q$6:$R$25,2,0))</f>
        <v>43174</v>
      </c>
      <c r="L94" s="7">
        <f ca="1">IF(Tabla1[[#This Row],[FECHA EJEC.]]="","",TIME(RANDBETWEEN(9,15),RANDBETWEEN(10,40),0))</f>
        <v>0.4</v>
      </c>
      <c r="M94" s="7">
        <f ca="1">IF(Tabla1[[#This Row],[FECHA EJEC.]]="","",Tabla1[[#This Row],[HORA INICIO]]+TIME(RANDBETWEEN(1,4),RANDBETWEEN(10,30),0))</f>
        <v>0.54374999999999996</v>
      </c>
      <c r="N94" s="8">
        <f ca="1">IF(Tabla1[[#This Row],[FECHA EJEC.]]="","",HOUR(Tabla1[[#This Row],[HORA TERMINO]]-Tabla1[[#This Row],[HORA INICIO]])+MINUTE(Tabla1[[#This Row],[HORA TERMINO]]-Tabla1[[#This Row],[HORA INICIO]])/60)</f>
        <v>3.45</v>
      </c>
      <c r="O94" s="1" t="str">
        <f ca="1">IF(AND(K94=I94,J94="CONFORME"),"FECHA CUMPLIDA",IF(J94="STAND BY","STAND BY",IF(J94=""," ",IF(Tabla1[[#This Row],[FECHA EJEC.]]="","PENDIENTE",CONCATENATE("RETRASO DE ",(K94-I94)," DIAS")))))</f>
        <v>RETRASO DE 3 DIAS</v>
      </c>
      <c r="P94" s="2" t="str">
        <f ca="1">VLOOKUP(MONTH(Tabla1[[#This Row],[FECHA PROG.]]),Tabla2[],2,0)</f>
        <v>Mar</v>
      </c>
      <c r="Q94" s="1">
        <f ca="1">YEAR(Tabla1[[#This Row],[FECHA PROG.]])</f>
        <v>2018</v>
      </c>
      <c r="R94" s="8">
        <f ca="1">360-SUMIFS(Tabla1[HORAS],Tabla1[MÁQUINA],Tabla1[[#This Row],[MÁQUINA]],Tabla1[AÑO],Tabla1[[#This Row],[AÑO]],Tabla1[MES],Tabla1[[#This Row],[MES]])</f>
        <v>344.13333333333333</v>
      </c>
      <c r="S94" s="17">
        <f ca="1">Tabla1[[#This Row],[HORAS DISPONIBLES]]/360</f>
        <v>0.95592592592592596</v>
      </c>
    </row>
    <row r="95" spans="1:19" x14ac:dyDescent="0.2">
      <c r="A95" s="1" t="s">
        <v>148</v>
      </c>
      <c r="B95" s="1" t="s">
        <v>43</v>
      </c>
      <c r="C95" s="1" t="str">
        <f ca="1">VLOOKUP(RANDBETWEEN(1,13),Tablas!$N$7:$O$19,2,0)</f>
        <v>MOTOTRAILLA</v>
      </c>
      <c r="D95" s="1" t="s">
        <v>12</v>
      </c>
      <c r="E95" s="1" t="s">
        <v>24</v>
      </c>
      <c r="F95" s="1">
        <v>201</v>
      </c>
      <c r="G95" s="1" t="s">
        <v>25</v>
      </c>
      <c r="H95" s="1">
        <v>1168</v>
      </c>
      <c r="I95" s="2">
        <f t="shared" ca="1" si="1"/>
        <v>43492</v>
      </c>
      <c r="J95" s="1" t="str">
        <f ca="1">IFERROR(IF(YEAR(Tabla1[[#This Row],[FECHA EJEC.]])&gt;0,"CONFORME","STANDBY"),"PENDIENTE")</f>
        <v>CONFORME</v>
      </c>
      <c r="K95" s="2">
        <f ca="1">IF(VLOOKUP(RANDBETWEEN(1,20),Tablas!$Q$6:$R$25,2,0)=0,"",Tabla1[[#This Row],[FECHA PROG.]]+VLOOKUP(RANDBETWEEN(1,20),Tablas!$Q$6:$R$25,2,0))</f>
        <v>43492</v>
      </c>
      <c r="L95" s="7">
        <f ca="1">IF(Tabla1[[#This Row],[FECHA EJEC.]]="","",TIME(RANDBETWEEN(9,15),RANDBETWEEN(10,40),0))</f>
        <v>0.56874999999999998</v>
      </c>
      <c r="M95" s="7">
        <f ca="1">IF(Tabla1[[#This Row],[FECHA EJEC.]]="","",Tabla1[[#This Row],[HORA INICIO]]+TIME(RANDBETWEEN(1,4),RANDBETWEEN(10,30),0))</f>
        <v>0.75</v>
      </c>
      <c r="N95" s="8">
        <f ca="1">IF(Tabla1[[#This Row],[FECHA EJEC.]]="","",HOUR(Tabla1[[#This Row],[HORA TERMINO]]-Tabla1[[#This Row],[HORA INICIO]])+MINUTE(Tabla1[[#This Row],[HORA TERMINO]]-Tabla1[[#This Row],[HORA INICIO]])/60)</f>
        <v>4.3499999999999996</v>
      </c>
      <c r="O95" s="1" t="str">
        <f ca="1">IF(AND(K95=I95,J95="CONFORME"),"FECHA CUMPLIDA",IF(J95="STAND BY","STAND BY",IF(J95=""," ",IF(Tabla1[[#This Row],[FECHA EJEC.]]="","PENDIENTE",CONCATENATE("RETRASO DE ",(K95-I95)," DIAS")))))</f>
        <v>FECHA CUMPLIDA</v>
      </c>
      <c r="P95" s="2" t="str">
        <f ca="1">VLOOKUP(MONTH(Tabla1[[#This Row],[FECHA PROG.]]),Tabla2[],2,0)</f>
        <v>Ene</v>
      </c>
      <c r="Q95" s="1">
        <f ca="1">YEAR(Tabla1[[#This Row],[FECHA PROG.]])</f>
        <v>2019</v>
      </c>
      <c r="R95" s="8">
        <f ca="1">360-SUMIFS(Tabla1[HORAS],Tabla1[MÁQUINA],Tabla1[[#This Row],[MÁQUINA]],Tabla1[AÑO],Tabla1[[#This Row],[AÑO]],Tabla1[MES],Tabla1[[#This Row],[MES]])</f>
        <v>355.65</v>
      </c>
      <c r="S95" s="17">
        <f ca="1">Tabla1[[#This Row],[HORAS DISPONIBLES]]/360</f>
        <v>0.98791666666666655</v>
      </c>
    </row>
    <row r="96" spans="1:19" x14ac:dyDescent="0.2">
      <c r="A96" s="1" t="s">
        <v>134</v>
      </c>
      <c r="B96" s="1" t="s">
        <v>44</v>
      </c>
      <c r="C96" s="1" t="str">
        <f ca="1">VLOOKUP(RANDBETWEEN(1,13),Tablas!$N$7:$O$19,2,0)</f>
        <v>EXCAVADORA</v>
      </c>
      <c r="D96" s="1" t="s">
        <v>12</v>
      </c>
      <c r="E96" s="1" t="s">
        <v>13</v>
      </c>
      <c r="F96" s="1">
        <v>107</v>
      </c>
      <c r="G96" s="1" t="s">
        <v>14</v>
      </c>
      <c r="H96" s="1">
        <v>1420</v>
      </c>
      <c r="I96" s="2">
        <f t="shared" ca="1" si="1"/>
        <v>43110</v>
      </c>
      <c r="J96" s="1" t="str">
        <f ca="1">IFERROR(IF(YEAR(Tabla1[[#This Row],[FECHA EJEC.]])&gt;0,"CONFORME","STANDBY"),"PENDIENTE")</f>
        <v>CONFORME</v>
      </c>
      <c r="K96" s="2">
        <f ca="1">IF(VLOOKUP(RANDBETWEEN(1,20),Tablas!$Q$6:$R$25,2,0)=0,"",Tabla1[[#This Row],[FECHA PROG.]]+VLOOKUP(RANDBETWEEN(1,20),Tablas!$Q$6:$R$25,2,0))</f>
        <v>43113</v>
      </c>
      <c r="L96" s="7">
        <f ca="1">IF(Tabla1[[#This Row],[FECHA EJEC.]]="","",TIME(RANDBETWEEN(9,15),RANDBETWEEN(10,40),0))</f>
        <v>0.47430555555555554</v>
      </c>
      <c r="M96" s="7">
        <f ca="1">IF(Tabla1[[#This Row],[FECHA EJEC.]]="","",Tabla1[[#This Row],[HORA INICIO]]+TIME(RANDBETWEEN(1,4),RANDBETWEEN(10,30),0))</f>
        <v>0.60624999999999996</v>
      </c>
      <c r="N96" s="8">
        <f ca="1">IF(Tabla1[[#This Row],[FECHA EJEC.]]="","",HOUR(Tabla1[[#This Row],[HORA TERMINO]]-Tabla1[[#This Row],[HORA INICIO]])+MINUTE(Tabla1[[#This Row],[HORA TERMINO]]-Tabla1[[#This Row],[HORA INICIO]])/60)</f>
        <v>3.1666666666666665</v>
      </c>
      <c r="O96" s="1" t="str">
        <f ca="1">IF(AND(K96=I96,J96="CONFORME"),"FECHA CUMPLIDA",IF(J96="STAND BY","STAND BY",IF(J96=""," ",IF(Tabla1[[#This Row],[FECHA EJEC.]]="","PENDIENTE",CONCATENATE("RETRASO DE ",(K96-I96)," DIAS")))))</f>
        <v>RETRASO DE 3 DIAS</v>
      </c>
      <c r="P96" s="2" t="str">
        <f ca="1">VLOOKUP(MONTH(Tabla1[[#This Row],[FECHA PROG.]]),Tabla2[],2,0)</f>
        <v>Ene</v>
      </c>
      <c r="Q96" s="1">
        <f ca="1">YEAR(Tabla1[[#This Row],[FECHA PROG.]])</f>
        <v>2018</v>
      </c>
      <c r="R96" s="8">
        <f ca="1">360-SUMIFS(Tabla1[HORAS],Tabla1[MÁQUINA],Tabla1[[#This Row],[MÁQUINA]],Tabla1[AÑO],Tabla1[[#This Row],[AÑO]],Tabla1[MES],Tabla1[[#This Row],[MES]])</f>
        <v>338.11666666666667</v>
      </c>
      <c r="S96" s="17">
        <f ca="1">Tabla1[[#This Row],[HORAS DISPONIBLES]]/360</f>
        <v>0.93921296296296297</v>
      </c>
    </row>
    <row r="97" spans="1:19" x14ac:dyDescent="0.2">
      <c r="A97" s="1" t="s">
        <v>145</v>
      </c>
      <c r="B97" s="1" t="s">
        <v>39</v>
      </c>
      <c r="C97" s="1" t="str">
        <f ca="1">VLOOKUP(RANDBETWEEN(1,13),Tablas!$N$7:$O$19,2,0)</f>
        <v>MOTOTRAILLA</v>
      </c>
      <c r="D97" s="1" t="s">
        <v>12</v>
      </c>
      <c r="E97" s="1" t="s">
        <v>21</v>
      </c>
      <c r="F97" s="1">
        <v>107</v>
      </c>
      <c r="G97" s="1" t="s">
        <v>19</v>
      </c>
      <c r="H97" s="1">
        <v>1698</v>
      </c>
      <c r="I97" s="2">
        <f t="shared" ca="1" si="1"/>
        <v>43545</v>
      </c>
      <c r="J97" s="1" t="str">
        <f ca="1">IFERROR(IF(YEAR(Tabla1[[#This Row],[FECHA EJEC.]])&gt;0,"CONFORME","STANDBY"),"PENDIENTE")</f>
        <v>CONFORME</v>
      </c>
      <c r="K97" s="2">
        <f ca="1">IF(VLOOKUP(RANDBETWEEN(1,20),Tablas!$Q$6:$R$25,2,0)=0,"",Tabla1[[#This Row],[FECHA PROG.]]+VLOOKUP(RANDBETWEEN(1,20),Tablas!$Q$6:$R$25,2,0))</f>
        <v>43546</v>
      </c>
      <c r="L97" s="7">
        <f ca="1">IF(Tabla1[[#This Row],[FECHA EJEC.]]="","",TIME(RANDBETWEEN(9,15),RANDBETWEEN(10,40),0))</f>
        <v>0.55555555555555558</v>
      </c>
      <c r="M97" s="7">
        <f ca="1">IF(Tabla1[[#This Row],[FECHA EJEC.]]="","",Tabla1[[#This Row],[HORA INICIO]]+TIME(RANDBETWEEN(1,4),RANDBETWEEN(10,30),0))</f>
        <v>0.6118055555555556</v>
      </c>
      <c r="N97" s="8">
        <f ca="1">IF(Tabla1[[#This Row],[FECHA EJEC.]]="","",HOUR(Tabla1[[#This Row],[HORA TERMINO]]-Tabla1[[#This Row],[HORA INICIO]])+MINUTE(Tabla1[[#This Row],[HORA TERMINO]]-Tabla1[[#This Row],[HORA INICIO]])/60)</f>
        <v>1.35</v>
      </c>
      <c r="O97" s="1" t="str">
        <f ca="1">IF(AND(K97=I97,J97="CONFORME"),"FECHA CUMPLIDA",IF(J97="STAND BY","STAND BY",IF(J97=""," ",IF(Tabla1[[#This Row],[FECHA EJEC.]]="","PENDIENTE",CONCATENATE("RETRASO DE ",(K97-I97)," DIAS")))))</f>
        <v>RETRASO DE 1 DIAS</v>
      </c>
      <c r="P97" s="2" t="str">
        <f ca="1">VLOOKUP(MONTH(Tabla1[[#This Row],[FECHA PROG.]]),Tabla2[],2,0)</f>
        <v>Mar</v>
      </c>
      <c r="Q97" s="1">
        <f ca="1">YEAR(Tabla1[[#This Row],[FECHA PROG.]])</f>
        <v>2019</v>
      </c>
      <c r="R97" s="8">
        <f ca="1">360-SUMIFS(Tabla1[HORAS],Tabla1[MÁQUINA],Tabla1[[#This Row],[MÁQUINA]],Tabla1[AÑO],Tabla1[[#This Row],[AÑO]],Tabla1[MES],Tabla1[[#This Row],[MES]])</f>
        <v>355.06666666666666</v>
      </c>
      <c r="S97" s="17">
        <f ca="1">Tabla1[[#This Row],[HORAS DISPONIBLES]]/360</f>
        <v>0.98629629629629634</v>
      </c>
    </row>
    <row r="98" spans="1:19" x14ac:dyDescent="0.2">
      <c r="A98" s="1" t="s">
        <v>149</v>
      </c>
      <c r="B98" s="1" t="s">
        <v>45</v>
      </c>
      <c r="C98" s="1" t="str">
        <f ca="1">VLOOKUP(RANDBETWEEN(1,13),Tablas!$N$7:$O$19,2,0)</f>
        <v>LAS VOLQUETAS</v>
      </c>
      <c r="D98" s="1" t="s">
        <v>12</v>
      </c>
      <c r="E98" s="1" t="s">
        <v>24</v>
      </c>
      <c r="F98" s="1">
        <v>201</v>
      </c>
      <c r="G98" s="1" t="s">
        <v>25</v>
      </c>
      <c r="H98" s="1">
        <v>1168</v>
      </c>
      <c r="I98" s="2">
        <f t="shared" ca="1" si="1"/>
        <v>43137</v>
      </c>
      <c r="J98" s="1" t="str">
        <f ca="1">IFERROR(IF(YEAR(Tabla1[[#This Row],[FECHA EJEC.]])&gt;0,"CONFORME","STANDBY"),"PENDIENTE")</f>
        <v>CONFORME</v>
      </c>
      <c r="K98" s="2">
        <f ca="1">IF(VLOOKUP(RANDBETWEEN(1,20),Tablas!$Q$6:$R$25,2,0)=0,"",Tabla1[[#This Row],[FECHA PROG.]]+VLOOKUP(RANDBETWEEN(1,20),Tablas!$Q$6:$R$25,2,0))</f>
        <v>43139</v>
      </c>
      <c r="L98" s="7">
        <f ca="1">IF(Tabla1[[#This Row],[FECHA EJEC.]]="","",TIME(RANDBETWEEN(9,15),RANDBETWEEN(10,40),0))</f>
        <v>0.59861111111111109</v>
      </c>
      <c r="M98" s="7">
        <f ca="1">IF(Tabla1[[#This Row],[FECHA EJEC.]]="","",Tabla1[[#This Row],[HORA INICIO]]+TIME(RANDBETWEEN(1,4),RANDBETWEEN(10,30),0))</f>
        <v>0.7006944444444444</v>
      </c>
      <c r="N98" s="8">
        <f ca="1">IF(Tabla1[[#This Row],[FECHA EJEC.]]="","",HOUR(Tabla1[[#This Row],[HORA TERMINO]]-Tabla1[[#This Row],[HORA INICIO]])+MINUTE(Tabla1[[#This Row],[HORA TERMINO]]-Tabla1[[#This Row],[HORA INICIO]])/60)</f>
        <v>2.4500000000000002</v>
      </c>
      <c r="O98" s="1" t="str">
        <f ca="1">IF(AND(K98=I98,J98="CONFORME"),"FECHA CUMPLIDA",IF(J98="STAND BY","STAND BY",IF(J98=""," ",IF(Tabla1[[#This Row],[FECHA EJEC.]]="","PENDIENTE",CONCATENATE("RETRASO DE ",(K98-I98)," DIAS")))))</f>
        <v>RETRASO DE 2 DIAS</v>
      </c>
      <c r="P98" s="2" t="str">
        <f ca="1">VLOOKUP(MONTH(Tabla1[[#This Row],[FECHA PROG.]]),Tabla2[],2,0)</f>
        <v>Feb</v>
      </c>
      <c r="Q98" s="1">
        <f ca="1">YEAR(Tabla1[[#This Row],[FECHA PROG.]])</f>
        <v>2018</v>
      </c>
      <c r="R98" s="8">
        <f ca="1">360-SUMIFS(Tabla1[HORAS],Tabla1[MÁQUINA],Tabla1[[#This Row],[MÁQUINA]],Tabla1[AÑO],Tabla1[[#This Row],[AÑO]],Tabla1[MES],Tabla1[[#This Row],[MES]])</f>
        <v>353.13333333333333</v>
      </c>
      <c r="S98" s="17">
        <f ca="1">Tabla1[[#This Row],[HORAS DISPONIBLES]]/360</f>
        <v>0.98092592592592587</v>
      </c>
    </row>
    <row r="99" spans="1:19" x14ac:dyDescent="0.2">
      <c r="A99" s="1" t="s">
        <v>151</v>
      </c>
      <c r="B99" s="1" t="s">
        <v>47</v>
      </c>
      <c r="C99" s="1" t="str">
        <f ca="1">VLOOKUP(RANDBETWEEN(1,13),Tablas!$N$7:$O$19,2,0)</f>
        <v>CISTERNAS DE AGUA</v>
      </c>
      <c r="D99" s="1" t="s">
        <v>12</v>
      </c>
      <c r="E99" s="1" t="s">
        <v>13</v>
      </c>
      <c r="F99" s="1">
        <v>107</v>
      </c>
      <c r="G99" s="1" t="s">
        <v>14</v>
      </c>
      <c r="H99" s="1">
        <v>1420</v>
      </c>
      <c r="I99" s="2">
        <f t="shared" ca="1" si="1"/>
        <v>43611</v>
      </c>
      <c r="J99" s="1" t="str">
        <f ca="1">IFERROR(IF(YEAR(Tabla1[[#This Row],[FECHA EJEC.]])&gt;0,"CONFORME","STANDBY"),"PENDIENTE")</f>
        <v>PENDIENTE</v>
      </c>
      <c r="K99" s="2" t="str">
        <f ca="1">IF(VLOOKUP(RANDBETWEEN(1,20),Tablas!$Q$6:$R$25,2,0)=0,"",Tabla1[[#This Row],[FECHA PROG.]]+VLOOKUP(RANDBETWEEN(1,20),Tablas!$Q$6:$R$25,2,0))</f>
        <v/>
      </c>
      <c r="L99" s="7" t="str">
        <f ca="1">IF(Tabla1[[#This Row],[FECHA EJEC.]]="","",TIME(RANDBETWEEN(9,15),RANDBETWEEN(10,40),0))</f>
        <v/>
      </c>
      <c r="M99" s="7" t="str">
        <f ca="1">IF(Tabla1[[#This Row],[FECHA EJEC.]]="","",Tabla1[[#This Row],[HORA INICIO]]+TIME(RANDBETWEEN(1,4),RANDBETWEEN(10,30),0))</f>
        <v/>
      </c>
      <c r="N99" s="8" t="str">
        <f ca="1">IF(Tabla1[[#This Row],[FECHA EJEC.]]="","",HOUR(Tabla1[[#This Row],[HORA TERMINO]]-Tabla1[[#This Row],[HORA INICIO]])+MINUTE(Tabla1[[#This Row],[HORA TERMINO]]-Tabla1[[#This Row],[HORA INICIO]])/60)</f>
        <v/>
      </c>
      <c r="O99" s="1" t="str">
        <f ca="1">IF(AND(K99=I99,J99="CONFORME"),"FECHA CUMPLIDA",IF(J99="STAND BY","STAND BY",IF(J99=""," ",IF(Tabla1[[#This Row],[FECHA EJEC.]]="","PENDIENTE",CONCATENATE("RETRASO DE ",(K99-I99)," DIAS")))))</f>
        <v>PENDIENTE</v>
      </c>
      <c r="P99" s="2" t="str">
        <f ca="1">VLOOKUP(MONTH(Tabla1[[#This Row],[FECHA PROG.]]),Tabla2[],2,0)</f>
        <v>May</v>
      </c>
      <c r="Q99" s="1">
        <f ca="1">YEAR(Tabla1[[#This Row],[FECHA PROG.]])</f>
        <v>2019</v>
      </c>
      <c r="R99" s="8">
        <f ca="1">360-SUMIFS(Tabla1[HORAS],Tabla1[MÁQUINA],Tabla1[[#This Row],[MÁQUINA]],Tabla1[AÑO],Tabla1[[#This Row],[AÑO]],Tabla1[MES],Tabla1[[#This Row],[MES]])</f>
        <v>355.63333333333333</v>
      </c>
      <c r="S99" s="17">
        <f ca="1">Tabla1[[#This Row],[HORAS DISPONIBLES]]/360</f>
        <v>0.9878703703703704</v>
      </c>
    </row>
    <row r="100" spans="1:19" x14ac:dyDescent="0.2">
      <c r="A100" s="1" t="s">
        <v>135</v>
      </c>
      <c r="B100" s="1" t="s">
        <v>16</v>
      </c>
      <c r="C100" s="1" t="str">
        <f ca="1">VLOOKUP(RANDBETWEEN(1,13),Tablas!$N$7:$O$19,2,0)</f>
        <v>DRAGALINA</v>
      </c>
      <c r="D100" s="1" t="s">
        <v>12</v>
      </c>
      <c r="E100" s="1" t="s">
        <v>13</v>
      </c>
      <c r="F100" s="1">
        <v>107</v>
      </c>
      <c r="G100" s="1" t="s">
        <v>14</v>
      </c>
      <c r="H100" s="1">
        <v>1420</v>
      </c>
      <c r="I100" s="2">
        <f t="shared" ca="1" si="1"/>
        <v>43107</v>
      </c>
      <c r="J100" s="1" t="str">
        <f ca="1">IFERROR(IF(YEAR(Tabla1[[#This Row],[FECHA EJEC.]])&gt;0,"CONFORME","STANDBY"),"PENDIENTE")</f>
        <v>CONFORME</v>
      </c>
      <c r="K100" s="2">
        <f ca="1">IF(VLOOKUP(RANDBETWEEN(1,20),Tablas!$Q$6:$R$25,2,0)=0,"",Tabla1[[#This Row],[FECHA PROG.]]+VLOOKUP(RANDBETWEEN(1,20),Tablas!$Q$6:$R$25,2,0))</f>
        <v>43108</v>
      </c>
      <c r="L100" s="7">
        <f ca="1">IF(Tabla1[[#This Row],[FECHA EJEC.]]="","",TIME(RANDBETWEEN(9,15),RANDBETWEEN(10,40),0))</f>
        <v>0.6430555555555556</v>
      </c>
      <c r="M100" s="7">
        <f ca="1">IF(Tabla1[[#This Row],[FECHA EJEC.]]="","",Tabla1[[#This Row],[HORA INICIO]]+TIME(RANDBETWEEN(1,4),RANDBETWEEN(10,30),0))</f>
        <v>0.74652777777777779</v>
      </c>
      <c r="N100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100" s="1" t="str">
        <f ca="1">IF(AND(K100=I100,J100="CONFORME"),"FECHA CUMPLIDA",IF(J100="STAND BY","STAND BY",IF(J100=""," ",IF(Tabla1[[#This Row],[FECHA EJEC.]]="","PENDIENTE",CONCATENATE("RETRASO DE ",(K100-I100)," DIAS")))))</f>
        <v>RETRASO DE 1 DIAS</v>
      </c>
      <c r="P100" s="2" t="str">
        <f ca="1">VLOOKUP(MONTH(Tabla1[[#This Row],[FECHA PROG.]]),Tabla2[],2,0)</f>
        <v>Ene</v>
      </c>
      <c r="Q100" s="1">
        <f ca="1">YEAR(Tabla1[[#This Row],[FECHA PROG.]])</f>
        <v>2018</v>
      </c>
      <c r="R100" s="8">
        <f ca="1">360-SUMIFS(Tabla1[HORAS],Tabla1[MÁQUINA],Tabla1[[#This Row],[MÁQUINA]],Tabla1[AÑO],Tabla1[[#This Row],[AÑO]],Tabla1[MES],Tabla1[[#This Row],[MES]])</f>
        <v>351.7</v>
      </c>
      <c r="S100" s="17">
        <f ca="1">Tabla1[[#This Row],[HORAS DISPONIBLES]]/360</f>
        <v>0.97694444444444439</v>
      </c>
    </row>
    <row r="101" spans="1:19" x14ac:dyDescent="0.2">
      <c r="A101" s="1" t="s">
        <v>135</v>
      </c>
      <c r="B101" s="1" t="s">
        <v>16</v>
      </c>
      <c r="C101" s="1" t="str">
        <f ca="1">VLOOKUP(RANDBETWEEN(1,13),Tablas!$N$7:$O$19,2,0)</f>
        <v>MOTOTRAILLA</v>
      </c>
      <c r="D101" s="1" t="s">
        <v>12</v>
      </c>
      <c r="E101" s="1" t="s">
        <v>18</v>
      </c>
      <c r="F101" s="1">
        <v>107</v>
      </c>
      <c r="G101" s="1" t="s">
        <v>19</v>
      </c>
      <c r="H101" s="1">
        <v>1698</v>
      </c>
      <c r="I101" s="2">
        <f t="shared" ca="1" si="1"/>
        <v>43172</v>
      </c>
      <c r="J101" s="1" t="str">
        <f ca="1">IFERROR(IF(YEAR(Tabla1[[#This Row],[FECHA EJEC.]])&gt;0,"CONFORME","STANDBY"),"PENDIENTE")</f>
        <v>CONFORME</v>
      </c>
      <c r="K101" s="2">
        <f ca="1">IF(VLOOKUP(RANDBETWEEN(1,20),Tablas!$Q$6:$R$25,2,0)=0,"",Tabla1[[#This Row],[FECHA PROG.]]+VLOOKUP(RANDBETWEEN(1,20),Tablas!$Q$6:$R$25,2,0))</f>
        <v>43176</v>
      </c>
      <c r="L101" s="7">
        <f ca="1">IF(Tabla1[[#This Row],[FECHA EJEC.]]="","",TIME(RANDBETWEEN(9,15),RANDBETWEEN(10,40),0))</f>
        <v>0.60347222222222219</v>
      </c>
      <c r="M101" s="7">
        <f ca="1">IF(Tabla1[[#This Row],[FECHA EJEC.]]="","",Tabla1[[#This Row],[HORA INICIO]]+TIME(RANDBETWEEN(1,4),RANDBETWEEN(10,30),0))</f>
        <v>0.70486111111111105</v>
      </c>
      <c r="N101" s="8">
        <f ca="1">IF(Tabla1[[#This Row],[FECHA EJEC.]]="","",HOUR(Tabla1[[#This Row],[HORA TERMINO]]-Tabla1[[#This Row],[HORA INICIO]])+MINUTE(Tabla1[[#This Row],[HORA TERMINO]]-Tabla1[[#This Row],[HORA INICIO]])/60)</f>
        <v>2.4333333333333336</v>
      </c>
      <c r="O101" s="1" t="str">
        <f ca="1">IF(AND(K101=I101,J101="CONFORME"),"FECHA CUMPLIDA",IF(J101="STAND BY","STAND BY",IF(J101=""," ",IF(Tabla1[[#This Row],[FECHA EJEC.]]="","PENDIENTE",CONCATENATE("RETRASO DE ",(K101-I101)," DIAS")))))</f>
        <v>RETRASO DE 4 DIAS</v>
      </c>
      <c r="P101" s="2" t="str">
        <f ca="1">VLOOKUP(MONTH(Tabla1[[#This Row],[FECHA PROG.]]),Tabla2[],2,0)</f>
        <v>Mar</v>
      </c>
      <c r="Q101" s="1">
        <f ca="1">YEAR(Tabla1[[#This Row],[FECHA PROG.]])</f>
        <v>2018</v>
      </c>
      <c r="R101" s="8">
        <f ca="1">360-SUMIFS(Tabla1[HORAS],Tabla1[MÁQUINA],Tabla1[[#This Row],[MÁQUINA]],Tabla1[AÑO],Tabla1[[#This Row],[AÑO]],Tabla1[MES],Tabla1[[#This Row],[MES]])</f>
        <v>351.1</v>
      </c>
      <c r="S101" s="17">
        <f ca="1">Tabla1[[#This Row],[HORAS DISPONIBLES]]/360</f>
        <v>0.9752777777777778</v>
      </c>
    </row>
    <row r="102" spans="1:19" x14ac:dyDescent="0.2">
      <c r="A102" s="1" t="s">
        <v>147</v>
      </c>
      <c r="B102" s="1" t="s">
        <v>42</v>
      </c>
      <c r="C102" s="1" t="str">
        <f ca="1">VLOOKUP(RANDBETWEEN(1,13),Tablas!$N$7:$O$19,2,0)</f>
        <v>RETROEXCAVADORA</v>
      </c>
      <c r="D102" s="1" t="s">
        <v>12</v>
      </c>
      <c r="E102" s="1" t="s">
        <v>21</v>
      </c>
      <c r="F102" s="1">
        <v>106</v>
      </c>
      <c r="G102" s="1" t="s">
        <v>19</v>
      </c>
      <c r="H102" s="1">
        <v>1698</v>
      </c>
      <c r="I102" s="2">
        <f t="shared" ca="1" si="1"/>
        <v>43193</v>
      </c>
      <c r="J102" s="1" t="str">
        <f ca="1">IFERROR(IF(YEAR(Tabla1[[#This Row],[FECHA EJEC.]])&gt;0,"CONFORME","STANDBY"),"PENDIENTE")</f>
        <v>CONFORME</v>
      </c>
      <c r="K102" s="2">
        <f ca="1">IF(VLOOKUP(RANDBETWEEN(1,20),Tablas!$Q$6:$R$25,2,0)=0,"",Tabla1[[#This Row],[FECHA PROG.]]+VLOOKUP(RANDBETWEEN(1,20),Tablas!$Q$6:$R$25,2,0))</f>
        <v>43193</v>
      </c>
      <c r="L102" s="7">
        <f ca="1">IF(Tabla1[[#This Row],[FECHA EJEC.]]="","",TIME(RANDBETWEEN(9,15),RANDBETWEEN(10,40),0))</f>
        <v>0.59583333333333333</v>
      </c>
      <c r="M102" s="7">
        <f ca="1">IF(Tabla1[[#This Row],[FECHA EJEC.]]="","",Tabla1[[#This Row],[HORA INICIO]]+TIME(RANDBETWEEN(1,4),RANDBETWEEN(10,30),0))</f>
        <v>0.73472222222222228</v>
      </c>
      <c r="N102" s="8">
        <f ca="1">IF(Tabla1[[#This Row],[FECHA EJEC.]]="","",HOUR(Tabla1[[#This Row],[HORA TERMINO]]-Tabla1[[#This Row],[HORA INICIO]])+MINUTE(Tabla1[[#This Row],[HORA TERMINO]]-Tabla1[[#This Row],[HORA INICIO]])/60)</f>
        <v>3.3333333333333335</v>
      </c>
      <c r="O102" s="1" t="str">
        <f ca="1">IF(AND(K102=I102,J102="CONFORME"),"FECHA CUMPLIDA",IF(J102="STAND BY","STAND BY",IF(J102=""," ",IF(Tabla1[[#This Row],[FECHA EJEC.]]="","PENDIENTE",CONCATENATE("RETRASO DE ",(K102-I102)," DIAS")))))</f>
        <v>FECHA CUMPLIDA</v>
      </c>
      <c r="P102" s="2" t="str">
        <f ca="1">VLOOKUP(MONTH(Tabla1[[#This Row],[FECHA PROG.]]),Tabla2[],2,0)</f>
        <v>Abr</v>
      </c>
      <c r="Q102" s="1">
        <f ca="1">YEAR(Tabla1[[#This Row],[FECHA PROG.]])</f>
        <v>2018</v>
      </c>
      <c r="R102" s="8">
        <f ca="1">360-SUMIFS(Tabla1[HORAS],Tabla1[MÁQUINA],Tabla1[[#This Row],[MÁQUINA]],Tabla1[AÑO],Tabla1[[#This Row],[AÑO]],Tabla1[MES],Tabla1[[#This Row],[MES]])</f>
        <v>350.88333333333333</v>
      </c>
      <c r="S102" s="17">
        <f ca="1">Tabla1[[#This Row],[HORAS DISPONIBLES]]/360</f>
        <v>0.97467592592592589</v>
      </c>
    </row>
    <row r="103" spans="1:19" x14ac:dyDescent="0.2">
      <c r="A103" s="1" t="s">
        <v>150</v>
      </c>
      <c r="B103" s="1" t="s">
        <v>46</v>
      </c>
      <c r="C103" s="1" t="str">
        <f ca="1">VLOOKUP(RANDBETWEEN(1,13),Tablas!$N$7:$O$19,2,0)</f>
        <v>CISTERNAS DE AGUA</v>
      </c>
      <c r="D103" s="1" t="s">
        <v>12</v>
      </c>
      <c r="E103" s="1" t="s">
        <v>24</v>
      </c>
      <c r="F103" s="1">
        <v>201</v>
      </c>
      <c r="G103" s="1" t="s">
        <v>25</v>
      </c>
      <c r="H103" s="1">
        <v>1168</v>
      </c>
      <c r="I103" s="2">
        <f t="shared" ca="1" si="1"/>
        <v>43166</v>
      </c>
      <c r="J103" s="1" t="str">
        <f ca="1">IFERROR(IF(YEAR(Tabla1[[#This Row],[FECHA EJEC.]])&gt;0,"CONFORME","STANDBY"),"PENDIENTE")</f>
        <v>CONFORME</v>
      </c>
      <c r="K103" s="2">
        <f ca="1">IF(VLOOKUP(RANDBETWEEN(1,20),Tablas!$Q$6:$R$25,2,0)=0,"",Tabla1[[#This Row],[FECHA PROG.]]+VLOOKUP(RANDBETWEEN(1,20),Tablas!$Q$6:$R$25,2,0))</f>
        <v>43168</v>
      </c>
      <c r="L103" s="7">
        <f ca="1">IF(Tabla1[[#This Row],[FECHA EJEC.]]="","",TIME(RANDBETWEEN(9,15),RANDBETWEEN(10,40),0))</f>
        <v>0.50902777777777775</v>
      </c>
      <c r="M103" s="7">
        <f ca="1">IF(Tabla1[[#This Row],[FECHA EJEC.]]="","",Tabla1[[#This Row],[HORA INICIO]]+TIME(RANDBETWEEN(1,4),RANDBETWEEN(10,30),0))</f>
        <v>0.61041666666666661</v>
      </c>
      <c r="N103" s="8">
        <f ca="1">IF(Tabla1[[#This Row],[FECHA EJEC.]]="","",HOUR(Tabla1[[#This Row],[HORA TERMINO]]-Tabla1[[#This Row],[HORA INICIO]])+MINUTE(Tabla1[[#This Row],[HORA TERMINO]]-Tabla1[[#This Row],[HORA INICIO]])/60)</f>
        <v>2.4333333333333336</v>
      </c>
      <c r="O103" s="1" t="str">
        <f ca="1">IF(AND(K103=I103,J103="CONFORME"),"FECHA CUMPLIDA",IF(J103="STAND BY","STAND BY",IF(J103=""," ",IF(Tabla1[[#This Row],[FECHA EJEC.]]="","PENDIENTE",CONCATENATE("RETRASO DE ",(K103-I103)," DIAS")))))</f>
        <v>RETRASO DE 2 DIAS</v>
      </c>
      <c r="P103" s="2" t="str">
        <f ca="1">VLOOKUP(MONTH(Tabla1[[#This Row],[FECHA PROG.]]),Tabla2[],2,0)</f>
        <v>Mar</v>
      </c>
      <c r="Q103" s="1">
        <f ca="1">YEAR(Tabla1[[#This Row],[FECHA PROG.]])</f>
        <v>2018</v>
      </c>
      <c r="R103" s="8">
        <f ca="1">360-SUMIFS(Tabla1[HORAS],Tabla1[MÁQUINA],Tabla1[[#This Row],[MÁQUINA]],Tabla1[AÑO],Tabla1[[#This Row],[AÑO]],Tabla1[MES],Tabla1[[#This Row],[MES]])</f>
        <v>350.55</v>
      </c>
      <c r="S103" s="17">
        <f ca="1">Tabla1[[#This Row],[HORAS DISPONIBLES]]/360</f>
        <v>0.97375</v>
      </c>
    </row>
    <row r="104" spans="1:19" x14ac:dyDescent="0.2">
      <c r="A104" s="1" t="s">
        <v>134</v>
      </c>
      <c r="B104" s="1" t="s">
        <v>48</v>
      </c>
      <c r="C104" s="1" t="str">
        <f ca="1">VLOOKUP(RANDBETWEEN(1,13),Tablas!$N$7:$O$19,2,0)</f>
        <v>CISTERNAS DE AGUA</v>
      </c>
      <c r="D104" s="1" t="s">
        <v>12</v>
      </c>
      <c r="E104" s="1" t="s">
        <v>13</v>
      </c>
      <c r="F104" s="1">
        <v>107</v>
      </c>
      <c r="G104" s="1" t="s">
        <v>14</v>
      </c>
      <c r="H104" s="1">
        <v>1420</v>
      </c>
      <c r="I104" s="2">
        <f t="shared" ca="1" si="1"/>
        <v>43542</v>
      </c>
      <c r="J104" s="1" t="str">
        <f ca="1">IFERROR(IF(YEAR(Tabla1[[#This Row],[FECHA EJEC.]])&gt;0,"CONFORME","STANDBY"),"PENDIENTE")</f>
        <v>CONFORME</v>
      </c>
      <c r="K104" s="2">
        <f ca="1">IF(VLOOKUP(RANDBETWEEN(1,20),Tablas!$Q$6:$R$25,2,0)=0,"",Tabla1[[#This Row],[FECHA PROG.]]+VLOOKUP(RANDBETWEEN(1,20),Tablas!$Q$6:$R$25,2,0))</f>
        <v>43543</v>
      </c>
      <c r="L104" s="7">
        <f ca="1">IF(Tabla1[[#This Row],[FECHA EJEC.]]="","",TIME(RANDBETWEEN(9,15),RANDBETWEEN(10,40),0))</f>
        <v>0.56111111111111112</v>
      </c>
      <c r="M104" s="7">
        <f ca="1">IF(Tabla1[[#This Row],[FECHA EJEC.]]="","",Tabla1[[#This Row],[HORA INICIO]]+TIME(RANDBETWEEN(1,4),RANDBETWEEN(10,30),0))</f>
        <v>0.61875000000000002</v>
      </c>
      <c r="N104" s="8">
        <f ca="1">IF(Tabla1[[#This Row],[FECHA EJEC.]]="","",HOUR(Tabla1[[#This Row],[HORA TERMINO]]-Tabla1[[#This Row],[HORA INICIO]])+MINUTE(Tabla1[[#This Row],[HORA TERMINO]]-Tabla1[[#This Row],[HORA INICIO]])/60)</f>
        <v>1.3833333333333333</v>
      </c>
      <c r="O104" s="1" t="str">
        <f ca="1">IF(AND(K104=I104,J104="CONFORME"),"FECHA CUMPLIDA",IF(J104="STAND BY","STAND BY",IF(J104=""," ",IF(Tabla1[[#This Row],[FECHA EJEC.]]="","PENDIENTE",CONCATENATE("RETRASO DE ",(K104-I104)," DIAS")))))</f>
        <v>RETRASO DE 1 DIAS</v>
      </c>
      <c r="P104" s="2" t="str">
        <f ca="1">VLOOKUP(MONTH(Tabla1[[#This Row],[FECHA PROG.]]),Tabla2[],2,0)</f>
        <v>Mar</v>
      </c>
      <c r="Q104" s="1">
        <f ca="1">YEAR(Tabla1[[#This Row],[FECHA PROG.]])</f>
        <v>2019</v>
      </c>
      <c r="R104" s="8">
        <f ca="1">360-SUMIFS(Tabla1[HORAS],Tabla1[MÁQUINA],Tabla1[[#This Row],[MÁQUINA]],Tabla1[AÑO],Tabla1[[#This Row],[AÑO]],Tabla1[MES],Tabla1[[#This Row],[MES]])</f>
        <v>346.93333333333334</v>
      </c>
      <c r="S104" s="17">
        <f ca="1">Tabla1[[#This Row],[HORAS DISPONIBLES]]/360</f>
        <v>0.96370370370370373</v>
      </c>
    </row>
    <row r="105" spans="1:19" x14ac:dyDescent="0.2">
      <c r="A105" s="1" t="s">
        <v>138</v>
      </c>
      <c r="B105" s="1" t="s">
        <v>27</v>
      </c>
      <c r="C105" s="1" t="str">
        <f ca="1">VLOOKUP(RANDBETWEEN(1,13),Tablas!$N$7:$O$19,2,0)</f>
        <v>EXCAVADORA</v>
      </c>
      <c r="D105" s="1" t="s">
        <v>12</v>
      </c>
      <c r="E105" s="1" t="s">
        <v>13</v>
      </c>
      <c r="F105" s="1">
        <v>107</v>
      </c>
      <c r="G105" s="1" t="s">
        <v>14</v>
      </c>
      <c r="H105" s="1">
        <v>1420</v>
      </c>
      <c r="I105" s="2">
        <f t="shared" ca="1" si="1"/>
        <v>43585</v>
      </c>
      <c r="J105" s="1" t="str">
        <f ca="1">IFERROR(IF(YEAR(Tabla1[[#This Row],[FECHA EJEC.]])&gt;0,"CONFORME","STANDBY"),"PENDIENTE")</f>
        <v>PENDIENTE</v>
      </c>
      <c r="K105" s="2" t="str">
        <f ca="1">IF(VLOOKUP(RANDBETWEEN(1,20),Tablas!$Q$6:$R$25,2,0)=0,"",Tabla1[[#This Row],[FECHA PROG.]]+VLOOKUP(RANDBETWEEN(1,20),Tablas!$Q$6:$R$25,2,0))</f>
        <v/>
      </c>
      <c r="L105" s="7" t="str">
        <f ca="1">IF(Tabla1[[#This Row],[FECHA EJEC.]]="","",TIME(RANDBETWEEN(9,15),RANDBETWEEN(10,40),0))</f>
        <v/>
      </c>
      <c r="M105" s="7" t="str">
        <f ca="1">IF(Tabla1[[#This Row],[FECHA EJEC.]]="","",Tabla1[[#This Row],[HORA INICIO]]+TIME(RANDBETWEEN(1,4),RANDBETWEEN(10,30),0))</f>
        <v/>
      </c>
      <c r="N105" s="8" t="str">
        <f ca="1">IF(Tabla1[[#This Row],[FECHA EJEC.]]="","",HOUR(Tabla1[[#This Row],[HORA TERMINO]]-Tabla1[[#This Row],[HORA INICIO]])+MINUTE(Tabla1[[#This Row],[HORA TERMINO]]-Tabla1[[#This Row],[HORA INICIO]])/60)</f>
        <v/>
      </c>
      <c r="O105" s="1" t="str">
        <f ca="1">IF(AND(K105=I105,J105="CONFORME"),"FECHA CUMPLIDA",IF(J105="STAND BY","STAND BY",IF(J105=""," ",IF(Tabla1[[#This Row],[FECHA EJEC.]]="","PENDIENTE",CONCATENATE("RETRASO DE ",(K105-I105)," DIAS")))))</f>
        <v>PENDIENTE</v>
      </c>
      <c r="P105" s="2" t="str">
        <f ca="1">VLOOKUP(MONTH(Tabla1[[#This Row],[FECHA PROG.]]),Tabla2[],2,0)</f>
        <v>Abr</v>
      </c>
      <c r="Q105" s="1">
        <f ca="1">YEAR(Tabla1[[#This Row],[FECHA PROG.]])</f>
        <v>2019</v>
      </c>
      <c r="R105" s="8">
        <f ca="1">360-SUMIFS(Tabla1[HORAS],Tabla1[MÁQUINA],Tabla1[[#This Row],[MÁQUINA]],Tabla1[AÑO],Tabla1[[#This Row],[AÑO]],Tabla1[MES],Tabla1[[#This Row],[MES]])</f>
        <v>358.7</v>
      </c>
      <c r="S105" s="17">
        <f ca="1">Tabla1[[#This Row],[HORAS DISPONIBLES]]/360</f>
        <v>0.99638888888888888</v>
      </c>
    </row>
    <row r="106" spans="1:19" x14ac:dyDescent="0.2">
      <c r="A106" s="1" t="s">
        <v>138</v>
      </c>
      <c r="B106" s="1" t="s">
        <v>27</v>
      </c>
      <c r="C106" s="1" t="str">
        <f ca="1">VLOOKUP(RANDBETWEEN(1,13),Tablas!$N$7:$O$19,2,0)</f>
        <v>COMPACTADORA</v>
      </c>
      <c r="D106" s="1" t="s">
        <v>12</v>
      </c>
      <c r="E106" s="1" t="s">
        <v>18</v>
      </c>
      <c r="F106" s="1">
        <v>107</v>
      </c>
      <c r="G106" s="1" t="s">
        <v>19</v>
      </c>
      <c r="H106" s="1">
        <v>1698</v>
      </c>
      <c r="I106" s="2">
        <f t="shared" ca="1" si="1"/>
        <v>43208</v>
      </c>
      <c r="J106" s="1" t="str">
        <f ca="1">IFERROR(IF(YEAR(Tabla1[[#This Row],[FECHA EJEC.]])&gt;0,"CONFORME","STANDBY"),"PENDIENTE")</f>
        <v>PENDIENTE</v>
      </c>
      <c r="K106" s="2" t="str">
        <f ca="1">IF(VLOOKUP(RANDBETWEEN(1,20),Tablas!$Q$6:$R$25,2,0)=0,"",Tabla1[[#This Row],[FECHA PROG.]]+VLOOKUP(RANDBETWEEN(1,20),Tablas!$Q$6:$R$25,2,0))</f>
        <v/>
      </c>
      <c r="L106" s="7" t="str">
        <f ca="1">IF(Tabla1[[#This Row],[FECHA EJEC.]]="","",TIME(RANDBETWEEN(9,15),RANDBETWEEN(10,40),0))</f>
        <v/>
      </c>
      <c r="M106" s="7" t="str">
        <f ca="1">IF(Tabla1[[#This Row],[FECHA EJEC.]]="","",Tabla1[[#This Row],[HORA INICIO]]+TIME(RANDBETWEEN(1,4),RANDBETWEEN(10,30),0))</f>
        <v/>
      </c>
      <c r="N106" s="8" t="str">
        <f ca="1">IF(Tabla1[[#This Row],[FECHA EJEC.]]="","",HOUR(Tabla1[[#This Row],[HORA TERMINO]]-Tabla1[[#This Row],[HORA INICIO]])+MINUTE(Tabla1[[#This Row],[HORA TERMINO]]-Tabla1[[#This Row],[HORA INICIO]])/60)</f>
        <v/>
      </c>
      <c r="O106" s="1" t="str">
        <f ca="1">IF(AND(K106=I106,J106="CONFORME"),"FECHA CUMPLIDA",IF(J106="STAND BY","STAND BY",IF(J106=""," ",IF(Tabla1[[#This Row],[FECHA EJEC.]]="","PENDIENTE",CONCATENATE("RETRASO DE ",(K106-I106)," DIAS")))))</f>
        <v>PENDIENTE</v>
      </c>
      <c r="P106" s="2" t="str">
        <f ca="1">VLOOKUP(MONTH(Tabla1[[#This Row],[FECHA PROG.]]),Tabla2[],2,0)</f>
        <v>Abr</v>
      </c>
      <c r="Q106" s="1">
        <f ca="1">YEAR(Tabla1[[#This Row],[FECHA PROG.]])</f>
        <v>2018</v>
      </c>
      <c r="R106" s="8">
        <f ca="1">360-SUMIFS(Tabla1[HORAS],Tabla1[MÁQUINA],Tabla1[[#This Row],[MÁQUINA]],Tabla1[AÑO],Tabla1[[#This Row],[AÑO]],Tabla1[MES],Tabla1[[#This Row],[MES]])</f>
        <v>356.7</v>
      </c>
      <c r="S106" s="17">
        <f ca="1">Tabla1[[#This Row],[HORAS DISPONIBLES]]/360</f>
        <v>0.99083333333333334</v>
      </c>
    </row>
    <row r="107" spans="1:19" x14ac:dyDescent="0.2">
      <c r="A107" s="1" t="s">
        <v>136</v>
      </c>
      <c r="B107" s="1" t="s">
        <v>20</v>
      </c>
      <c r="C107" s="1" t="str">
        <f ca="1">VLOOKUP(RANDBETWEEN(1,13),Tablas!$N$7:$O$19,2,0)</f>
        <v>DRAGAS</v>
      </c>
      <c r="D107" s="1" t="s">
        <v>12</v>
      </c>
      <c r="E107" s="1" t="s">
        <v>21</v>
      </c>
      <c r="F107" s="1">
        <v>106</v>
      </c>
      <c r="G107" s="1" t="s">
        <v>19</v>
      </c>
      <c r="H107" s="1">
        <v>1698</v>
      </c>
      <c r="I107" s="2">
        <f t="shared" ca="1" si="1"/>
        <v>43585</v>
      </c>
      <c r="J107" s="1" t="str">
        <f ca="1">IFERROR(IF(YEAR(Tabla1[[#This Row],[FECHA EJEC.]])&gt;0,"CONFORME","STANDBY"),"PENDIENTE")</f>
        <v>PENDIENTE</v>
      </c>
      <c r="K107" s="2" t="str">
        <f ca="1">IF(VLOOKUP(RANDBETWEEN(1,20),Tablas!$Q$6:$R$25,2,0)=0,"",Tabla1[[#This Row],[FECHA PROG.]]+VLOOKUP(RANDBETWEEN(1,20),Tablas!$Q$6:$R$25,2,0))</f>
        <v/>
      </c>
      <c r="L107" s="7" t="str">
        <f ca="1">IF(Tabla1[[#This Row],[FECHA EJEC.]]="","",TIME(RANDBETWEEN(9,15),RANDBETWEEN(10,40),0))</f>
        <v/>
      </c>
      <c r="M107" s="7" t="str">
        <f ca="1">IF(Tabla1[[#This Row],[FECHA EJEC.]]="","",Tabla1[[#This Row],[HORA INICIO]]+TIME(RANDBETWEEN(1,4),RANDBETWEEN(10,30),0))</f>
        <v/>
      </c>
      <c r="N107" s="8" t="str">
        <f ca="1">IF(Tabla1[[#This Row],[FECHA EJEC.]]="","",HOUR(Tabla1[[#This Row],[HORA TERMINO]]-Tabla1[[#This Row],[HORA INICIO]])+MINUTE(Tabla1[[#This Row],[HORA TERMINO]]-Tabla1[[#This Row],[HORA INICIO]])/60)</f>
        <v/>
      </c>
      <c r="O107" s="1" t="str">
        <f ca="1">IF(AND(K107=I107,J107="CONFORME"),"FECHA CUMPLIDA",IF(J107="STAND BY","STAND BY",IF(J107=""," ",IF(Tabla1[[#This Row],[FECHA EJEC.]]="","PENDIENTE",CONCATENATE("RETRASO DE ",(K107-I107)," DIAS")))))</f>
        <v>PENDIENTE</v>
      </c>
      <c r="P107" s="2" t="str">
        <f ca="1">VLOOKUP(MONTH(Tabla1[[#This Row],[FECHA PROG.]]),Tabla2[],2,0)</f>
        <v>Abr</v>
      </c>
      <c r="Q107" s="1">
        <f ca="1">YEAR(Tabla1[[#This Row],[FECHA PROG.]])</f>
        <v>2019</v>
      </c>
      <c r="R107" s="8">
        <f ca="1">360-SUMIFS(Tabla1[HORAS],Tabla1[MÁQUINA],Tabla1[[#This Row],[MÁQUINA]],Tabla1[AÑO],Tabla1[[#This Row],[AÑO]],Tabla1[MES],Tabla1[[#This Row],[MES]])</f>
        <v>355.6</v>
      </c>
      <c r="S107" s="17">
        <f ca="1">Tabla1[[#This Row],[HORAS DISPONIBLES]]/360</f>
        <v>0.98777777777777787</v>
      </c>
    </row>
    <row r="108" spans="1:19" x14ac:dyDescent="0.2">
      <c r="A108" s="1" t="s">
        <v>137</v>
      </c>
      <c r="B108" s="1" t="s">
        <v>23</v>
      </c>
      <c r="C108" s="1" t="str">
        <f ca="1">VLOOKUP(RANDBETWEEN(1,13),Tablas!$N$7:$O$19,2,0)</f>
        <v>DRAGALINA</v>
      </c>
      <c r="D108" s="1" t="s">
        <v>12</v>
      </c>
      <c r="E108" s="1" t="s">
        <v>24</v>
      </c>
      <c r="F108" s="1">
        <v>201</v>
      </c>
      <c r="G108" s="1" t="s">
        <v>25</v>
      </c>
      <c r="H108" s="1">
        <v>1168</v>
      </c>
      <c r="I108" s="2">
        <f t="shared" ca="1" si="1"/>
        <v>43373</v>
      </c>
      <c r="J108" s="1" t="str">
        <f ca="1">IFERROR(IF(YEAR(Tabla1[[#This Row],[FECHA EJEC.]])&gt;0,"CONFORME","STANDBY"),"PENDIENTE")</f>
        <v>CONFORME</v>
      </c>
      <c r="K108" s="2">
        <f ca="1">IF(VLOOKUP(RANDBETWEEN(1,20),Tablas!$Q$6:$R$25,2,0)=0,"",Tabla1[[#This Row],[FECHA PROG.]]+VLOOKUP(RANDBETWEEN(1,20),Tablas!$Q$6:$R$25,2,0))</f>
        <v>43375</v>
      </c>
      <c r="L108" s="7">
        <f ca="1">IF(Tabla1[[#This Row],[FECHA EJEC.]]="","",TIME(RANDBETWEEN(9,15),RANDBETWEEN(10,40),0))</f>
        <v>0.44444444444444442</v>
      </c>
      <c r="M108" s="7">
        <f ca="1">IF(Tabla1[[#This Row],[FECHA EJEC.]]="","",Tabla1[[#This Row],[HORA INICIO]]+TIME(RANDBETWEEN(1,4),RANDBETWEEN(10,30),0))</f>
        <v>0.58958333333333335</v>
      </c>
      <c r="N108" s="8">
        <f ca="1">IF(Tabla1[[#This Row],[FECHA EJEC.]]="","",HOUR(Tabla1[[#This Row],[HORA TERMINO]]-Tabla1[[#This Row],[HORA INICIO]])+MINUTE(Tabla1[[#This Row],[HORA TERMINO]]-Tabla1[[#This Row],[HORA INICIO]])/60)</f>
        <v>3.4833333333333334</v>
      </c>
      <c r="O108" s="1" t="str">
        <f ca="1">IF(AND(K108=I108,J108="CONFORME"),"FECHA CUMPLIDA",IF(J108="STAND BY","STAND BY",IF(J108=""," ",IF(Tabla1[[#This Row],[FECHA EJEC.]]="","PENDIENTE",CONCATENATE("RETRASO DE ",(K108-I108)," DIAS")))))</f>
        <v>RETRASO DE 2 DIAS</v>
      </c>
      <c r="P108" s="2" t="str">
        <f ca="1">VLOOKUP(MONTH(Tabla1[[#This Row],[FECHA PROG.]]),Tabla2[],2,0)</f>
        <v>Set</v>
      </c>
      <c r="Q108" s="1">
        <f ca="1">YEAR(Tabla1[[#This Row],[FECHA PROG.]])</f>
        <v>2018</v>
      </c>
      <c r="R108" s="8">
        <f ca="1">360-SUMIFS(Tabla1[HORAS],Tabla1[MÁQUINA],Tabla1[[#This Row],[MÁQUINA]],Tabla1[AÑO],Tabla1[[#This Row],[AÑO]],Tabla1[MES],Tabla1[[#This Row],[MES]])</f>
        <v>353.06666666666666</v>
      </c>
      <c r="S108" s="17">
        <f ca="1">Tabla1[[#This Row],[HORAS DISPONIBLES]]/360</f>
        <v>0.98074074074074069</v>
      </c>
    </row>
    <row r="109" spans="1:19" x14ac:dyDescent="0.2">
      <c r="A109" s="1" t="s">
        <v>151</v>
      </c>
      <c r="B109" s="1" t="s">
        <v>49</v>
      </c>
      <c r="C109" s="1" t="str">
        <f ca="1">VLOOKUP(RANDBETWEEN(1,13),Tablas!$N$7:$O$19,2,0)</f>
        <v>EXCAVADORA</v>
      </c>
      <c r="D109" s="1" t="s">
        <v>12</v>
      </c>
      <c r="E109" s="1" t="s">
        <v>13</v>
      </c>
      <c r="F109" s="1">
        <v>107</v>
      </c>
      <c r="G109" s="1" t="s">
        <v>14</v>
      </c>
      <c r="H109" s="1">
        <v>1420</v>
      </c>
      <c r="I109" s="2">
        <f t="shared" ca="1" si="1"/>
        <v>43109</v>
      </c>
      <c r="J109" s="1" t="str">
        <f ca="1">IFERROR(IF(YEAR(Tabla1[[#This Row],[FECHA EJEC.]])&gt;0,"CONFORME","STANDBY"),"PENDIENTE")</f>
        <v>CONFORME</v>
      </c>
      <c r="K109" s="2">
        <f ca="1">IF(VLOOKUP(RANDBETWEEN(1,20),Tablas!$Q$6:$R$25,2,0)=0,"",Tabla1[[#This Row],[FECHA PROG.]]+VLOOKUP(RANDBETWEEN(1,20),Tablas!$Q$6:$R$25,2,0))</f>
        <v>43112</v>
      </c>
      <c r="L109" s="7">
        <f ca="1">IF(Tabla1[[#This Row],[FECHA EJEC.]]="","",TIME(RANDBETWEEN(9,15),RANDBETWEEN(10,40),0))</f>
        <v>0.63402777777777775</v>
      </c>
      <c r="M109" s="7">
        <f ca="1">IF(Tabla1[[#This Row],[FECHA EJEC.]]="","",Tabla1[[#This Row],[HORA INICIO]]+TIME(RANDBETWEEN(1,4),RANDBETWEEN(10,30),0))</f>
        <v>0.68333333333333335</v>
      </c>
      <c r="N109" s="8">
        <f ca="1">IF(Tabla1[[#This Row],[FECHA EJEC.]]="","",HOUR(Tabla1[[#This Row],[HORA TERMINO]]-Tabla1[[#This Row],[HORA INICIO]])+MINUTE(Tabla1[[#This Row],[HORA TERMINO]]-Tabla1[[#This Row],[HORA INICIO]])/60)</f>
        <v>1.1833333333333333</v>
      </c>
      <c r="O109" s="1" t="str">
        <f ca="1">IF(AND(K109=I109,J109="CONFORME"),"FECHA CUMPLIDA",IF(J109="STAND BY","STAND BY",IF(J109=""," ",IF(Tabla1[[#This Row],[FECHA EJEC.]]="","PENDIENTE",CONCATENATE("RETRASO DE ",(K109-I109)," DIAS")))))</f>
        <v>RETRASO DE 3 DIAS</v>
      </c>
      <c r="P109" s="2" t="str">
        <f ca="1">VLOOKUP(MONTH(Tabla1[[#This Row],[FECHA PROG.]]),Tabla2[],2,0)</f>
        <v>Ene</v>
      </c>
      <c r="Q109" s="1">
        <f ca="1">YEAR(Tabla1[[#This Row],[FECHA PROG.]])</f>
        <v>2018</v>
      </c>
      <c r="R109" s="8">
        <f ca="1">360-SUMIFS(Tabla1[HORAS],Tabla1[MÁQUINA],Tabla1[[#This Row],[MÁQUINA]],Tabla1[AÑO],Tabla1[[#This Row],[AÑO]],Tabla1[MES],Tabla1[[#This Row],[MES]])</f>
        <v>351.31666666666666</v>
      </c>
      <c r="S109" s="17">
        <f ca="1">Tabla1[[#This Row],[HORAS DISPONIBLES]]/360</f>
        <v>0.9758796296296296</v>
      </c>
    </row>
    <row r="110" spans="1:19" x14ac:dyDescent="0.2">
      <c r="A110" s="1" t="s">
        <v>139</v>
      </c>
      <c r="B110" s="1" t="s">
        <v>28</v>
      </c>
      <c r="C110" s="1" t="str">
        <f ca="1">VLOOKUP(RANDBETWEEN(1,13),Tablas!$N$7:$O$19,2,0)</f>
        <v>DRAGAS</v>
      </c>
      <c r="D110" s="1" t="s">
        <v>12</v>
      </c>
      <c r="E110" s="1" t="s">
        <v>13</v>
      </c>
      <c r="F110" s="1">
        <v>106</v>
      </c>
      <c r="G110" s="1" t="s">
        <v>29</v>
      </c>
      <c r="H110" s="1">
        <v>908</v>
      </c>
      <c r="I110" s="2">
        <f t="shared" ca="1" si="1"/>
        <v>43472</v>
      </c>
      <c r="J110" s="1" t="str">
        <f ca="1">IFERROR(IF(YEAR(Tabla1[[#This Row],[FECHA EJEC.]])&gt;0,"CONFORME","STANDBY"),"PENDIENTE")</f>
        <v>CONFORME</v>
      </c>
      <c r="K110" s="2">
        <f ca="1">IF(VLOOKUP(RANDBETWEEN(1,20),Tablas!$Q$6:$R$25,2,0)=0,"",Tabla1[[#This Row],[FECHA PROG.]]+VLOOKUP(RANDBETWEEN(1,20),Tablas!$Q$6:$R$25,2,0))</f>
        <v>43472</v>
      </c>
      <c r="L110" s="7">
        <f ca="1">IF(Tabla1[[#This Row],[FECHA EJEC.]]="","",TIME(RANDBETWEEN(9,15),RANDBETWEEN(10,40),0))</f>
        <v>0.43333333333333335</v>
      </c>
      <c r="M110" s="7">
        <f ca="1">IF(Tabla1[[#This Row],[FECHA EJEC.]]="","",Tabla1[[#This Row],[HORA INICIO]]+TIME(RANDBETWEEN(1,4),RANDBETWEEN(10,30),0))</f>
        <v>0.53611111111111109</v>
      </c>
      <c r="N110" s="8">
        <f ca="1">IF(Tabla1[[#This Row],[FECHA EJEC.]]="","",HOUR(Tabla1[[#This Row],[HORA TERMINO]]-Tabla1[[#This Row],[HORA INICIO]])+MINUTE(Tabla1[[#This Row],[HORA TERMINO]]-Tabla1[[#This Row],[HORA INICIO]])/60)</f>
        <v>2.4666666666666668</v>
      </c>
      <c r="O110" s="1" t="str">
        <f ca="1">IF(AND(K110=I110,J110="CONFORME"),"FECHA CUMPLIDA",IF(J110="STAND BY","STAND BY",IF(J110=""," ",IF(Tabla1[[#This Row],[FECHA EJEC.]]="","PENDIENTE",CONCATENATE("RETRASO DE ",(K110-I110)," DIAS")))))</f>
        <v>FECHA CUMPLIDA</v>
      </c>
      <c r="P110" s="2" t="str">
        <f ca="1">VLOOKUP(MONTH(Tabla1[[#This Row],[FECHA PROG.]]),Tabla2[],2,0)</f>
        <v>Ene</v>
      </c>
      <c r="Q110" s="1">
        <f ca="1">YEAR(Tabla1[[#This Row],[FECHA PROG.]])</f>
        <v>2019</v>
      </c>
      <c r="R110" s="8">
        <f ca="1">360-SUMIFS(Tabla1[HORAS],Tabla1[MÁQUINA],Tabla1[[#This Row],[MÁQUINA]],Tabla1[AÑO],Tabla1[[#This Row],[AÑO]],Tabla1[MES],Tabla1[[#This Row],[MES]])</f>
        <v>322.83333333333331</v>
      </c>
      <c r="S110" s="17">
        <f ca="1">Tabla1[[#This Row],[HORAS DISPONIBLES]]/360</f>
        <v>0.89675925925925926</v>
      </c>
    </row>
    <row r="111" spans="1:19" x14ac:dyDescent="0.2">
      <c r="A111" s="1" t="s">
        <v>139</v>
      </c>
      <c r="B111" s="1" t="s">
        <v>28</v>
      </c>
      <c r="C111" s="1" t="str">
        <f ca="1">VLOOKUP(RANDBETWEEN(1,13),Tablas!$N$7:$O$19,2,0)</f>
        <v>COMPACTADORA</v>
      </c>
      <c r="D111" s="1" t="s">
        <v>12</v>
      </c>
      <c r="E111" s="1" t="s">
        <v>18</v>
      </c>
      <c r="F111" s="1">
        <v>106</v>
      </c>
      <c r="G111" s="1" t="s">
        <v>55</v>
      </c>
      <c r="H111" s="1">
        <v>1911</v>
      </c>
      <c r="I111" s="2">
        <f t="shared" ca="1" si="1"/>
        <v>43265</v>
      </c>
      <c r="J111" s="1" t="str">
        <f ca="1">IFERROR(IF(YEAR(Tabla1[[#This Row],[FECHA EJEC.]])&gt;0,"CONFORME","STANDBY"),"PENDIENTE")</f>
        <v>CONFORME</v>
      </c>
      <c r="K111" s="2">
        <f ca="1">IF(VLOOKUP(RANDBETWEEN(1,20),Tablas!$Q$6:$R$25,2,0)=0,"",Tabla1[[#This Row],[FECHA PROG.]]+VLOOKUP(RANDBETWEEN(1,20),Tablas!$Q$6:$R$25,2,0))</f>
        <v>43268</v>
      </c>
      <c r="L111" s="7">
        <f ca="1">IF(Tabla1[[#This Row],[FECHA EJEC.]]="","",TIME(RANDBETWEEN(9,15),RANDBETWEEN(10,40),0))</f>
        <v>0.54861111111111116</v>
      </c>
      <c r="M111" s="7">
        <f ca="1">IF(Tabla1[[#This Row],[FECHA EJEC.]]="","",Tabla1[[#This Row],[HORA INICIO]]+TIME(RANDBETWEEN(1,4),RANDBETWEEN(10,30),0))</f>
        <v>0.60138888888888897</v>
      </c>
      <c r="N111" s="8">
        <f ca="1">IF(Tabla1[[#This Row],[FECHA EJEC.]]="","",HOUR(Tabla1[[#This Row],[HORA TERMINO]]-Tabla1[[#This Row],[HORA INICIO]])+MINUTE(Tabla1[[#This Row],[HORA TERMINO]]-Tabla1[[#This Row],[HORA INICIO]])/60)</f>
        <v>1.2666666666666666</v>
      </c>
      <c r="O111" s="1" t="str">
        <f ca="1">IF(AND(K111=I111,J111="CONFORME"),"FECHA CUMPLIDA",IF(J111="STAND BY","STAND BY",IF(J111=""," ",IF(Tabla1[[#This Row],[FECHA EJEC.]]="","PENDIENTE",CONCATENATE("RETRASO DE ",(K111-I111)," DIAS")))))</f>
        <v>RETRASO DE 3 DIAS</v>
      </c>
      <c r="P111" s="2" t="str">
        <f ca="1">VLOOKUP(MONTH(Tabla1[[#This Row],[FECHA PROG.]]),Tabla2[],2,0)</f>
        <v>Jun</v>
      </c>
      <c r="Q111" s="1">
        <f ca="1">YEAR(Tabla1[[#This Row],[FECHA PROG.]])</f>
        <v>2018</v>
      </c>
      <c r="R111" s="8">
        <f ca="1">360-SUMIFS(Tabla1[HORAS],Tabla1[MÁQUINA],Tabla1[[#This Row],[MÁQUINA]],Tabla1[AÑO],Tabla1[[#This Row],[AÑO]],Tabla1[MES],Tabla1[[#This Row],[MES]])</f>
        <v>306.26666666666665</v>
      </c>
      <c r="S111" s="17">
        <f ca="1">Tabla1[[#This Row],[HORAS DISPONIBLES]]/360</f>
        <v>0.85074074074074069</v>
      </c>
    </row>
    <row r="112" spans="1:19" x14ac:dyDescent="0.2">
      <c r="A112" s="1" t="s">
        <v>140</v>
      </c>
      <c r="B112" s="1" t="s">
        <v>30</v>
      </c>
      <c r="C112" s="1" t="str">
        <f ca="1">VLOOKUP(RANDBETWEEN(1,13),Tablas!$N$7:$O$19,2,0)</f>
        <v>PAVIMENTADORA</v>
      </c>
      <c r="D112" s="1" t="s">
        <v>12</v>
      </c>
      <c r="E112" s="1" t="s">
        <v>24</v>
      </c>
      <c r="F112" s="1">
        <v>201</v>
      </c>
      <c r="G112" s="1" t="s">
        <v>25</v>
      </c>
      <c r="H112" s="1">
        <v>1168</v>
      </c>
      <c r="I112" s="2">
        <f t="shared" ca="1" si="1"/>
        <v>43598</v>
      </c>
      <c r="J112" s="1" t="str">
        <f ca="1">IFERROR(IF(YEAR(Tabla1[[#This Row],[FECHA EJEC.]])&gt;0,"CONFORME","STANDBY"),"PENDIENTE")</f>
        <v>CONFORME</v>
      </c>
      <c r="K112" s="2">
        <f ca="1">IF(VLOOKUP(RANDBETWEEN(1,20),Tablas!$Q$6:$R$25,2,0)=0,"",Tabla1[[#This Row],[FECHA PROG.]]+VLOOKUP(RANDBETWEEN(1,20),Tablas!$Q$6:$R$25,2,0))</f>
        <v>43598</v>
      </c>
      <c r="L112" s="7">
        <f ca="1">IF(Tabla1[[#This Row],[FECHA EJEC.]]="","",TIME(RANDBETWEEN(9,15),RANDBETWEEN(10,40),0))</f>
        <v>0.43055555555555558</v>
      </c>
      <c r="M112" s="7">
        <f ca="1">IF(Tabla1[[#This Row],[FECHA EJEC.]]="","",Tabla1[[#This Row],[HORA INICIO]]+TIME(RANDBETWEEN(1,4),RANDBETWEEN(10,30),0))</f>
        <v>0.56666666666666665</v>
      </c>
      <c r="N112" s="8">
        <f ca="1">IF(Tabla1[[#This Row],[FECHA EJEC.]]="","",HOUR(Tabla1[[#This Row],[HORA TERMINO]]-Tabla1[[#This Row],[HORA INICIO]])+MINUTE(Tabla1[[#This Row],[HORA TERMINO]]-Tabla1[[#This Row],[HORA INICIO]])/60)</f>
        <v>3.2666666666666666</v>
      </c>
      <c r="O112" s="1" t="str">
        <f ca="1">IF(AND(K112=I112,J112="CONFORME"),"FECHA CUMPLIDA",IF(J112="STAND BY","STAND BY",IF(J112=""," ",IF(Tabla1[[#This Row],[FECHA EJEC.]]="","PENDIENTE",CONCATENATE("RETRASO DE ",(K112-I112)," DIAS")))))</f>
        <v>FECHA CUMPLIDA</v>
      </c>
      <c r="P112" s="2" t="str">
        <f ca="1">VLOOKUP(MONTH(Tabla1[[#This Row],[FECHA PROG.]]),Tabla2[],2,0)</f>
        <v>May</v>
      </c>
      <c r="Q112" s="1">
        <f ca="1">YEAR(Tabla1[[#This Row],[FECHA PROG.]])</f>
        <v>2019</v>
      </c>
      <c r="R112" s="8">
        <f ca="1">360-SUMIFS(Tabla1[HORAS],Tabla1[MÁQUINA],Tabla1[[#This Row],[MÁQUINA]],Tabla1[AÑO],Tabla1[[#This Row],[AÑO]],Tabla1[MES],Tabla1[[#This Row],[MES]])</f>
        <v>355.51666666666665</v>
      </c>
      <c r="S112" s="17">
        <f ca="1">Tabla1[[#This Row],[HORAS DISPONIBLES]]/360</f>
        <v>0.9875462962962962</v>
      </c>
    </row>
    <row r="113" spans="1:19" x14ac:dyDescent="0.2">
      <c r="A113" s="1" t="s">
        <v>141</v>
      </c>
      <c r="B113" s="1" t="s">
        <v>50</v>
      </c>
      <c r="C113" s="1" t="str">
        <f ca="1">VLOOKUP(RANDBETWEEN(1,13),Tablas!$N$7:$O$19,2,0)</f>
        <v>ESCREPA</v>
      </c>
      <c r="D113" s="1" t="s">
        <v>12</v>
      </c>
      <c r="E113" s="1" t="s">
        <v>13</v>
      </c>
      <c r="F113" s="1">
        <v>107</v>
      </c>
      <c r="G113" s="1" t="s">
        <v>14</v>
      </c>
      <c r="H113" s="1">
        <v>1420</v>
      </c>
      <c r="I113" s="2">
        <f t="shared" ca="1" si="1"/>
        <v>43478</v>
      </c>
      <c r="J113" s="1" t="str">
        <f ca="1">IFERROR(IF(YEAR(Tabla1[[#This Row],[FECHA EJEC.]])&gt;0,"CONFORME","STANDBY"),"PENDIENTE")</f>
        <v>CONFORME</v>
      </c>
      <c r="K113" s="2">
        <f ca="1">IF(VLOOKUP(RANDBETWEEN(1,20),Tablas!$Q$6:$R$25,2,0)=0,"",Tabla1[[#This Row],[FECHA PROG.]]+VLOOKUP(RANDBETWEEN(1,20),Tablas!$Q$6:$R$25,2,0))</f>
        <v>43481</v>
      </c>
      <c r="L113" s="7">
        <f ca="1">IF(Tabla1[[#This Row],[FECHA EJEC.]]="","",TIME(RANDBETWEEN(9,15),RANDBETWEEN(10,40),0))</f>
        <v>0.47361111111111109</v>
      </c>
      <c r="M113" s="7">
        <f ca="1">IF(Tabla1[[#This Row],[FECHA EJEC.]]="","",Tabla1[[#This Row],[HORA INICIO]]+TIME(RANDBETWEEN(1,4),RANDBETWEEN(10,30),0))</f>
        <v>0.5708333333333333</v>
      </c>
      <c r="N113" s="8">
        <f ca="1">IF(Tabla1[[#This Row],[FECHA EJEC.]]="","",HOUR(Tabla1[[#This Row],[HORA TERMINO]]-Tabla1[[#This Row],[HORA INICIO]])+MINUTE(Tabla1[[#This Row],[HORA TERMINO]]-Tabla1[[#This Row],[HORA INICIO]])/60)</f>
        <v>2.3333333333333335</v>
      </c>
      <c r="O113" s="1" t="str">
        <f ca="1">IF(AND(K113=I113,J113="CONFORME"),"FECHA CUMPLIDA",IF(J113="STAND BY","STAND BY",IF(J113=""," ",IF(Tabla1[[#This Row],[FECHA EJEC.]]="","PENDIENTE",CONCATENATE("RETRASO DE ",(K113-I113)," DIAS")))))</f>
        <v>RETRASO DE 3 DIAS</v>
      </c>
      <c r="P113" s="2" t="str">
        <f ca="1">VLOOKUP(MONTH(Tabla1[[#This Row],[FECHA PROG.]]),Tabla2[],2,0)</f>
        <v>Ene</v>
      </c>
      <c r="Q113" s="1">
        <f ca="1">YEAR(Tabla1[[#This Row],[FECHA PROG.]])</f>
        <v>2019</v>
      </c>
      <c r="R113" s="8">
        <f ca="1">360-SUMIFS(Tabla1[HORAS],Tabla1[MÁQUINA],Tabla1[[#This Row],[MÁQUINA]],Tabla1[AÑO],Tabla1[[#This Row],[AÑO]],Tabla1[MES],Tabla1[[#This Row],[MES]])</f>
        <v>353.65</v>
      </c>
      <c r="S113" s="17">
        <f ca="1">Tabla1[[#This Row],[HORAS DISPONIBLES]]/360</f>
        <v>0.98236111111111102</v>
      </c>
    </row>
    <row r="114" spans="1:19" x14ac:dyDescent="0.2">
      <c r="A114" s="1" t="s">
        <v>139</v>
      </c>
      <c r="B114" s="1" t="s">
        <v>32</v>
      </c>
      <c r="C114" s="1" t="str">
        <f ca="1">VLOOKUP(RANDBETWEEN(1,13),Tablas!$N$7:$O$19,2,0)</f>
        <v>DRAGAS</v>
      </c>
      <c r="D114" s="1" t="s">
        <v>12</v>
      </c>
      <c r="E114" s="1" t="s">
        <v>13</v>
      </c>
      <c r="F114" s="1">
        <v>106</v>
      </c>
      <c r="G114" s="1" t="s">
        <v>29</v>
      </c>
      <c r="H114" s="1">
        <v>908</v>
      </c>
      <c r="I114" s="2">
        <f t="shared" ca="1" si="1"/>
        <v>43461</v>
      </c>
      <c r="J114" s="1" t="str">
        <f ca="1">IFERROR(IF(YEAR(Tabla1[[#This Row],[FECHA EJEC.]])&gt;0,"CONFORME","STANDBY"),"PENDIENTE")</f>
        <v>CONFORME</v>
      </c>
      <c r="K114" s="2">
        <f ca="1">IF(VLOOKUP(RANDBETWEEN(1,20),Tablas!$Q$6:$R$25,2,0)=0,"",Tabla1[[#This Row],[FECHA PROG.]]+VLOOKUP(RANDBETWEEN(1,20),Tablas!$Q$6:$R$25,2,0))</f>
        <v>43464</v>
      </c>
      <c r="L114" s="7">
        <f ca="1">IF(Tabla1[[#This Row],[FECHA EJEC.]]="","",TIME(RANDBETWEEN(9,15),RANDBETWEEN(10,40),0))</f>
        <v>0.38541666666666669</v>
      </c>
      <c r="M114" s="7">
        <f ca="1">IF(Tabla1[[#This Row],[FECHA EJEC.]]="","",Tabla1[[#This Row],[HORA INICIO]]+TIME(RANDBETWEEN(1,4),RANDBETWEEN(10,30),0))</f>
        <v>0.43402777777777779</v>
      </c>
      <c r="N114" s="8">
        <f ca="1">IF(Tabla1[[#This Row],[FECHA EJEC.]]="","",HOUR(Tabla1[[#This Row],[HORA TERMINO]]-Tabla1[[#This Row],[HORA INICIO]])+MINUTE(Tabla1[[#This Row],[HORA TERMINO]]-Tabla1[[#This Row],[HORA INICIO]])/60)</f>
        <v>1.1666666666666667</v>
      </c>
      <c r="O114" s="1" t="str">
        <f ca="1">IF(AND(K114=I114,J114="CONFORME"),"FECHA CUMPLIDA",IF(J114="STAND BY","STAND BY",IF(J114=""," ",IF(Tabla1[[#This Row],[FECHA EJEC.]]="","PENDIENTE",CONCATENATE("RETRASO DE ",(K114-I114)," DIAS")))))</f>
        <v>RETRASO DE 3 DIAS</v>
      </c>
      <c r="P114" s="2" t="str">
        <f ca="1">VLOOKUP(MONTH(Tabla1[[#This Row],[FECHA PROG.]]),Tabla2[],2,0)</f>
        <v>Dic</v>
      </c>
      <c r="Q114" s="1">
        <f ca="1">YEAR(Tabla1[[#This Row],[FECHA PROG.]])</f>
        <v>2018</v>
      </c>
      <c r="R114" s="8">
        <f ca="1">360-SUMIFS(Tabla1[HORAS],Tabla1[MÁQUINA],Tabla1[[#This Row],[MÁQUINA]],Tabla1[AÑO],Tabla1[[#This Row],[AÑO]],Tabla1[MES],Tabla1[[#This Row],[MES]])</f>
        <v>332.58333333333331</v>
      </c>
      <c r="S114" s="17">
        <f ca="1">Tabla1[[#This Row],[HORAS DISPONIBLES]]/360</f>
        <v>0.92384259259259249</v>
      </c>
    </row>
    <row r="115" spans="1:19" x14ac:dyDescent="0.2">
      <c r="A115" s="1" t="s">
        <v>139</v>
      </c>
      <c r="B115" s="1" t="s">
        <v>32</v>
      </c>
      <c r="C115" s="1" t="str">
        <f ca="1">VLOOKUP(RANDBETWEEN(1,13),Tablas!$N$7:$O$19,2,0)</f>
        <v>CARGADORA</v>
      </c>
      <c r="D115" s="1" t="s">
        <v>12</v>
      </c>
      <c r="E115" s="1" t="s">
        <v>18</v>
      </c>
      <c r="F115" s="1">
        <v>106</v>
      </c>
      <c r="G115" s="1" t="s">
        <v>55</v>
      </c>
      <c r="H115" s="1">
        <v>1911</v>
      </c>
      <c r="I115" s="2">
        <f t="shared" ca="1" si="1"/>
        <v>43448</v>
      </c>
      <c r="J115" s="1" t="str">
        <f ca="1">IFERROR(IF(YEAR(Tabla1[[#This Row],[FECHA EJEC.]])&gt;0,"CONFORME","STANDBY"),"PENDIENTE")</f>
        <v>CONFORME</v>
      </c>
      <c r="K115" s="2">
        <f ca="1">IF(VLOOKUP(RANDBETWEEN(1,20),Tablas!$Q$6:$R$25,2,0)=0,"",Tabla1[[#This Row],[FECHA PROG.]]+VLOOKUP(RANDBETWEEN(1,20),Tablas!$Q$6:$R$25,2,0))</f>
        <v>43451</v>
      </c>
      <c r="L115" s="7">
        <f ca="1">IF(Tabla1[[#This Row],[FECHA EJEC.]]="","",TIME(RANDBETWEEN(9,15),RANDBETWEEN(10,40),0))</f>
        <v>0.6381944444444444</v>
      </c>
      <c r="M115" s="7">
        <f ca="1">IF(Tabla1[[#This Row],[FECHA EJEC.]]="","",Tabla1[[#This Row],[HORA INICIO]]+TIME(RANDBETWEEN(1,4),RANDBETWEEN(10,30),0))</f>
        <v>0.68680555555555556</v>
      </c>
      <c r="N115" s="8">
        <f ca="1">IF(Tabla1[[#This Row],[FECHA EJEC.]]="","",HOUR(Tabla1[[#This Row],[HORA TERMINO]]-Tabla1[[#This Row],[HORA INICIO]])+MINUTE(Tabla1[[#This Row],[HORA TERMINO]]-Tabla1[[#This Row],[HORA INICIO]])/60)</f>
        <v>1.1666666666666667</v>
      </c>
      <c r="O115" s="1" t="str">
        <f ca="1">IF(AND(K115=I115,J115="CONFORME"),"FECHA CUMPLIDA",IF(J115="STAND BY","STAND BY",IF(J115=""," ",IF(Tabla1[[#This Row],[FECHA EJEC.]]="","PENDIENTE",CONCATENATE("RETRASO DE ",(K115-I115)," DIAS")))))</f>
        <v>RETRASO DE 3 DIAS</v>
      </c>
      <c r="P115" s="2" t="str">
        <f ca="1">VLOOKUP(MONTH(Tabla1[[#This Row],[FECHA PROG.]]),Tabla2[],2,0)</f>
        <v>Dic</v>
      </c>
      <c r="Q115" s="1">
        <f ca="1">YEAR(Tabla1[[#This Row],[FECHA PROG.]])</f>
        <v>2018</v>
      </c>
      <c r="R115" s="8">
        <f ca="1">360-SUMIFS(Tabla1[HORAS],Tabla1[MÁQUINA],Tabla1[[#This Row],[MÁQUINA]],Tabla1[AÑO],Tabla1[[#This Row],[AÑO]],Tabla1[MES],Tabla1[[#This Row],[MES]])</f>
        <v>332.58333333333331</v>
      </c>
      <c r="S115" s="17">
        <f ca="1">Tabla1[[#This Row],[HORAS DISPONIBLES]]/360</f>
        <v>0.92384259259259249</v>
      </c>
    </row>
    <row r="116" spans="1:19" x14ac:dyDescent="0.2">
      <c r="A116" s="1" t="s">
        <v>142</v>
      </c>
      <c r="B116" s="1" t="s">
        <v>33</v>
      </c>
      <c r="C116" s="1" t="str">
        <f ca="1">VLOOKUP(RANDBETWEEN(1,13),Tablas!$N$7:$O$19,2,0)</f>
        <v>LAS VOLQUETAS</v>
      </c>
      <c r="D116" s="1" t="s">
        <v>12</v>
      </c>
      <c r="E116" s="1" t="s">
        <v>24</v>
      </c>
      <c r="F116" s="1">
        <v>201</v>
      </c>
      <c r="G116" s="1" t="s">
        <v>25</v>
      </c>
      <c r="H116" s="1">
        <v>1168</v>
      </c>
      <c r="I116" s="2">
        <f t="shared" ca="1" si="1"/>
        <v>43248</v>
      </c>
      <c r="J116" s="1" t="str">
        <f ca="1">IFERROR(IF(YEAR(Tabla1[[#This Row],[FECHA EJEC.]])&gt;0,"CONFORME","STANDBY"),"PENDIENTE")</f>
        <v>CONFORME</v>
      </c>
      <c r="K116" s="2">
        <f ca="1">IF(VLOOKUP(RANDBETWEEN(1,20),Tablas!$Q$6:$R$25,2,0)=0,"",Tabla1[[#This Row],[FECHA PROG.]]+VLOOKUP(RANDBETWEEN(1,20),Tablas!$Q$6:$R$25,2,0))</f>
        <v>43252</v>
      </c>
      <c r="L116" s="7">
        <f ca="1">IF(Tabla1[[#This Row],[FECHA EJEC.]]="","",TIME(RANDBETWEEN(9,15),RANDBETWEEN(10,40),0))</f>
        <v>0.44027777777777777</v>
      </c>
      <c r="M116" s="7">
        <f ca="1">IF(Tabla1[[#This Row],[FECHA EJEC.]]="","",Tabla1[[#This Row],[HORA INICIO]]+TIME(RANDBETWEEN(1,4),RANDBETWEEN(10,30),0))</f>
        <v>0.61736111111111114</v>
      </c>
      <c r="N116" s="8">
        <f ca="1">IF(Tabla1[[#This Row],[FECHA EJEC.]]="","",HOUR(Tabla1[[#This Row],[HORA TERMINO]]-Tabla1[[#This Row],[HORA INICIO]])+MINUTE(Tabla1[[#This Row],[HORA TERMINO]]-Tabla1[[#This Row],[HORA INICIO]])/60)</f>
        <v>4.25</v>
      </c>
      <c r="O116" s="1" t="str">
        <f ca="1">IF(AND(K116=I116,J116="CONFORME"),"FECHA CUMPLIDA",IF(J116="STAND BY","STAND BY",IF(J116=""," ",IF(Tabla1[[#This Row],[FECHA EJEC.]]="","PENDIENTE",CONCATENATE("RETRASO DE ",(K116-I116)," DIAS")))))</f>
        <v>RETRASO DE 4 DIAS</v>
      </c>
      <c r="P116" s="2" t="str">
        <f ca="1">VLOOKUP(MONTH(Tabla1[[#This Row],[FECHA PROG.]]),Tabla2[],2,0)</f>
        <v>May</v>
      </c>
      <c r="Q116" s="1">
        <f ca="1">YEAR(Tabla1[[#This Row],[FECHA PROG.]])</f>
        <v>2018</v>
      </c>
      <c r="R116" s="8">
        <f ca="1">360-SUMIFS(Tabla1[HORAS],Tabla1[MÁQUINA],Tabla1[[#This Row],[MÁQUINA]],Tabla1[AÑO],Tabla1[[#This Row],[AÑO]],Tabla1[MES],Tabla1[[#This Row],[MES]])</f>
        <v>353.41666666666669</v>
      </c>
      <c r="S116" s="17">
        <f ca="1">Tabla1[[#This Row],[HORAS DISPONIBLES]]/360</f>
        <v>0.98171296296296306</v>
      </c>
    </row>
    <row r="117" spans="1:19" x14ac:dyDescent="0.2">
      <c r="A117" s="1" t="s">
        <v>151</v>
      </c>
      <c r="B117" s="1" t="s">
        <v>51</v>
      </c>
      <c r="C117" s="1" t="str">
        <f ca="1">VLOOKUP(RANDBETWEEN(1,13),Tablas!$N$7:$O$19,2,0)</f>
        <v>COMPACTADORA</v>
      </c>
      <c r="D117" s="1" t="s">
        <v>12</v>
      </c>
      <c r="E117" s="1" t="s">
        <v>13</v>
      </c>
      <c r="F117" s="1">
        <v>107</v>
      </c>
      <c r="G117" s="1" t="s">
        <v>14</v>
      </c>
      <c r="H117" s="1">
        <v>1420</v>
      </c>
      <c r="I117" s="2">
        <f t="shared" ca="1" si="1"/>
        <v>43288</v>
      </c>
      <c r="J117" s="1" t="str">
        <f ca="1">IFERROR(IF(YEAR(Tabla1[[#This Row],[FECHA EJEC.]])&gt;0,"CONFORME","STANDBY"),"PENDIENTE")</f>
        <v>CONFORME</v>
      </c>
      <c r="K117" s="2">
        <f ca="1">IF(VLOOKUP(RANDBETWEEN(1,20),Tablas!$Q$6:$R$25,2,0)=0,"",Tabla1[[#This Row],[FECHA PROG.]]+VLOOKUP(RANDBETWEEN(1,20),Tablas!$Q$6:$R$25,2,0))</f>
        <v>43291</v>
      </c>
      <c r="L117" s="7">
        <f ca="1">IF(Tabla1[[#This Row],[FECHA EJEC.]]="","",TIME(RANDBETWEEN(9,15),RANDBETWEEN(10,40),0))</f>
        <v>0.54861111111111116</v>
      </c>
      <c r="M117" s="7">
        <f ca="1">IF(Tabla1[[#This Row],[FECHA EJEC.]]="","",Tabla1[[#This Row],[HORA INICIO]]+TIME(RANDBETWEEN(1,4),RANDBETWEEN(10,30),0))</f>
        <v>0.68541666666666679</v>
      </c>
      <c r="N117" s="8">
        <f ca="1">IF(Tabla1[[#This Row],[FECHA EJEC.]]="","",HOUR(Tabla1[[#This Row],[HORA TERMINO]]-Tabla1[[#This Row],[HORA INICIO]])+MINUTE(Tabla1[[#This Row],[HORA TERMINO]]-Tabla1[[#This Row],[HORA INICIO]])/60)</f>
        <v>3.2833333333333332</v>
      </c>
      <c r="O117" s="1" t="str">
        <f ca="1">IF(AND(K117=I117,J117="CONFORME"),"FECHA CUMPLIDA",IF(J117="STAND BY","STAND BY",IF(J117=""," ",IF(Tabla1[[#This Row],[FECHA EJEC.]]="","PENDIENTE",CONCATENATE("RETRASO DE ",(K117-I117)," DIAS")))))</f>
        <v>RETRASO DE 3 DIAS</v>
      </c>
      <c r="P117" s="2" t="str">
        <f ca="1">VLOOKUP(MONTH(Tabla1[[#This Row],[FECHA PROG.]]),Tabla2[],2,0)</f>
        <v>Jul</v>
      </c>
      <c r="Q117" s="1">
        <f ca="1">YEAR(Tabla1[[#This Row],[FECHA PROG.]])</f>
        <v>2018</v>
      </c>
      <c r="R117" s="8">
        <f ca="1">360-SUMIFS(Tabla1[HORAS],Tabla1[MÁQUINA],Tabla1[[#This Row],[MÁQUINA]],Tabla1[AÑO],Tabla1[[#This Row],[AÑO]],Tabla1[MES],Tabla1[[#This Row],[MES]])</f>
        <v>356.71666666666664</v>
      </c>
      <c r="S117" s="17">
        <f ca="1">Tabla1[[#This Row],[HORAS DISPONIBLES]]/360</f>
        <v>0.99087962962962961</v>
      </c>
    </row>
    <row r="118" spans="1:19" x14ac:dyDescent="0.2">
      <c r="A118" s="1" t="s">
        <v>143</v>
      </c>
      <c r="B118" s="1" t="s">
        <v>35</v>
      </c>
      <c r="C118" s="1" t="str">
        <f ca="1">VLOOKUP(RANDBETWEEN(1,13),Tablas!$N$7:$O$19,2,0)</f>
        <v>ESCREPA</v>
      </c>
      <c r="D118" s="1" t="s">
        <v>12</v>
      </c>
      <c r="E118" s="1" t="s">
        <v>13</v>
      </c>
      <c r="F118" s="1">
        <v>106</v>
      </c>
      <c r="G118" s="1" t="s">
        <v>29</v>
      </c>
      <c r="H118" s="1">
        <v>908</v>
      </c>
      <c r="I118" s="2">
        <f t="shared" ca="1" si="1"/>
        <v>43179</v>
      </c>
      <c r="J118" s="1" t="str">
        <f ca="1">IFERROR(IF(YEAR(Tabla1[[#This Row],[FECHA EJEC.]])&gt;0,"CONFORME","STANDBY"),"PENDIENTE")</f>
        <v>CONFORME</v>
      </c>
      <c r="K118" s="2">
        <f ca="1">IF(VLOOKUP(RANDBETWEEN(1,20),Tablas!$Q$6:$R$25,2,0)=0,"",Tabla1[[#This Row],[FECHA PROG.]]+VLOOKUP(RANDBETWEEN(1,20),Tablas!$Q$6:$R$25,2,0))</f>
        <v>43182</v>
      </c>
      <c r="L118" s="7">
        <f ca="1">IF(Tabla1[[#This Row],[FECHA EJEC.]]="","",TIME(RANDBETWEEN(9,15),RANDBETWEEN(10,40),0))</f>
        <v>0.4375</v>
      </c>
      <c r="M118" s="7">
        <f ca="1">IF(Tabla1[[#This Row],[FECHA EJEC.]]="","",Tabla1[[#This Row],[HORA INICIO]]+TIME(RANDBETWEEN(1,4),RANDBETWEEN(10,30),0))</f>
        <v>0.48749999999999999</v>
      </c>
      <c r="N118" s="8">
        <f ca="1">IF(Tabla1[[#This Row],[FECHA EJEC.]]="","",HOUR(Tabla1[[#This Row],[HORA TERMINO]]-Tabla1[[#This Row],[HORA INICIO]])+MINUTE(Tabla1[[#This Row],[HORA TERMINO]]-Tabla1[[#This Row],[HORA INICIO]])/60)</f>
        <v>1.2</v>
      </c>
      <c r="O118" s="1" t="str">
        <f ca="1">IF(AND(K118=I118,J118="CONFORME"),"FECHA CUMPLIDA",IF(J118="STAND BY","STAND BY",IF(J118=""," ",IF(Tabla1[[#This Row],[FECHA EJEC.]]="","PENDIENTE",CONCATENATE("RETRASO DE ",(K118-I118)," DIAS")))))</f>
        <v>RETRASO DE 3 DIAS</v>
      </c>
      <c r="P118" s="2" t="str">
        <f ca="1">VLOOKUP(MONTH(Tabla1[[#This Row],[FECHA PROG.]]),Tabla2[],2,0)</f>
        <v>Mar</v>
      </c>
      <c r="Q118" s="1">
        <f ca="1">YEAR(Tabla1[[#This Row],[FECHA PROG.]])</f>
        <v>2018</v>
      </c>
      <c r="R118" s="8">
        <f ca="1">360-SUMIFS(Tabla1[HORAS],Tabla1[MÁQUINA],Tabla1[[#This Row],[MÁQUINA]],Tabla1[AÑO],Tabla1[[#This Row],[AÑO]],Tabla1[MES],Tabla1[[#This Row],[MES]])</f>
        <v>346.9</v>
      </c>
      <c r="S118" s="17">
        <f ca="1">Tabla1[[#This Row],[HORAS DISPONIBLES]]/360</f>
        <v>0.96361111111111108</v>
      </c>
    </row>
    <row r="119" spans="1:19" x14ac:dyDescent="0.2">
      <c r="A119" s="1" t="s">
        <v>143</v>
      </c>
      <c r="B119" s="1" t="s">
        <v>35</v>
      </c>
      <c r="C119" s="1" t="str">
        <f ca="1">VLOOKUP(RANDBETWEEN(1,13),Tablas!$N$7:$O$19,2,0)</f>
        <v>TRACTORES</v>
      </c>
      <c r="D119" s="1" t="s">
        <v>12</v>
      </c>
      <c r="E119" s="1" t="s">
        <v>18</v>
      </c>
      <c r="F119" s="1">
        <v>106</v>
      </c>
      <c r="G119" s="1" t="s">
        <v>55</v>
      </c>
      <c r="H119" s="1">
        <v>1911</v>
      </c>
      <c r="I119" s="2">
        <f t="shared" ca="1" si="1"/>
        <v>43470</v>
      </c>
      <c r="J119" s="1" t="str">
        <f ca="1">IFERROR(IF(YEAR(Tabla1[[#This Row],[FECHA EJEC.]])&gt;0,"CONFORME","STANDBY"),"PENDIENTE")</f>
        <v>CONFORME</v>
      </c>
      <c r="K119" s="2">
        <f ca="1">IF(VLOOKUP(RANDBETWEEN(1,20),Tablas!$Q$6:$R$25,2,0)=0,"",Tabla1[[#This Row],[FECHA PROG.]]+VLOOKUP(RANDBETWEEN(1,20),Tablas!$Q$6:$R$25,2,0))</f>
        <v>43472</v>
      </c>
      <c r="L119" s="7">
        <f ca="1">IF(Tabla1[[#This Row],[FECHA EJEC.]]="","",TIME(RANDBETWEEN(9,15),RANDBETWEEN(10,40),0))</f>
        <v>0.55069444444444449</v>
      </c>
      <c r="M119" s="7">
        <f ca="1">IF(Tabla1[[#This Row],[FECHA EJEC.]]="","",Tabla1[[#This Row],[HORA INICIO]]+TIME(RANDBETWEEN(1,4),RANDBETWEEN(10,30),0))</f>
        <v>0.60138888888888897</v>
      </c>
      <c r="N119" s="8">
        <f ca="1">IF(Tabla1[[#This Row],[FECHA EJEC.]]="","",HOUR(Tabla1[[#This Row],[HORA TERMINO]]-Tabla1[[#This Row],[HORA INICIO]])+MINUTE(Tabla1[[#This Row],[HORA TERMINO]]-Tabla1[[#This Row],[HORA INICIO]])/60)</f>
        <v>1.2166666666666668</v>
      </c>
      <c r="O119" s="1" t="str">
        <f ca="1">IF(AND(K119=I119,J119="CONFORME"),"FECHA CUMPLIDA",IF(J119="STAND BY","STAND BY",IF(J119=""," ",IF(Tabla1[[#This Row],[FECHA EJEC.]]="","PENDIENTE",CONCATENATE("RETRASO DE ",(K119-I119)," DIAS")))))</f>
        <v>RETRASO DE 2 DIAS</v>
      </c>
      <c r="P119" s="2" t="str">
        <f ca="1">VLOOKUP(MONTH(Tabla1[[#This Row],[FECHA PROG.]]),Tabla2[],2,0)</f>
        <v>Ene</v>
      </c>
      <c r="Q119" s="1">
        <f ca="1">YEAR(Tabla1[[#This Row],[FECHA PROG.]])</f>
        <v>2019</v>
      </c>
      <c r="R119" s="8">
        <f ca="1">360-SUMIFS(Tabla1[HORAS],Tabla1[MÁQUINA],Tabla1[[#This Row],[MÁQUINA]],Tabla1[AÑO],Tabla1[[#This Row],[AÑO]],Tabla1[MES],Tabla1[[#This Row],[MES]])</f>
        <v>358.78333333333336</v>
      </c>
      <c r="S119" s="17">
        <f ca="1">Tabla1[[#This Row],[HORAS DISPONIBLES]]/360</f>
        <v>0.99662037037037043</v>
      </c>
    </row>
    <row r="120" spans="1:19" x14ac:dyDescent="0.2">
      <c r="A120" s="1" t="s">
        <v>144</v>
      </c>
      <c r="B120" s="1" t="s">
        <v>36</v>
      </c>
      <c r="C120" s="1" t="str">
        <f ca="1">VLOOKUP(RANDBETWEEN(1,13),Tablas!$N$7:$O$19,2,0)</f>
        <v>MOTOTRAILLA</v>
      </c>
      <c r="D120" s="1" t="s">
        <v>12</v>
      </c>
      <c r="E120" s="1" t="s">
        <v>21</v>
      </c>
      <c r="F120" s="1">
        <v>107</v>
      </c>
      <c r="G120" s="1" t="s">
        <v>19</v>
      </c>
      <c r="H120" s="1">
        <v>1698</v>
      </c>
      <c r="I120" s="2">
        <f t="shared" ca="1" si="1"/>
        <v>43122</v>
      </c>
      <c r="J120" s="1" t="str">
        <f ca="1">IFERROR(IF(YEAR(Tabla1[[#This Row],[FECHA EJEC.]])&gt;0,"CONFORME","STANDBY"),"PENDIENTE")</f>
        <v>CONFORME</v>
      </c>
      <c r="K120" s="2">
        <f ca="1">IF(VLOOKUP(RANDBETWEEN(1,20),Tablas!$Q$6:$R$25,2,0)=0,"",Tabla1[[#This Row],[FECHA PROG.]]+VLOOKUP(RANDBETWEEN(1,20),Tablas!$Q$6:$R$25,2,0))</f>
        <v>43125</v>
      </c>
      <c r="L120" s="7">
        <f ca="1">IF(Tabla1[[#This Row],[FECHA EJEC.]]="","",TIME(RANDBETWEEN(9,15),RANDBETWEEN(10,40),0))</f>
        <v>0.42638888888888887</v>
      </c>
      <c r="M120" s="7">
        <f ca="1">IF(Tabla1[[#This Row],[FECHA EJEC.]]="","",Tabla1[[#This Row],[HORA INICIO]]+TIME(RANDBETWEEN(1,4),RANDBETWEEN(10,30),0))</f>
        <v>0.60138888888888886</v>
      </c>
      <c r="N120" s="8">
        <f ca="1">IF(Tabla1[[#This Row],[FECHA EJEC.]]="","",HOUR(Tabla1[[#This Row],[HORA TERMINO]]-Tabla1[[#This Row],[HORA INICIO]])+MINUTE(Tabla1[[#This Row],[HORA TERMINO]]-Tabla1[[#This Row],[HORA INICIO]])/60)</f>
        <v>4.2</v>
      </c>
      <c r="O120" s="1" t="str">
        <f ca="1">IF(AND(K120=I120,J120="CONFORME"),"FECHA CUMPLIDA",IF(J120="STAND BY","STAND BY",IF(J120=""," ",IF(Tabla1[[#This Row],[FECHA EJEC.]]="","PENDIENTE",CONCATENATE("RETRASO DE ",(K120-I120)," DIAS")))))</f>
        <v>RETRASO DE 3 DIAS</v>
      </c>
      <c r="P120" s="2" t="str">
        <f ca="1">VLOOKUP(MONTH(Tabla1[[#This Row],[FECHA PROG.]]),Tabla2[],2,0)</f>
        <v>Ene</v>
      </c>
      <c r="Q120" s="1">
        <f ca="1">YEAR(Tabla1[[#This Row],[FECHA PROG.]])</f>
        <v>2018</v>
      </c>
      <c r="R120" s="8">
        <f ca="1">360-SUMIFS(Tabla1[HORAS],Tabla1[MÁQUINA],Tabla1[[#This Row],[MÁQUINA]],Tabla1[AÑO],Tabla1[[#This Row],[AÑO]],Tabla1[MES],Tabla1[[#This Row],[MES]])</f>
        <v>355.8</v>
      </c>
      <c r="S120" s="17">
        <f ca="1">Tabla1[[#This Row],[HORAS DISPONIBLES]]/360</f>
        <v>0.9883333333333334</v>
      </c>
    </row>
    <row r="121" spans="1:19" x14ac:dyDescent="0.2">
      <c r="A121" s="1" t="s">
        <v>142</v>
      </c>
      <c r="B121" s="1" t="s">
        <v>37</v>
      </c>
      <c r="C121" s="1" t="str">
        <f ca="1">VLOOKUP(RANDBETWEEN(1,13),Tablas!$N$7:$O$19,2,0)</f>
        <v>MOTONIVELADORA</v>
      </c>
      <c r="D121" s="1" t="s">
        <v>12</v>
      </c>
      <c r="E121" s="1" t="s">
        <v>24</v>
      </c>
      <c r="F121" s="1">
        <v>201</v>
      </c>
      <c r="G121" s="1" t="s">
        <v>25</v>
      </c>
      <c r="H121" s="1">
        <v>1168</v>
      </c>
      <c r="I121" s="2">
        <f t="shared" ca="1" si="1"/>
        <v>43480</v>
      </c>
      <c r="J121" s="1" t="str">
        <f ca="1">IFERROR(IF(YEAR(Tabla1[[#This Row],[FECHA EJEC.]])&gt;0,"CONFORME","STANDBY"),"PENDIENTE")</f>
        <v>CONFORME</v>
      </c>
      <c r="K121" s="2">
        <f ca="1">IF(VLOOKUP(RANDBETWEEN(1,20),Tablas!$Q$6:$R$25,2,0)=0,"",Tabla1[[#This Row],[FECHA PROG.]]+VLOOKUP(RANDBETWEEN(1,20),Tablas!$Q$6:$R$25,2,0))</f>
        <v>43482</v>
      </c>
      <c r="L121" s="7">
        <f ca="1">IF(Tabla1[[#This Row],[FECHA EJEC.]]="","",TIME(RANDBETWEEN(9,15),RANDBETWEEN(10,40),0))</f>
        <v>0.50763888888888886</v>
      </c>
      <c r="M121" s="7">
        <f ca="1">IF(Tabla1[[#This Row],[FECHA EJEC.]]="","",Tabla1[[#This Row],[HORA INICIO]]+TIME(RANDBETWEEN(1,4),RANDBETWEEN(10,30),0))</f>
        <v>0.56319444444444444</v>
      </c>
      <c r="N121" s="8">
        <f ca="1">IF(Tabla1[[#This Row],[FECHA EJEC.]]="","",HOUR(Tabla1[[#This Row],[HORA TERMINO]]-Tabla1[[#This Row],[HORA INICIO]])+MINUTE(Tabla1[[#This Row],[HORA TERMINO]]-Tabla1[[#This Row],[HORA INICIO]])/60)</f>
        <v>1.3333333333333333</v>
      </c>
      <c r="O121" s="1" t="str">
        <f ca="1">IF(AND(K121=I121,J121="CONFORME"),"FECHA CUMPLIDA",IF(J121="STAND BY","STAND BY",IF(J121=""," ",IF(Tabla1[[#This Row],[FECHA EJEC.]]="","PENDIENTE",CONCATENATE("RETRASO DE ",(K121-I121)," DIAS")))))</f>
        <v>RETRASO DE 2 DIAS</v>
      </c>
      <c r="P121" s="2" t="str">
        <f ca="1">VLOOKUP(MONTH(Tabla1[[#This Row],[FECHA PROG.]]),Tabla2[],2,0)</f>
        <v>Ene</v>
      </c>
      <c r="Q121" s="1">
        <f ca="1">YEAR(Tabla1[[#This Row],[FECHA PROG.]])</f>
        <v>2019</v>
      </c>
      <c r="R121" s="8">
        <f ca="1">360-SUMIFS(Tabla1[HORAS],Tabla1[MÁQUINA],Tabla1[[#This Row],[MÁQUINA]],Tabla1[AÑO],Tabla1[[#This Row],[AÑO]],Tabla1[MES],Tabla1[[#This Row],[MES]])</f>
        <v>349.01666666666665</v>
      </c>
      <c r="S121" s="17">
        <f ca="1">Tabla1[[#This Row],[HORAS DISPONIBLES]]/360</f>
        <v>0.96949074074074071</v>
      </c>
    </row>
    <row r="122" spans="1:19" x14ac:dyDescent="0.2">
      <c r="A122" s="1" t="s">
        <v>134</v>
      </c>
      <c r="B122" s="1" t="s">
        <v>52</v>
      </c>
      <c r="C122" s="1" t="str">
        <f ca="1">VLOOKUP(RANDBETWEEN(1,13),Tablas!$N$7:$O$19,2,0)</f>
        <v>PAVIMENTADORA</v>
      </c>
      <c r="D122" s="1" t="s">
        <v>12</v>
      </c>
      <c r="E122" s="1" t="s">
        <v>13</v>
      </c>
      <c r="F122" s="1">
        <v>107</v>
      </c>
      <c r="G122" s="1" t="s">
        <v>14</v>
      </c>
      <c r="H122" s="1">
        <v>1420</v>
      </c>
      <c r="I122" s="2">
        <f t="shared" ca="1" si="1"/>
        <v>43440</v>
      </c>
      <c r="J122" s="1" t="str">
        <f ca="1">IFERROR(IF(YEAR(Tabla1[[#This Row],[FECHA EJEC.]])&gt;0,"CONFORME","STANDBY"),"PENDIENTE")</f>
        <v>PENDIENTE</v>
      </c>
      <c r="K122" s="2" t="str">
        <f ca="1">IF(VLOOKUP(RANDBETWEEN(1,20),Tablas!$Q$6:$R$25,2,0)=0,"",Tabla1[[#This Row],[FECHA PROG.]]+VLOOKUP(RANDBETWEEN(1,20),Tablas!$Q$6:$R$25,2,0))</f>
        <v/>
      </c>
      <c r="L122" s="7" t="str">
        <f ca="1">IF(Tabla1[[#This Row],[FECHA EJEC.]]="","",TIME(RANDBETWEEN(9,15),RANDBETWEEN(10,40),0))</f>
        <v/>
      </c>
      <c r="M122" s="7" t="str">
        <f ca="1">IF(Tabla1[[#This Row],[FECHA EJEC.]]="","",Tabla1[[#This Row],[HORA INICIO]]+TIME(RANDBETWEEN(1,4),RANDBETWEEN(10,30),0))</f>
        <v/>
      </c>
      <c r="N122" s="8" t="str">
        <f ca="1">IF(Tabla1[[#This Row],[FECHA EJEC.]]="","",HOUR(Tabla1[[#This Row],[HORA TERMINO]]-Tabla1[[#This Row],[HORA INICIO]])+MINUTE(Tabla1[[#This Row],[HORA TERMINO]]-Tabla1[[#This Row],[HORA INICIO]])/60)</f>
        <v/>
      </c>
      <c r="O122" s="1" t="str">
        <f ca="1">IF(AND(K122=I122,J122="CONFORME"),"FECHA CUMPLIDA",IF(J122="STAND BY","STAND BY",IF(J122=""," ",IF(Tabla1[[#This Row],[FECHA EJEC.]]="","PENDIENTE",CONCATENATE("RETRASO DE ",(K122-I122)," DIAS")))))</f>
        <v>PENDIENTE</v>
      </c>
      <c r="P122" s="2" t="str">
        <f ca="1">VLOOKUP(MONTH(Tabla1[[#This Row],[FECHA PROG.]]),Tabla2[],2,0)</f>
        <v>Dic</v>
      </c>
      <c r="Q122" s="1">
        <f ca="1">YEAR(Tabla1[[#This Row],[FECHA PROG.]])</f>
        <v>2018</v>
      </c>
      <c r="R122" s="8">
        <f ca="1">360-SUMIFS(Tabla1[HORAS],Tabla1[MÁQUINA],Tabla1[[#This Row],[MÁQUINA]],Tabla1[AÑO],Tabla1[[#This Row],[AÑO]],Tabla1[MES],Tabla1[[#This Row],[MES]])</f>
        <v>349.95</v>
      </c>
      <c r="S122" s="17">
        <f ca="1">Tabla1[[#This Row],[HORAS DISPONIBLES]]/360</f>
        <v>0.9720833333333333</v>
      </c>
    </row>
    <row r="123" spans="1:19" x14ac:dyDescent="0.2">
      <c r="A123" s="1" t="s">
        <v>139</v>
      </c>
      <c r="B123" s="1" t="s">
        <v>28</v>
      </c>
      <c r="C123" s="1" t="str">
        <f ca="1">VLOOKUP(RANDBETWEEN(1,13),Tablas!$N$7:$O$19,2,0)</f>
        <v>EXCAVADORA</v>
      </c>
      <c r="D123" s="1" t="s">
        <v>12</v>
      </c>
      <c r="E123" s="1" t="s">
        <v>13</v>
      </c>
      <c r="F123" s="1">
        <v>106</v>
      </c>
      <c r="G123" s="1" t="s">
        <v>29</v>
      </c>
      <c r="H123" s="1">
        <v>908</v>
      </c>
      <c r="I123" s="2">
        <f t="shared" ca="1" si="1"/>
        <v>43203</v>
      </c>
      <c r="J123" s="1" t="str">
        <f ca="1">IFERROR(IF(YEAR(Tabla1[[#This Row],[FECHA EJEC.]])&gt;0,"CONFORME","STANDBY"),"PENDIENTE")</f>
        <v>CONFORME</v>
      </c>
      <c r="K123" s="2">
        <f ca="1">IF(VLOOKUP(RANDBETWEEN(1,20),Tablas!$Q$6:$R$25,2,0)=0,"",Tabla1[[#This Row],[FECHA PROG.]]+VLOOKUP(RANDBETWEEN(1,20),Tablas!$Q$6:$R$25,2,0))</f>
        <v>43204</v>
      </c>
      <c r="L123" s="7">
        <f ca="1">IF(Tabla1[[#This Row],[FECHA EJEC.]]="","",TIME(RANDBETWEEN(9,15),RANDBETWEEN(10,40),0))</f>
        <v>0.44166666666666665</v>
      </c>
      <c r="M123" s="7">
        <f ca="1">IF(Tabla1[[#This Row],[FECHA EJEC.]]="","",Tabla1[[#This Row],[HORA INICIO]]+TIME(RANDBETWEEN(1,4),RANDBETWEEN(10,30),0))</f>
        <v>0.49305555555555552</v>
      </c>
      <c r="N123" s="8">
        <f ca="1">IF(Tabla1[[#This Row],[FECHA EJEC.]]="","",HOUR(Tabla1[[#This Row],[HORA TERMINO]]-Tabla1[[#This Row],[HORA INICIO]])+MINUTE(Tabla1[[#This Row],[HORA TERMINO]]-Tabla1[[#This Row],[HORA INICIO]])/60)</f>
        <v>1.2333333333333334</v>
      </c>
      <c r="O123" s="1" t="str">
        <f ca="1">IF(AND(K123=I123,J123="CONFORME"),"FECHA CUMPLIDA",IF(J123="STAND BY","STAND BY",IF(J123=""," ",IF(Tabla1[[#This Row],[FECHA EJEC.]]="","PENDIENTE",CONCATENATE("RETRASO DE ",(K123-I123)," DIAS")))))</f>
        <v>RETRASO DE 1 DIAS</v>
      </c>
      <c r="P123" s="2" t="str">
        <f ca="1">VLOOKUP(MONTH(Tabla1[[#This Row],[FECHA PROG.]]),Tabla2[],2,0)</f>
        <v>Abr</v>
      </c>
      <c r="Q123" s="1">
        <f ca="1">YEAR(Tabla1[[#This Row],[FECHA PROG.]])</f>
        <v>2018</v>
      </c>
      <c r="R123" s="8">
        <f ca="1">360-SUMIFS(Tabla1[HORAS],Tabla1[MÁQUINA],Tabla1[[#This Row],[MÁQUINA]],Tabla1[AÑO],Tabla1[[#This Row],[AÑO]],Tabla1[MES],Tabla1[[#This Row],[MES]])</f>
        <v>322.14999999999998</v>
      </c>
      <c r="S123" s="17">
        <f ca="1">Tabla1[[#This Row],[HORAS DISPONIBLES]]/360</f>
        <v>0.894861111111111</v>
      </c>
    </row>
    <row r="124" spans="1:19" x14ac:dyDescent="0.2">
      <c r="A124" s="1" t="s">
        <v>139</v>
      </c>
      <c r="B124" s="1" t="s">
        <v>28</v>
      </c>
      <c r="C124" s="1" t="str">
        <f ca="1">VLOOKUP(RANDBETWEEN(1,13),Tablas!$N$7:$O$19,2,0)</f>
        <v>CISTERNAS DE AGUA</v>
      </c>
      <c r="D124" s="1" t="s">
        <v>12</v>
      </c>
      <c r="E124" s="1" t="s">
        <v>18</v>
      </c>
      <c r="F124" s="1">
        <v>106</v>
      </c>
      <c r="G124" s="1" t="s">
        <v>55</v>
      </c>
      <c r="H124" s="1">
        <v>1911</v>
      </c>
      <c r="I124" s="2">
        <f t="shared" ca="1" si="1"/>
        <v>43543</v>
      </c>
      <c r="J124" s="1" t="str">
        <f ca="1">IFERROR(IF(YEAR(Tabla1[[#This Row],[FECHA EJEC.]])&gt;0,"CONFORME","STANDBY"),"PENDIENTE")</f>
        <v>CONFORME</v>
      </c>
      <c r="K124" s="2">
        <f ca="1">IF(VLOOKUP(RANDBETWEEN(1,20),Tablas!$Q$6:$R$25,2,0)=0,"",Tabla1[[#This Row],[FECHA PROG.]]+VLOOKUP(RANDBETWEEN(1,20),Tablas!$Q$6:$R$25,2,0))</f>
        <v>43546</v>
      </c>
      <c r="L124" s="7">
        <f ca="1">IF(Tabla1[[#This Row],[FECHA EJEC.]]="","",TIME(RANDBETWEEN(9,15),RANDBETWEEN(10,40),0))</f>
        <v>0.39513888888888887</v>
      </c>
      <c r="M124" s="7">
        <f ca="1">IF(Tabla1[[#This Row],[FECHA EJEC.]]="","",Tabla1[[#This Row],[HORA INICIO]]+TIME(RANDBETWEEN(1,4),RANDBETWEEN(10,30),0))</f>
        <v>0.49444444444444441</v>
      </c>
      <c r="N124" s="8">
        <f ca="1">IF(Tabla1[[#This Row],[FECHA EJEC.]]="","",HOUR(Tabla1[[#This Row],[HORA TERMINO]]-Tabla1[[#This Row],[HORA INICIO]])+MINUTE(Tabla1[[#This Row],[HORA TERMINO]]-Tabla1[[#This Row],[HORA INICIO]])/60)</f>
        <v>2.3833333333333333</v>
      </c>
      <c r="O124" s="1" t="str">
        <f ca="1">IF(AND(K124=I124,J124="CONFORME"),"FECHA CUMPLIDA",IF(J124="STAND BY","STAND BY",IF(J124=""," ",IF(Tabla1[[#This Row],[FECHA EJEC.]]="","PENDIENTE",CONCATENATE("RETRASO DE ",(K124-I124)," DIAS")))))</f>
        <v>RETRASO DE 3 DIAS</v>
      </c>
      <c r="P124" s="2" t="str">
        <f ca="1">VLOOKUP(MONTH(Tabla1[[#This Row],[FECHA PROG.]]),Tabla2[],2,0)</f>
        <v>Mar</v>
      </c>
      <c r="Q124" s="1">
        <f ca="1">YEAR(Tabla1[[#This Row],[FECHA PROG.]])</f>
        <v>2019</v>
      </c>
      <c r="R124" s="8">
        <f ca="1">360-SUMIFS(Tabla1[HORAS],Tabla1[MÁQUINA],Tabla1[[#This Row],[MÁQUINA]],Tabla1[AÑO],Tabla1[[#This Row],[AÑO]],Tabla1[MES],Tabla1[[#This Row],[MES]])</f>
        <v>300.46666666666664</v>
      </c>
      <c r="S124" s="17">
        <f ca="1">Tabla1[[#This Row],[HORAS DISPONIBLES]]/360</f>
        <v>0.83462962962962961</v>
      </c>
    </row>
    <row r="125" spans="1:19" x14ac:dyDescent="0.2">
      <c r="A125" s="1" t="s">
        <v>145</v>
      </c>
      <c r="B125" s="1" t="s">
        <v>39</v>
      </c>
      <c r="C125" s="1" t="str">
        <f ca="1">VLOOKUP(RANDBETWEEN(1,13),Tablas!$N$7:$O$19,2,0)</f>
        <v>CISTERNAS DE AGUA</v>
      </c>
      <c r="D125" s="1" t="s">
        <v>12</v>
      </c>
      <c r="E125" s="1" t="s">
        <v>21</v>
      </c>
      <c r="F125" s="1">
        <v>107</v>
      </c>
      <c r="G125" s="1" t="s">
        <v>19</v>
      </c>
      <c r="H125" s="1">
        <v>1698</v>
      </c>
      <c r="I125" s="2">
        <f t="shared" ca="1" si="1"/>
        <v>43249</v>
      </c>
      <c r="J125" s="1" t="str">
        <f ca="1">IFERROR(IF(YEAR(Tabla1[[#This Row],[FECHA EJEC.]])&gt;0,"CONFORME","STANDBY"),"PENDIENTE")</f>
        <v>PENDIENTE</v>
      </c>
      <c r="K125" s="2" t="str">
        <f ca="1">IF(VLOOKUP(RANDBETWEEN(1,20),Tablas!$Q$6:$R$25,2,0)=0,"",Tabla1[[#This Row],[FECHA PROG.]]+VLOOKUP(RANDBETWEEN(1,20),Tablas!$Q$6:$R$25,2,0))</f>
        <v/>
      </c>
      <c r="L125" s="7" t="str">
        <f ca="1">IF(Tabla1[[#This Row],[FECHA EJEC.]]="","",TIME(RANDBETWEEN(9,15),RANDBETWEEN(10,40),0))</f>
        <v/>
      </c>
      <c r="M125" s="7" t="str">
        <f ca="1">IF(Tabla1[[#This Row],[FECHA EJEC.]]="","",Tabla1[[#This Row],[HORA INICIO]]+TIME(RANDBETWEEN(1,4),RANDBETWEEN(10,30),0))</f>
        <v/>
      </c>
      <c r="N125" s="8" t="str">
        <f ca="1">IF(Tabla1[[#This Row],[FECHA EJEC.]]="","",HOUR(Tabla1[[#This Row],[HORA TERMINO]]-Tabla1[[#This Row],[HORA INICIO]])+MINUTE(Tabla1[[#This Row],[HORA TERMINO]]-Tabla1[[#This Row],[HORA INICIO]])/60)</f>
        <v/>
      </c>
      <c r="O125" s="1" t="str">
        <f ca="1">IF(AND(K125=I125,J125="CONFORME"),"FECHA CUMPLIDA",IF(J125="STAND BY","STAND BY",IF(J125=""," ",IF(Tabla1[[#This Row],[FECHA EJEC.]]="","PENDIENTE",CONCATENATE("RETRASO DE ",(K125-I125)," DIAS")))))</f>
        <v>PENDIENTE</v>
      </c>
      <c r="P125" s="2" t="str">
        <f ca="1">VLOOKUP(MONTH(Tabla1[[#This Row],[FECHA PROG.]]),Tabla2[],2,0)</f>
        <v>May</v>
      </c>
      <c r="Q125" s="1">
        <f ca="1">YEAR(Tabla1[[#This Row],[FECHA PROG.]])</f>
        <v>2018</v>
      </c>
      <c r="R125" s="8">
        <f ca="1">360-SUMIFS(Tabla1[HORAS],Tabla1[MÁQUINA],Tabla1[[#This Row],[MÁQUINA]],Tabla1[AÑO],Tabla1[[#This Row],[AÑO]],Tabla1[MES],Tabla1[[#This Row],[MES]])</f>
        <v>355.15</v>
      </c>
      <c r="S125" s="17">
        <f ca="1">Tabla1[[#This Row],[HORAS DISPONIBLES]]/360</f>
        <v>0.98652777777777767</v>
      </c>
    </row>
    <row r="126" spans="1:19" x14ac:dyDescent="0.2">
      <c r="A126" s="1" t="s">
        <v>146</v>
      </c>
      <c r="B126" s="1" t="s">
        <v>40</v>
      </c>
      <c r="C126" s="1" t="str">
        <f ca="1">VLOOKUP(RANDBETWEEN(1,13),Tablas!$N$7:$O$19,2,0)</f>
        <v>LAS VOLQUETAS</v>
      </c>
      <c r="D126" s="1" t="s">
        <v>12</v>
      </c>
      <c r="E126" s="1" t="s">
        <v>24</v>
      </c>
      <c r="F126" s="1">
        <v>201</v>
      </c>
      <c r="G126" s="1" t="s">
        <v>25</v>
      </c>
      <c r="H126" s="1">
        <v>1168</v>
      </c>
      <c r="I126" s="2">
        <f t="shared" ca="1" si="1"/>
        <v>43145</v>
      </c>
      <c r="J126" s="1" t="str">
        <f ca="1">IFERROR(IF(YEAR(Tabla1[[#This Row],[FECHA EJEC.]])&gt;0,"CONFORME","STANDBY"),"PENDIENTE")</f>
        <v>CONFORME</v>
      </c>
      <c r="K126" s="2">
        <f ca="1">IF(VLOOKUP(RANDBETWEEN(1,20),Tablas!$Q$6:$R$25,2,0)=0,"",Tabla1[[#This Row],[FECHA PROG.]]+VLOOKUP(RANDBETWEEN(1,20),Tablas!$Q$6:$R$25,2,0))</f>
        <v>43148</v>
      </c>
      <c r="L126" s="7">
        <f ca="1">IF(Tabla1[[#This Row],[FECHA EJEC.]]="","",TIME(RANDBETWEEN(9,15),RANDBETWEEN(10,40),0))</f>
        <v>0.4861111111111111</v>
      </c>
      <c r="M126" s="7">
        <f ca="1">IF(Tabla1[[#This Row],[FECHA EJEC.]]="","",Tabla1[[#This Row],[HORA INICIO]]+TIME(RANDBETWEEN(1,4),RANDBETWEEN(10,30),0))</f>
        <v>0.66319444444444442</v>
      </c>
      <c r="N126" s="8">
        <f ca="1">IF(Tabla1[[#This Row],[FECHA EJEC.]]="","",HOUR(Tabla1[[#This Row],[HORA TERMINO]]-Tabla1[[#This Row],[HORA INICIO]])+MINUTE(Tabla1[[#This Row],[HORA TERMINO]]-Tabla1[[#This Row],[HORA INICIO]])/60)</f>
        <v>4.25</v>
      </c>
      <c r="O126" s="1" t="str">
        <f ca="1">IF(AND(K126=I126,J126="CONFORME"),"FECHA CUMPLIDA",IF(J126="STAND BY","STAND BY",IF(J126=""," ",IF(Tabla1[[#This Row],[FECHA EJEC.]]="","PENDIENTE",CONCATENATE("RETRASO DE ",(K126-I126)," DIAS")))))</f>
        <v>RETRASO DE 3 DIAS</v>
      </c>
      <c r="P126" s="2" t="str">
        <f ca="1">VLOOKUP(MONTH(Tabla1[[#This Row],[FECHA PROG.]]),Tabla2[],2,0)</f>
        <v>Feb</v>
      </c>
      <c r="Q126" s="1">
        <f ca="1">YEAR(Tabla1[[#This Row],[FECHA PROG.]])</f>
        <v>2018</v>
      </c>
      <c r="R126" s="8">
        <f ca="1">360-SUMIFS(Tabla1[HORAS],Tabla1[MÁQUINA],Tabla1[[#This Row],[MÁQUINA]],Tabla1[AÑO],Tabla1[[#This Row],[AÑO]],Tabla1[MES],Tabla1[[#This Row],[MES]])</f>
        <v>354.28333333333336</v>
      </c>
      <c r="S126" s="17">
        <f ca="1">Tabla1[[#This Row],[HORAS DISPONIBLES]]/360</f>
        <v>0.98412037037037048</v>
      </c>
    </row>
    <row r="127" spans="1:19" x14ac:dyDescent="0.2">
      <c r="A127" s="1" t="s">
        <v>134</v>
      </c>
      <c r="B127" s="1" t="s">
        <v>53</v>
      </c>
      <c r="C127" s="1" t="str">
        <f ca="1">VLOOKUP(RANDBETWEEN(1,13),Tablas!$N$7:$O$19,2,0)</f>
        <v>DRAGAS</v>
      </c>
      <c r="D127" s="1" t="s">
        <v>12</v>
      </c>
      <c r="E127" s="1" t="s">
        <v>13</v>
      </c>
      <c r="F127" s="1">
        <v>107</v>
      </c>
      <c r="G127" s="1" t="s">
        <v>14</v>
      </c>
      <c r="H127" s="1">
        <v>1420</v>
      </c>
      <c r="I127" s="2">
        <f t="shared" ca="1" si="1"/>
        <v>43420</v>
      </c>
      <c r="J127" s="1" t="str">
        <f ca="1">IFERROR(IF(YEAR(Tabla1[[#This Row],[FECHA EJEC.]])&gt;0,"CONFORME","STANDBY"),"PENDIENTE")</f>
        <v>CONFORME</v>
      </c>
      <c r="K127" s="2">
        <f ca="1">IF(VLOOKUP(RANDBETWEEN(1,20),Tablas!$Q$6:$R$25,2,0)=0,"",Tabla1[[#This Row],[FECHA PROG.]]+VLOOKUP(RANDBETWEEN(1,20),Tablas!$Q$6:$R$25,2,0))</f>
        <v>43424</v>
      </c>
      <c r="L127" s="7">
        <f ca="1">IF(Tabla1[[#This Row],[FECHA EJEC.]]="","",TIME(RANDBETWEEN(9,15),RANDBETWEEN(10,40),0))</f>
        <v>0.60833333333333328</v>
      </c>
      <c r="M127" s="7">
        <f ca="1">IF(Tabla1[[#This Row],[FECHA EJEC.]]="","",Tabla1[[#This Row],[HORA INICIO]]+TIME(RANDBETWEEN(1,4),RANDBETWEEN(10,30),0))</f>
        <v>0.66041666666666665</v>
      </c>
      <c r="N127" s="8">
        <f ca="1">IF(Tabla1[[#This Row],[FECHA EJEC.]]="","",HOUR(Tabla1[[#This Row],[HORA TERMINO]]-Tabla1[[#This Row],[HORA INICIO]])+MINUTE(Tabla1[[#This Row],[HORA TERMINO]]-Tabla1[[#This Row],[HORA INICIO]])/60)</f>
        <v>1.25</v>
      </c>
      <c r="O127" s="1" t="str">
        <f ca="1">IF(AND(K127=I127,J127="CONFORME"),"FECHA CUMPLIDA",IF(J127="STAND BY","STAND BY",IF(J127=""," ",IF(Tabla1[[#This Row],[FECHA EJEC.]]="","PENDIENTE",CONCATENATE("RETRASO DE ",(K127-I127)," DIAS")))))</f>
        <v>RETRASO DE 4 DIAS</v>
      </c>
      <c r="P127" s="2" t="str">
        <f ca="1">VLOOKUP(MONTH(Tabla1[[#This Row],[FECHA PROG.]]),Tabla2[],2,0)</f>
        <v>Nov</v>
      </c>
      <c r="Q127" s="1">
        <f ca="1">YEAR(Tabla1[[#This Row],[FECHA PROG.]])</f>
        <v>2018</v>
      </c>
      <c r="R127" s="8">
        <f ca="1">360-SUMIFS(Tabla1[HORAS],Tabla1[MÁQUINA],Tabla1[[#This Row],[MÁQUINA]],Tabla1[AÑO],Tabla1[[#This Row],[AÑO]],Tabla1[MES],Tabla1[[#This Row],[MES]])</f>
        <v>351.61666666666667</v>
      </c>
      <c r="S127" s="17">
        <f ca="1">Tabla1[[#This Row],[HORAS DISPONIBLES]]/360</f>
        <v>0.97671296296296295</v>
      </c>
    </row>
    <row r="128" spans="1:19" x14ac:dyDescent="0.2">
      <c r="A128" s="1" t="s">
        <v>147</v>
      </c>
      <c r="B128" s="1" t="s">
        <v>42</v>
      </c>
      <c r="C128" s="1" t="str">
        <f ca="1">VLOOKUP(RANDBETWEEN(1,13),Tablas!$N$7:$O$19,2,0)</f>
        <v>COMPACTADORA</v>
      </c>
      <c r="D128" s="1" t="s">
        <v>12</v>
      </c>
      <c r="E128" s="1" t="s">
        <v>21</v>
      </c>
      <c r="F128" s="1">
        <v>106</v>
      </c>
      <c r="G128" s="1" t="s">
        <v>19</v>
      </c>
      <c r="H128" s="1">
        <v>1698</v>
      </c>
      <c r="I128" s="2">
        <f t="shared" ca="1" si="1"/>
        <v>43306</v>
      </c>
      <c r="J128" s="1" t="str">
        <f ca="1">IFERROR(IF(YEAR(Tabla1[[#This Row],[FECHA EJEC.]])&gt;0,"CONFORME","STANDBY"),"PENDIENTE")</f>
        <v>CONFORME</v>
      </c>
      <c r="K128" s="2">
        <f ca="1">IF(VLOOKUP(RANDBETWEEN(1,20),Tablas!$Q$6:$R$25,2,0)=0,"",Tabla1[[#This Row],[FECHA PROG.]]+VLOOKUP(RANDBETWEEN(1,20),Tablas!$Q$6:$R$25,2,0))</f>
        <v>43307</v>
      </c>
      <c r="L128" s="7">
        <f ca="1">IF(Tabla1[[#This Row],[FECHA EJEC.]]="","",TIME(RANDBETWEEN(9,15),RANDBETWEEN(10,40),0))</f>
        <v>0.3923611111111111</v>
      </c>
      <c r="M128" s="7">
        <f ca="1">IF(Tabla1[[#This Row],[FECHA EJEC.]]="","",Tabla1[[#This Row],[HORA INICIO]]+TIME(RANDBETWEEN(1,4),RANDBETWEEN(10,30),0))</f>
        <v>0.45416666666666666</v>
      </c>
      <c r="N128" s="8">
        <f ca="1">IF(Tabla1[[#This Row],[FECHA EJEC.]]="","",HOUR(Tabla1[[#This Row],[HORA TERMINO]]-Tabla1[[#This Row],[HORA INICIO]])+MINUTE(Tabla1[[#This Row],[HORA TERMINO]]-Tabla1[[#This Row],[HORA INICIO]])/60)</f>
        <v>1.4833333333333334</v>
      </c>
      <c r="O128" s="1" t="str">
        <f ca="1">IF(AND(K128=I128,J128="CONFORME"),"FECHA CUMPLIDA",IF(J128="STAND BY","STAND BY",IF(J128=""," ",IF(Tabla1[[#This Row],[FECHA EJEC.]]="","PENDIENTE",CONCATENATE("RETRASO DE ",(K128-I128)," DIAS")))))</f>
        <v>RETRASO DE 1 DIAS</v>
      </c>
      <c r="P128" s="2" t="str">
        <f ca="1">VLOOKUP(MONTH(Tabla1[[#This Row],[FECHA PROG.]]),Tabla2[],2,0)</f>
        <v>Jul</v>
      </c>
      <c r="Q128" s="1">
        <f ca="1">YEAR(Tabla1[[#This Row],[FECHA PROG.]])</f>
        <v>2018</v>
      </c>
      <c r="R128" s="8">
        <f ca="1">360-SUMIFS(Tabla1[HORAS],Tabla1[MÁQUINA],Tabla1[[#This Row],[MÁQUINA]],Tabla1[AÑO],Tabla1[[#This Row],[AÑO]],Tabla1[MES],Tabla1[[#This Row],[MES]])</f>
        <v>354.33333333333331</v>
      </c>
      <c r="S128" s="17">
        <f ca="1">Tabla1[[#This Row],[HORAS DISPONIBLES]]/360</f>
        <v>0.98425925925925917</v>
      </c>
    </row>
    <row r="129" spans="1:19" x14ac:dyDescent="0.2">
      <c r="A129" s="1" t="s">
        <v>148</v>
      </c>
      <c r="B129" s="1" t="s">
        <v>43</v>
      </c>
      <c r="C129" s="1" t="str">
        <f ca="1">VLOOKUP(RANDBETWEEN(1,13),Tablas!$N$7:$O$19,2,0)</f>
        <v>LAS VOLQUETAS</v>
      </c>
      <c r="D129" s="1" t="s">
        <v>12</v>
      </c>
      <c r="E129" s="1" t="s">
        <v>24</v>
      </c>
      <c r="F129" s="1">
        <v>201</v>
      </c>
      <c r="G129" s="1" t="s">
        <v>25</v>
      </c>
      <c r="H129" s="1">
        <v>1168</v>
      </c>
      <c r="I129" s="2">
        <f t="shared" ca="1" si="1"/>
        <v>43506</v>
      </c>
      <c r="J129" s="1" t="str">
        <f ca="1">IFERROR(IF(YEAR(Tabla1[[#This Row],[FECHA EJEC.]])&gt;0,"CONFORME","STANDBY"),"PENDIENTE")</f>
        <v>CONFORME</v>
      </c>
      <c r="K129" s="2">
        <f ca="1">IF(VLOOKUP(RANDBETWEEN(1,20),Tablas!$Q$6:$R$25,2,0)=0,"",Tabla1[[#This Row],[FECHA PROG.]]+VLOOKUP(RANDBETWEEN(1,20),Tablas!$Q$6:$R$25,2,0))</f>
        <v>43509</v>
      </c>
      <c r="L129" s="7">
        <f ca="1">IF(Tabla1[[#This Row],[FECHA EJEC.]]="","",TIME(RANDBETWEEN(9,15),RANDBETWEEN(10,40),0))</f>
        <v>0.38263888888888886</v>
      </c>
      <c r="M129" s="7">
        <f ca="1">IF(Tabla1[[#This Row],[FECHA EJEC.]]="","",Tabla1[[#This Row],[HORA INICIO]]+TIME(RANDBETWEEN(1,4),RANDBETWEEN(10,30),0))</f>
        <v>0.51597222222222217</v>
      </c>
      <c r="N129" s="8">
        <f ca="1">IF(Tabla1[[#This Row],[FECHA EJEC.]]="","",HOUR(Tabla1[[#This Row],[HORA TERMINO]]-Tabla1[[#This Row],[HORA INICIO]])+MINUTE(Tabla1[[#This Row],[HORA TERMINO]]-Tabla1[[#This Row],[HORA INICIO]])/60)</f>
        <v>3.2</v>
      </c>
      <c r="O129" s="1" t="str">
        <f ca="1">IF(AND(K129=I129,J129="CONFORME"),"FECHA CUMPLIDA",IF(J129="STAND BY","STAND BY",IF(J129=""," ",IF(Tabla1[[#This Row],[FECHA EJEC.]]="","PENDIENTE",CONCATENATE("RETRASO DE ",(K129-I129)," DIAS")))))</f>
        <v>RETRASO DE 3 DIAS</v>
      </c>
      <c r="P129" s="2" t="str">
        <f ca="1">VLOOKUP(MONTH(Tabla1[[#This Row],[FECHA PROG.]]),Tabla2[],2,0)</f>
        <v>Feb</v>
      </c>
      <c r="Q129" s="1">
        <f ca="1">YEAR(Tabla1[[#This Row],[FECHA PROG.]])</f>
        <v>2019</v>
      </c>
      <c r="R129" s="8">
        <f ca="1">360-SUMIFS(Tabla1[HORAS],Tabla1[MÁQUINA],Tabla1[[#This Row],[MÁQUINA]],Tabla1[AÑO],Tabla1[[#This Row],[AÑO]],Tabla1[MES],Tabla1[[#This Row],[MES]])</f>
        <v>350.98333333333335</v>
      </c>
      <c r="S129" s="17">
        <f ca="1">Tabla1[[#This Row],[HORAS DISPONIBLES]]/360</f>
        <v>0.97495370370370371</v>
      </c>
    </row>
    <row r="130" spans="1:19" x14ac:dyDescent="0.2">
      <c r="A130" s="1" t="s">
        <v>134</v>
      </c>
      <c r="B130" s="1" t="s">
        <v>54</v>
      </c>
      <c r="C130" s="1" t="str">
        <f ca="1">VLOOKUP(RANDBETWEEN(1,13),Tablas!$N$7:$O$19,2,0)</f>
        <v>DRAGALINA</v>
      </c>
      <c r="D130" s="1" t="s">
        <v>12</v>
      </c>
      <c r="E130" s="1" t="s">
        <v>13</v>
      </c>
      <c r="F130" s="1">
        <v>107</v>
      </c>
      <c r="G130" s="1" t="s">
        <v>14</v>
      </c>
      <c r="H130" s="1">
        <v>1420</v>
      </c>
      <c r="I130" s="2">
        <f t="shared" ref="I130:I193" ca="1" si="2">RANDBETWEEN(43101,43616)</f>
        <v>43184</v>
      </c>
      <c r="J130" s="1" t="str">
        <f ca="1">IFERROR(IF(YEAR(Tabla1[[#This Row],[FECHA EJEC.]])&gt;0,"CONFORME","STANDBY"),"PENDIENTE")</f>
        <v>CONFORME</v>
      </c>
      <c r="K130" s="2">
        <f ca="1">IF(VLOOKUP(RANDBETWEEN(1,20),Tablas!$Q$6:$R$25,2,0)=0,"",Tabla1[[#This Row],[FECHA PROG.]]+VLOOKUP(RANDBETWEEN(1,20),Tablas!$Q$6:$R$25,2,0))</f>
        <v>43188</v>
      </c>
      <c r="L130" s="7">
        <f ca="1">IF(Tabla1[[#This Row],[FECHA EJEC.]]="","",TIME(RANDBETWEEN(9,15),RANDBETWEEN(10,40),0))</f>
        <v>0.43958333333333333</v>
      </c>
      <c r="M130" s="7">
        <f ca="1">IF(Tabla1[[#This Row],[FECHA EJEC.]]="","",Tabla1[[#This Row],[HORA INICIO]]+TIME(RANDBETWEEN(1,4),RANDBETWEEN(10,30),0))</f>
        <v>0.58055555555555549</v>
      </c>
      <c r="N130" s="8">
        <f ca="1">IF(Tabla1[[#This Row],[FECHA EJEC.]]="","",HOUR(Tabla1[[#This Row],[HORA TERMINO]]-Tabla1[[#This Row],[HORA INICIO]])+MINUTE(Tabla1[[#This Row],[HORA TERMINO]]-Tabla1[[#This Row],[HORA INICIO]])/60)</f>
        <v>3.3833333333333333</v>
      </c>
      <c r="O130" s="1" t="str">
        <f ca="1">IF(AND(K130=I130,J130="CONFORME"),"FECHA CUMPLIDA",IF(J130="STAND BY","STAND BY",IF(J130=""," ",IF(Tabla1[[#This Row],[FECHA EJEC.]]="","PENDIENTE",CONCATENATE("RETRASO DE ",(K130-I130)," DIAS")))))</f>
        <v>RETRASO DE 4 DIAS</v>
      </c>
      <c r="P130" s="2" t="str">
        <f ca="1">VLOOKUP(MONTH(Tabla1[[#This Row],[FECHA PROG.]]),Tabla2[],2,0)</f>
        <v>Mar</v>
      </c>
      <c r="Q130" s="1">
        <f ca="1">YEAR(Tabla1[[#This Row],[FECHA PROG.]])</f>
        <v>2018</v>
      </c>
      <c r="R130" s="8">
        <f ca="1">360-SUMIFS(Tabla1[HORAS],Tabla1[MÁQUINA],Tabla1[[#This Row],[MÁQUINA]],Tabla1[AÑO],Tabla1[[#This Row],[AÑO]],Tabla1[MES],Tabla1[[#This Row],[MES]])</f>
        <v>344.0333333333333</v>
      </c>
      <c r="S130" s="17">
        <f ca="1">Tabla1[[#This Row],[HORAS DISPONIBLES]]/360</f>
        <v>0.95564814814814802</v>
      </c>
    </row>
    <row r="131" spans="1:19" x14ac:dyDescent="0.2">
      <c r="A131" s="1" t="s">
        <v>139</v>
      </c>
      <c r="B131" s="1" t="s">
        <v>32</v>
      </c>
      <c r="C131" s="1" t="str">
        <f ca="1">VLOOKUP(RANDBETWEEN(1,13),Tablas!$N$7:$O$19,2,0)</f>
        <v>MOTONIVELADORA</v>
      </c>
      <c r="D131" s="1" t="s">
        <v>12</v>
      </c>
      <c r="E131" s="1" t="s">
        <v>13</v>
      </c>
      <c r="F131" s="1">
        <v>106</v>
      </c>
      <c r="G131" s="1" t="s">
        <v>29</v>
      </c>
      <c r="H131" s="1">
        <v>908</v>
      </c>
      <c r="I131" s="2">
        <f t="shared" ca="1" si="2"/>
        <v>43597</v>
      </c>
      <c r="J131" s="1" t="str">
        <f ca="1">IFERROR(IF(YEAR(Tabla1[[#This Row],[FECHA EJEC.]])&gt;0,"CONFORME","STANDBY"),"PENDIENTE")</f>
        <v>CONFORME</v>
      </c>
      <c r="K131" s="2">
        <f ca="1">IF(VLOOKUP(RANDBETWEEN(1,20),Tablas!$Q$6:$R$25,2,0)=0,"",Tabla1[[#This Row],[FECHA PROG.]]+VLOOKUP(RANDBETWEEN(1,20),Tablas!$Q$6:$R$25,2,0))</f>
        <v>43599</v>
      </c>
      <c r="L131" s="7">
        <f ca="1">IF(Tabla1[[#This Row],[FECHA EJEC.]]="","",TIME(RANDBETWEEN(9,15),RANDBETWEEN(10,40),0))</f>
        <v>0.38611111111111113</v>
      </c>
      <c r="M131" s="7">
        <f ca="1">IF(Tabla1[[#This Row],[FECHA EJEC.]]="","",Tabla1[[#This Row],[HORA INICIO]]+TIME(RANDBETWEEN(1,4),RANDBETWEEN(10,30),0))</f>
        <v>0.43958333333333333</v>
      </c>
      <c r="N131" s="8">
        <f ca="1">IF(Tabla1[[#This Row],[FECHA EJEC.]]="","",HOUR(Tabla1[[#This Row],[HORA TERMINO]]-Tabla1[[#This Row],[HORA INICIO]])+MINUTE(Tabla1[[#This Row],[HORA TERMINO]]-Tabla1[[#This Row],[HORA INICIO]])/60)</f>
        <v>1.2833333333333332</v>
      </c>
      <c r="O131" s="1" t="str">
        <f ca="1">IF(AND(K131=I131,J131="CONFORME"),"FECHA CUMPLIDA",IF(J131="STAND BY","STAND BY",IF(J131=""," ",IF(Tabla1[[#This Row],[FECHA EJEC.]]="","PENDIENTE",CONCATENATE("RETRASO DE ",(K131-I131)," DIAS")))))</f>
        <v>RETRASO DE 2 DIAS</v>
      </c>
      <c r="P131" s="2" t="str">
        <f ca="1">VLOOKUP(MONTH(Tabla1[[#This Row],[FECHA PROG.]]),Tabla2[],2,0)</f>
        <v>May</v>
      </c>
      <c r="Q131" s="1">
        <f ca="1">YEAR(Tabla1[[#This Row],[FECHA PROG.]])</f>
        <v>2019</v>
      </c>
      <c r="R131" s="8">
        <f ca="1">360-SUMIFS(Tabla1[HORAS],Tabla1[MÁQUINA],Tabla1[[#This Row],[MÁQUINA]],Tabla1[AÑO],Tabla1[[#This Row],[AÑO]],Tabla1[MES],Tabla1[[#This Row],[MES]])</f>
        <v>335.88333333333333</v>
      </c>
      <c r="S131" s="17">
        <f ca="1">Tabla1[[#This Row],[HORAS DISPONIBLES]]/360</f>
        <v>0.93300925925925926</v>
      </c>
    </row>
    <row r="132" spans="1:19" x14ac:dyDescent="0.2">
      <c r="A132" s="1" t="s">
        <v>139</v>
      </c>
      <c r="B132" s="1" t="s">
        <v>32</v>
      </c>
      <c r="C132" s="1" t="str">
        <f ca="1">VLOOKUP(RANDBETWEEN(1,13),Tablas!$N$7:$O$19,2,0)</f>
        <v>EXCAVADORA</v>
      </c>
      <c r="D132" s="1" t="s">
        <v>12</v>
      </c>
      <c r="E132" s="1" t="s">
        <v>18</v>
      </c>
      <c r="F132" s="1">
        <v>106</v>
      </c>
      <c r="G132" s="1" t="s">
        <v>55</v>
      </c>
      <c r="H132" s="1">
        <v>1911</v>
      </c>
      <c r="I132" s="2">
        <f t="shared" ca="1" si="2"/>
        <v>43183</v>
      </c>
      <c r="J132" s="1" t="str">
        <f ca="1">IFERROR(IF(YEAR(Tabla1[[#This Row],[FECHA EJEC.]])&gt;0,"CONFORME","STANDBY"),"PENDIENTE")</f>
        <v>CONFORME</v>
      </c>
      <c r="K132" s="2">
        <f ca="1">IF(VLOOKUP(RANDBETWEEN(1,20),Tablas!$Q$6:$R$25,2,0)=0,"",Tabla1[[#This Row],[FECHA PROG.]]+VLOOKUP(RANDBETWEEN(1,20),Tablas!$Q$6:$R$25,2,0))</f>
        <v>43183</v>
      </c>
      <c r="L132" s="7">
        <f ca="1">IF(Tabla1[[#This Row],[FECHA EJEC.]]="","",TIME(RANDBETWEEN(9,15),RANDBETWEEN(10,40),0))</f>
        <v>0.65138888888888891</v>
      </c>
      <c r="M132" s="7">
        <f ca="1">IF(Tabla1[[#This Row],[FECHA EJEC.]]="","",Tabla1[[#This Row],[HORA INICIO]]+TIME(RANDBETWEEN(1,4),RANDBETWEEN(10,30),0))</f>
        <v>0.75138888888888888</v>
      </c>
      <c r="N132" s="8">
        <f ca="1">IF(Tabla1[[#This Row],[FECHA EJEC.]]="","",HOUR(Tabla1[[#This Row],[HORA TERMINO]]-Tabla1[[#This Row],[HORA INICIO]])+MINUTE(Tabla1[[#This Row],[HORA TERMINO]]-Tabla1[[#This Row],[HORA INICIO]])/60)</f>
        <v>2.4</v>
      </c>
      <c r="O132" s="1" t="str">
        <f ca="1">IF(AND(K132=I132,J132="CONFORME"),"FECHA CUMPLIDA",IF(J132="STAND BY","STAND BY",IF(J132=""," ",IF(Tabla1[[#This Row],[FECHA EJEC.]]="","PENDIENTE",CONCATENATE("RETRASO DE ",(K132-I132)," DIAS")))))</f>
        <v>FECHA CUMPLIDA</v>
      </c>
      <c r="P132" s="2" t="str">
        <f ca="1">VLOOKUP(MONTH(Tabla1[[#This Row],[FECHA PROG.]]),Tabla2[],2,0)</f>
        <v>Mar</v>
      </c>
      <c r="Q132" s="1">
        <f ca="1">YEAR(Tabla1[[#This Row],[FECHA PROG.]])</f>
        <v>2018</v>
      </c>
      <c r="R132" s="8">
        <f ca="1">360-SUMIFS(Tabla1[HORAS],Tabla1[MÁQUINA],Tabla1[[#This Row],[MÁQUINA]],Tabla1[AÑO],Tabla1[[#This Row],[AÑO]],Tabla1[MES],Tabla1[[#This Row],[MES]])</f>
        <v>303.93333333333334</v>
      </c>
      <c r="S132" s="17">
        <f ca="1">Tabla1[[#This Row],[HORAS DISPONIBLES]]/360</f>
        <v>0.84425925925925926</v>
      </c>
    </row>
    <row r="133" spans="1:19" x14ac:dyDescent="0.2">
      <c r="A133" s="1" t="s">
        <v>136</v>
      </c>
      <c r="B133" s="1" t="s">
        <v>20</v>
      </c>
      <c r="C133" s="1" t="str">
        <f ca="1">VLOOKUP(RANDBETWEEN(1,13),Tablas!$N$7:$O$19,2,0)</f>
        <v>CISTERNAS DE AGUA</v>
      </c>
      <c r="D133" s="1" t="s">
        <v>12</v>
      </c>
      <c r="E133" s="1" t="s">
        <v>21</v>
      </c>
      <c r="F133" s="1">
        <v>106</v>
      </c>
      <c r="G133" s="1" t="s">
        <v>19</v>
      </c>
      <c r="H133" s="1">
        <v>1698</v>
      </c>
      <c r="I133" s="2">
        <f t="shared" ca="1" si="2"/>
        <v>43539</v>
      </c>
      <c r="J133" s="1" t="str">
        <f ca="1">IFERROR(IF(YEAR(Tabla1[[#This Row],[FECHA EJEC.]])&gt;0,"CONFORME","STANDBY"),"PENDIENTE")</f>
        <v>CONFORME</v>
      </c>
      <c r="K133" s="2">
        <f ca="1">IF(VLOOKUP(RANDBETWEEN(1,20),Tablas!$Q$6:$R$25,2,0)=0,"",Tabla1[[#This Row],[FECHA PROG.]]+VLOOKUP(RANDBETWEEN(1,20),Tablas!$Q$6:$R$25,2,0))</f>
        <v>43540</v>
      </c>
      <c r="L133" s="7">
        <f ca="1">IF(Tabla1[[#This Row],[FECHA EJEC.]]="","",TIME(RANDBETWEEN(9,15),RANDBETWEEN(10,40),0))</f>
        <v>0.63194444444444442</v>
      </c>
      <c r="M133" s="7">
        <f ca="1">IF(Tabla1[[#This Row],[FECHA EJEC.]]="","",Tabla1[[#This Row],[HORA INICIO]]+TIME(RANDBETWEEN(1,4),RANDBETWEEN(10,30),0))</f>
        <v>0.73124999999999996</v>
      </c>
      <c r="N133" s="8">
        <f ca="1">IF(Tabla1[[#This Row],[FECHA EJEC.]]="","",HOUR(Tabla1[[#This Row],[HORA TERMINO]]-Tabla1[[#This Row],[HORA INICIO]])+MINUTE(Tabla1[[#This Row],[HORA TERMINO]]-Tabla1[[#This Row],[HORA INICIO]])/60)</f>
        <v>2.3833333333333333</v>
      </c>
      <c r="O133" s="1" t="str">
        <f ca="1">IF(AND(K133=I133,J133="CONFORME"),"FECHA CUMPLIDA",IF(J133="STAND BY","STAND BY",IF(J133=""," ",IF(Tabla1[[#This Row],[FECHA EJEC.]]="","PENDIENTE",CONCATENATE("RETRASO DE ",(K133-I133)," DIAS")))))</f>
        <v>RETRASO DE 1 DIAS</v>
      </c>
      <c r="P133" s="2" t="str">
        <f ca="1">VLOOKUP(MONTH(Tabla1[[#This Row],[FECHA PROG.]]),Tabla2[],2,0)</f>
        <v>Mar</v>
      </c>
      <c r="Q133" s="1">
        <f ca="1">YEAR(Tabla1[[#This Row],[FECHA PROG.]])</f>
        <v>2019</v>
      </c>
      <c r="R133" s="8">
        <f ca="1">360-SUMIFS(Tabla1[HORAS],Tabla1[MÁQUINA],Tabla1[[#This Row],[MÁQUINA]],Tabla1[AÑO],Tabla1[[#This Row],[AÑO]],Tabla1[MES],Tabla1[[#This Row],[MES]])</f>
        <v>353.41666666666669</v>
      </c>
      <c r="S133" s="17">
        <f ca="1">Tabla1[[#This Row],[HORAS DISPONIBLES]]/360</f>
        <v>0.98171296296296306</v>
      </c>
    </row>
    <row r="134" spans="1:19" x14ac:dyDescent="0.2">
      <c r="A134" s="1" t="s">
        <v>149</v>
      </c>
      <c r="B134" s="1" t="s">
        <v>45</v>
      </c>
      <c r="C134" s="1" t="str">
        <f ca="1">VLOOKUP(RANDBETWEEN(1,13),Tablas!$N$7:$O$19,2,0)</f>
        <v>MOTONIVELADORA</v>
      </c>
      <c r="D134" s="1" t="s">
        <v>12</v>
      </c>
      <c r="E134" s="1" t="s">
        <v>24</v>
      </c>
      <c r="F134" s="1">
        <v>201</v>
      </c>
      <c r="G134" s="1" t="s">
        <v>25</v>
      </c>
      <c r="H134" s="1">
        <v>1168</v>
      </c>
      <c r="I134" s="2">
        <f t="shared" ca="1" si="2"/>
        <v>43555</v>
      </c>
      <c r="J134" s="1" t="str">
        <f ca="1">IFERROR(IF(YEAR(Tabla1[[#This Row],[FECHA EJEC.]])&gt;0,"CONFORME","STANDBY"),"PENDIENTE")</f>
        <v>CONFORME</v>
      </c>
      <c r="K134" s="2">
        <f ca="1">IF(VLOOKUP(RANDBETWEEN(1,20),Tablas!$Q$6:$R$25,2,0)=0,"",Tabla1[[#This Row],[FECHA PROG.]]+VLOOKUP(RANDBETWEEN(1,20),Tablas!$Q$6:$R$25,2,0))</f>
        <v>43557</v>
      </c>
      <c r="L134" s="7">
        <f ca="1">IF(Tabla1[[#This Row],[FECHA EJEC.]]="","",TIME(RANDBETWEEN(9,15),RANDBETWEEN(10,40),0))</f>
        <v>0.56111111111111112</v>
      </c>
      <c r="M134" s="7">
        <f ca="1">IF(Tabla1[[#This Row],[FECHA EJEC.]]="","",Tabla1[[#This Row],[HORA INICIO]]+TIME(RANDBETWEEN(1,4),RANDBETWEEN(10,30),0))</f>
        <v>0.65694444444444444</v>
      </c>
      <c r="N134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134" s="1" t="str">
        <f ca="1">IF(AND(K134=I134,J134="CONFORME"),"FECHA CUMPLIDA",IF(J134="STAND BY","STAND BY",IF(J134=""," ",IF(Tabla1[[#This Row],[FECHA EJEC.]]="","PENDIENTE",CONCATENATE("RETRASO DE ",(K134-I134)," DIAS")))))</f>
        <v>RETRASO DE 2 DIAS</v>
      </c>
      <c r="P134" s="2" t="str">
        <f ca="1">VLOOKUP(MONTH(Tabla1[[#This Row],[FECHA PROG.]]),Tabla2[],2,0)</f>
        <v>Mar</v>
      </c>
      <c r="Q134" s="1">
        <f ca="1">YEAR(Tabla1[[#This Row],[FECHA PROG.]])</f>
        <v>2019</v>
      </c>
      <c r="R134" s="8">
        <f ca="1">360-SUMIFS(Tabla1[HORAS],Tabla1[MÁQUINA],Tabla1[[#This Row],[MÁQUINA]],Tabla1[AÑO],Tabla1[[#This Row],[AÑO]],Tabla1[MES],Tabla1[[#This Row],[MES]])</f>
        <v>357.7</v>
      </c>
      <c r="S134" s="17">
        <f ca="1">Tabla1[[#This Row],[HORAS DISPONIBLES]]/360</f>
        <v>0.99361111111111111</v>
      </c>
    </row>
    <row r="135" spans="1:19" x14ac:dyDescent="0.2">
      <c r="A135" s="1" t="s">
        <v>134</v>
      </c>
      <c r="B135" s="1" t="s">
        <v>11</v>
      </c>
      <c r="C135" s="1" t="str">
        <f ca="1">VLOOKUP(RANDBETWEEN(1,13),Tablas!$N$7:$O$19,2,0)</f>
        <v>DRAGALINA</v>
      </c>
      <c r="D135" s="1" t="s">
        <v>12</v>
      </c>
      <c r="E135" s="1" t="s">
        <v>13</v>
      </c>
      <c r="F135" s="1">
        <v>107</v>
      </c>
      <c r="G135" s="1" t="s">
        <v>14</v>
      </c>
      <c r="H135" s="1">
        <v>1420</v>
      </c>
      <c r="I135" s="2">
        <f t="shared" ca="1" si="2"/>
        <v>43573</v>
      </c>
      <c r="J135" s="1" t="str">
        <f ca="1">IFERROR(IF(YEAR(Tabla1[[#This Row],[FECHA EJEC.]])&gt;0,"CONFORME","STANDBY"),"PENDIENTE")</f>
        <v>PENDIENTE</v>
      </c>
      <c r="K135" s="2" t="str">
        <f ca="1">IF(VLOOKUP(RANDBETWEEN(1,20),Tablas!$Q$6:$R$25,2,0)=0,"",Tabla1[[#This Row],[FECHA PROG.]]+VLOOKUP(RANDBETWEEN(1,20),Tablas!$Q$6:$R$25,2,0))</f>
        <v/>
      </c>
      <c r="L135" s="7" t="str">
        <f ca="1">IF(Tabla1[[#This Row],[FECHA EJEC.]]="","",TIME(RANDBETWEEN(9,15),RANDBETWEEN(10,40),0))</f>
        <v/>
      </c>
      <c r="M135" s="7" t="str">
        <f ca="1">IF(Tabla1[[#This Row],[FECHA EJEC.]]="","",Tabla1[[#This Row],[HORA INICIO]]+TIME(RANDBETWEEN(1,4),RANDBETWEEN(10,30),0))</f>
        <v/>
      </c>
      <c r="N135" s="8" t="str">
        <f ca="1">IF(Tabla1[[#This Row],[FECHA EJEC.]]="","",HOUR(Tabla1[[#This Row],[HORA TERMINO]]-Tabla1[[#This Row],[HORA INICIO]])+MINUTE(Tabla1[[#This Row],[HORA TERMINO]]-Tabla1[[#This Row],[HORA INICIO]])/60)</f>
        <v/>
      </c>
      <c r="O135" s="1" t="str">
        <f ca="1">IF(AND(K135=I135,J135="CONFORME"),"FECHA CUMPLIDA",IF(J135="STAND BY","STAND BY",IF(J135=""," ",IF(Tabla1[[#This Row],[FECHA EJEC.]]="","PENDIENTE",CONCATENATE("RETRASO DE ",(K135-I135)," DIAS")))))</f>
        <v>PENDIENTE</v>
      </c>
      <c r="P135" s="2" t="str">
        <f ca="1">VLOOKUP(MONTH(Tabla1[[#This Row],[FECHA PROG.]]),Tabla2[],2,0)</f>
        <v>Abr</v>
      </c>
      <c r="Q135" s="1">
        <f ca="1">YEAR(Tabla1[[#This Row],[FECHA PROG.]])</f>
        <v>2019</v>
      </c>
      <c r="R135" s="8">
        <f ca="1">360-SUMIFS(Tabla1[HORAS],Tabla1[MÁQUINA],Tabla1[[#This Row],[MÁQUINA]],Tabla1[AÑO],Tabla1[[#This Row],[AÑO]],Tabla1[MES],Tabla1[[#This Row],[MES]])</f>
        <v>351.5</v>
      </c>
      <c r="S135" s="17">
        <f ca="1">Tabla1[[#This Row],[HORAS DISPONIBLES]]/360</f>
        <v>0.97638888888888886</v>
      </c>
    </row>
    <row r="136" spans="1:19" x14ac:dyDescent="0.2">
      <c r="A136" s="1" t="s">
        <v>134</v>
      </c>
      <c r="B136" s="1" t="s">
        <v>26</v>
      </c>
      <c r="C136" s="1" t="str">
        <f ca="1">VLOOKUP(RANDBETWEEN(1,13),Tablas!$N$7:$O$19,2,0)</f>
        <v>DRAGAS</v>
      </c>
      <c r="D136" s="1" t="s">
        <v>12</v>
      </c>
      <c r="E136" s="1" t="s">
        <v>13</v>
      </c>
      <c r="F136" s="1">
        <v>107</v>
      </c>
      <c r="G136" s="1" t="s">
        <v>14</v>
      </c>
      <c r="H136" s="1">
        <v>1420</v>
      </c>
      <c r="I136" s="2">
        <f t="shared" ca="1" si="2"/>
        <v>43559</v>
      </c>
      <c r="J136" s="1" t="str">
        <f ca="1">IFERROR(IF(YEAR(Tabla1[[#This Row],[FECHA EJEC.]])&gt;0,"CONFORME","STANDBY"),"PENDIENTE")</f>
        <v>PENDIENTE</v>
      </c>
      <c r="K136" s="2" t="str">
        <f ca="1">IF(VLOOKUP(RANDBETWEEN(1,20),Tablas!$Q$6:$R$25,2,0)=0,"",Tabla1[[#This Row],[FECHA PROG.]]+VLOOKUP(RANDBETWEEN(1,20),Tablas!$Q$6:$R$25,2,0))</f>
        <v/>
      </c>
      <c r="L136" s="7" t="str">
        <f ca="1">IF(Tabla1[[#This Row],[FECHA EJEC.]]="","",TIME(RANDBETWEEN(9,15),RANDBETWEEN(10,40),0))</f>
        <v/>
      </c>
      <c r="M136" s="7" t="str">
        <f ca="1">IF(Tabla1[[#This Row],[FECHA EJEC.]]="","",Tabla1[[#This Row],[HORA INICIO]]+TIME(RANDBETWEEN(1,4),RANDBETWEEN(10,30),0))</f>
        <v/>
      </c>
      <c r="N136" s="8" t="str">
        <f ca="1">IF(Tabla1[[#This Row],[FECHA EJEC.]]="","",HOUR(Tabla1[[#This Row],[HORA TERMINO]]-Tabla1[[#This Row],[HORA INICIO]])+MINUTE(Tabla1[[#This Row],[HORA TERMINO]]-Tabla1[[#This Row],[HORA INICIO]])/60)</f>
        <v/>
      </c>
      <c r="O136" s="1" t="str">
        <f ca="1">IF(AND(K136=I136,J136="CONFORME"),"FECHA CUMPLIDA",IF(J136="STAND BY","STAND BY",IF(J136=""," ",IF(Tabla1[[#This Row],[FECHA EJEC.]]="","PENDIENTE",CONCATENATE("RETRASO DE ",(K136-I136)," DIAS")))))</f>
        <v>PENDIENTE</v>
      </c>
      <c r="P136" s="2" t="str">
        <f ca="1">VLOOKUP(MONTH(Tabla1[[#This Row],[FECHA PROG.]]),Tabla2[],2,0)</f>
        <v>Abr</v>
      </c>
      <c r="Q136" s="1">
        <f ca="1">YEAR(Tabla1[[#This Row],[FECHA PROG.]])</f>
        <v>2019</v>
      </c>
      <c r="R136" s="8">
        <f ca="1">360-SUMIFS(Tabla1[HORAS],Tabla1[MÁQUINA],Tabla1[[#This Row],[MÁQUINA]],Tabla1[AÑO],Tabla1[[#This Row],[AÑO]],Tabla1[MES],Tabla1[[#This Row],[MES]])</f>
        <v>351.5</v>
      </c>
      <c r="S136" s="17">
        <f ca="1">Tabla1[[#This Row],[HORAS DISPONIBLES]]/360</f>
        <v>0.97638888888888886</v>
      </c>
    </row>
    <row r="137" spans="1:19" x14ac:dyDescent="0.2">
      <c r="A137" s="1" t="s">
        <v>139</v>
      </c>
      <c r="B137" s="1" t="s">
        <v>28</v>
      </c>
      <c r="C137" s="1" t="str">
        <f ca="1">VLOOKUP(RANDBETWEEN(1,13),Tablas!$N$7:$O$19,2,0)</f>
        <v>LAS VOLQUETAS</v>
      </c>
      <c r="D137" s="1" t="s">
        <v>12</v>
      </c>
      <c r="E137" s="1" t="s">
        <v>13</v>
      </c>
      <c r="F137" s="1">
        <v>106</v>
      </c>
      <c r="G137" s="1" t="s">
        <v>29</v>
      </c>
      <c r="H137" s="1">
        <v>908</v>
      </c>
      <c r="I137" s="2">
        <f t="shared" ca="1" si="2"/>
        <v>43249</v>
      </c>
      <c r="J137" s="1" t="str">
        <f ca="1">IFERROR(IF(YEAR(Tabla1[[#This Row],[FECHA EJEC.]])&gt;0,"CONFORME","STANDBY"),"PENDIENTE")</f>
        <v>PENDIENTE</v>
      </c>
      <c r="K137" s="2" t="str">
        <f ca="1">IF(VLOOKUP(RANDBETWEEN(1,20),Tablas!$Q$6:$R$25,2,0)=0,"",Tabla1[[#This Row],[FECHA PROG.]]+VLOOKUP(RANDBETWEEN(1,20),Tablas!$Q$6:$R$25,2,0))</f>
        <v/>
      </c>
      <c r="L137" s="7" t="str">
        <f ca="1">IF(Tabla1[[#This Row],[FECHA EJEC.]]="","",TIME(RANDBETWEEN(9,15),RANDBETWEEN(10,40),0))</f>
        <v/>
      </c>
      <c r="M137" s="7" t="str">
        <f ca="1">IF(Tabla1[[#This Row],[FECHA EJEC.]]="","",Tabla1[[#This Row],[HORA INICIO]]+TIME(RANDBETWEEN(1,4),RANDBETWEEN(10,30),0))</f>
        <v/>
      </c>
      <c r="N137" s="8" t="str">
        <f ca="1">IF(Tabla1[[#This Row],[FECHA EJEC.]]="","",HOUR(Tabla1[[#This Row],[HORA TERMINO]]-Tabla1[[#This Row],[HORA INICIO]])+MINUTE(Tabla1[[#This Row],[HORA TERMINO]]-Tabla1[[#This Row],[HORA INICIO]])/60)</f>
        <v/>
      </c>
      <c r="O137" s="1" t="str">
        <f ca="1">IF(AND(K137=I137,J137="CONFORME"),"FECHA CUMPLIDA",IF(J137="STAND BY","STAND BY",IF(J137=""," ",IF(Tabla1[[#This Row],[FECHA EJEC.]]="","PENDIENTE",CONCATENATE("RETRASO DE ",(K137-I137)," DIAS")))))</f>
        <v>PENDIENTE</v>
      </c>
      <c r="P137" s="2" t="str">
        <f ca="1">VLOOKUP(MONTH(Tabla1[[#This Row],[FECHA PROG.]]),Tabla2[],2,0)</f>
        <v>May</v>
      </c>
      <c r="Q137" s="1">
        <f ca="1">YEAR(Tabla1[[#This Row],[FECHA PROG.]])</f>
        <v>2018</v>
      </c>
      <c r="R137" s="8">
        <f ca="1">360-SUMIFS(Tabla1[HORAS],Tabla1[MÁQUINA],Tabla1[[#This Row],[MÁQUINA]],Tabla1[AÑO],Tabla1[[#This Row],[AÑO]],Tabla1[MES],Tabla1[[#This Row],[MES]])</f>
        <v>335.8</v>
      </c>
      <c r="S137" s="17">
        <f ca="1">Tabla1[[#This Row],[HORAS DISPONIBLES]]/360</f>
        <v>0.93277777777777782</v>
      </c>
    </row>
    <row r="138" spans="1:19" x14ac:dyDescent="0.2">
      <c r="A138" s="1" t="s">
        <v>139</v>
      </c>
      <c r="B138" s="1" t="s">
        <v>28</v>
      </c>
      <c r="C138" s="1" t="str">
        <f ca="1">VLOOKUP(RANDBETWEEN(1,13),Tablas!$N$7:$O$19,2,0)</f>
        <v>LAS VOLQUETAS</v>
      </c>
      <c r="D138" s="1" t="s">
        <v>12</v>
      </c>
      <c r="E138" s="1" t="s">
        <v>18</v>
      </c>
      <c r="F138" s="1">
        <v>106</v>
      </c>
      <c r="G138" s="1" t="s">
        <v>19</v>
      </c>
      <c r="H138" s="1">
        <v>1698</v>
      </c>
      <c r="I138" s="2">
        <f t="shared" ca="1" si="2"/>
        <v>43190</v>
      </c>
      <c r="J138" s="1" t="str">
        <f ca="1">IFERROR(IF(YEAR(Tabla1[[#This Row],[FECHA EJEC.]])&gt;0,"CONFORME","STANDBY"),"PENDIENTE")</f>
        <v>CONFORME</v>
      </c>
      <c r="K138" s="2">
        <f ca="1">IF(VLOOKUP(RANDBETWEEN(1,20),Tablas!$Q$6:$R$25,2,0)=0,"",Tabla1[[#This Row],[FECHA PROG.]]+VLOOKUP(RANDBETWEEN(1,20),Tablas!$Q$6:$R$25,2,0))</f>
        <v>43190</v>
      </c>
      <c r="L138" s="7">
        <f ca="1">IF(Tabla1[[#This Row],[FECHA EJEC.]]="","",TIME(RANDBETWEEN(9,15),RANDBETWEEN(10,40),0))</f>
        <v>0.43541666666666667</v>
      </c>
      <c r="M138" s="7">
        <f ca="1">IF(Tabla1[[#This Row],[FECHA EJEC.]]="","",Tabla1[[#This Row],[HORA INICIO]]+TIME(RANDBETWEEN(1,4),RANDBETWEEN(10,30),0))</f>
        <v>0.4916666666666667</v>
      </c>
      <c r="N138" s="8">
        <f ca="1">IF(Tabla1[[#This Row],[FECHA EJEC.]]="","",HOUR(Tabla1[[#This Row],[HORA TERMINO]]-Tabla1[[#This Row],[HORA INICIO]])+MINUTE(Tabla1[[#This Row],[HORA TERMINO]]-Tabla1[[#This Row],[HORA INICIO]])/60)</f>
        <v>1.35</v>
      </c>
      <c r="O138" s="1" t="str">
        <f ca="1">IF(AND(K138=I138,J138="CONFORME"),"FECHA CUMPLIDA",IF(J138="STAND BY","STAND BY",IF(J138=""," ",IF(Tabla1[[#This Row],[FECHA EJEC.]]="","PENDIENTE",CONCATENATE("RETRASO DE ",(K138-I138)," DIAS")))))</f>
        <v>FECHA CUMPLIDA</v>
      </c>
      <c r="P138" s="2" t="str">
        <f ca="1">VLOOKUP(MONTH(Tabla1[[#This Row],[FECHA PROG.]]),Tabla2[],2,0)</f>
        <v>Mar</v>
      </c>
      <c r="Q138" s="1">
        <f ca="1">YEAR(Tabla1[[#This Row],[FECHA PROG.]])</f>
        <v>2018</v>
      </c>
      <c r="R138" s="8">
        <f ca="1">360-SUMIFS(Tabla1[HORAS],Tabla1[MÁQUINA],Tabla1[[#This Row],[MÁQUINA]],Tabla1[AÑO],Tabla1[[#This Row],[AÑO]],Tabla1[MES],Tabla1[[#This Row],[MES]])</f>
        <v>303.93333333333334</v>
      </c>
      <c r="S138" s="17">
        <f ca="1">Tabla1[[#This Row],[HORAS DISPONIBLES]]/360</f>
        <v>0.84425925925925926</v>
      </c>
    </row>
    <row r="139" spans="1:19" x14ac:dyDescent="0.2">
      <c r="A139" s="1" t="s">
        <v>150</v>
      </c>
      <c r="B139" s="1" t="s">
        <v>46</v>
      </c>
      <c r="C139" s="1" t="str">
        <f ca="1">VLOOKUP(RANDBETWEEN(1,13),Tablas!$N$7:$O$19,2,0)</f>
        <v>LAS VOLQUETAS</v>
      </c>
      <c r="D139" s="1" t="s">
        <v>12</v>
      </c>
      <c r="E139" s="1" t="s">
        <v>24</v>
      </c>
      <c r="F139" s="1">
        <v>201</v>
      </c>
      <c r="G139" s="1" t="s">
        <v>25</v>
      </c>
      <c r="H139" s="1">
        <v>1168</v>
      </c>
      <c r="I139" s="2">
        <f t="shared" ca="1" si="2"/>
        <v>43612</v>
      </c>
      <c r="J139" s="1" t="str">
        <f ca="1">IFERROR(IF(YEAR(Tabla1[[#This Row],[FECHA EJEC.]])&gt;0,"CONFORME","STANDBY"),"PENDIENTE")</f>
        <v>CONFORME</v>
      </c>
      <c r="K139" s="2">
        <f ca="1">IF(VLOOKUP(RANDBETWEEN(1,20),Tablas!$Q$6:$R$25,2,0)=0,"",Tabla1[[#This Row],[FECHA PROG.]]+VLOOKUP(RANDBETWEEN(1,20),Tablas!$Q$6:$R$25,2,0))</f>
        <v>43614</v>
      </c>
      <c r="L139" s="7">
        <f ca="1">IF(Tabla1[[#This Row],[FECHA EJEC.]]="","",TIME(RANDBETWEEN(9,15),RANDBETWEEN(10,40),0))</f>
        <v>0.64097222222222228</v>
      </c>
      <c r="M139" s="7">
        <f ca="1">IF(Tabla1[[#This Row],[FECHA EJEC.]]="","",Tabla1[[#This Row],[HORA INICIO]]+TIME(RANDBETWEEN(1,4),RANDBETWEEN(10,30),0))</f>
        <v>0.69027777777777788</v>
      </c>
      <c r="N139" s="8">
        <f ca="1">IF(Tabla1[[#This Row],[FECHA EJEC.]]="","",HOUR(Tabla1[[#This Row],[HORA TERMINO]]-Tabla1[[#This Row],[HORA INICIO]])+MINUTE(Tabla1[[#This Row],[HORA TERMINO]]-Tabla1[[#This Row],[HORA INICIO]])/60)</f>
        <v>1.1833333333333333</v>
      </c>
      <c r="O139" s="1" t="str">
        <f ca="1">IF(AND(K139=I139,J139="CONFORME"),"FECHA CUMPLIDA",IF(J139="STAND BY","STAND BY",IF(J139=""," ",IF(Tabla1[[#This Row],[FECHA EJEC.]]="","PENDIENTE",CONCATENATE("RETRASO DE ",(K139-I139)," DIAS")))))</f>
        <v>RETRASO DE 2 DIAS</v>
      </c>
      <c r="P139" s="2" t="str">
        <f ca="1">VLOOKUP(MONTH(Tabla1[[#This Row],[FECHA PROG.]]),Tabla2[],2,0)</f>
        <v>May</v>
      </c>
      <c r="Q139" s="1">
        <f ca="1">YEAR(Tabla1[[#This Row],[FECHA PROG.]])</f>
        <v>2019</v>
      </c>
      <c r="R139" s="8">
        <f ca="1">360-SUMIFS(Tabla1[HORAS],Tabla1[MÁQUINA],Tabla1[[#This Row],[MÁQUINA]],Tabla1[AÑO],Tabla1[[#This Row],[AÑO]],Tabla1[MES],Tabla1[[#This Row],[MES]])</f>
        <v>358.81666666666666</v>
      </c>
      <c r="S139" s="17">
        <f ca="1">Tabla1[[#This Row],[HORAS DISPONIBLES]]/360</f>
        <v>0.99671296296296297</v>
      </c>
    </row>
    <row r="140" spans="1:19" x14ac:dyDescent="0.2">
      <c r="A140" s="1" t="s">
        <v>141</v>
      </c>
      <c r="B140" s="1" t="s">
        <v>31</v>
      </c>
      <c r="C140" s="1" t="str">
        <f ca="1">VLOOKUP(RANDBETWEEN(1,13),Tablas!$N$7:$O$19,2,0)</f>
        <v>ESCREPA</v>
      </c>
      <c r="D140" s="1" t="s">
        <v>12</v>
      </c>
      <c r="E140" s="1" t="s">
        <v>13</v>
      </c>
      <c r="F140" s="1">
        <v>107</v>
      </c>
      <c r="G140" s="1" t="s">
        <v>14</v>
      </c>
      <c r="H140" s="1">
        <v>1420</v>
      </c>
      <c r="I140" s="2">
        <f t="shared" ca="1" si="2"/>
        <v>43324</v>
      </c>
      <c r="J140" s="1" t="str">
        <f ca="1">IFERROR(IF(YEAR(Tabla1[[#This Row],[FECHA EJEC.]])&gt;0,"CONFORME","STANDBY"),"PENDIENTE")</f>
        <v>PENDIENTE</v>
      </c>
      <c r="K140" s="2" t="str">
        <f ca="1">IF(VLOOKUP(RANDBETWEEN(1,20),Tablas!$Q$6:$R$25,2,0)=0,"",Tabla1[[#This Row],[FECHA PROG.]]+VLOOKUP(RANDBETWEEN(1,20),Tablas!$Q$6:$R$25,2,0))</f>
        <v/>
      </c>
      <c r="L140" s="7" t="str">
        <f ca="1">IF(Tabla1[[#This Row],[FECHA EJEC.]]="","",TIME(RANDBETWEEN(9,15),RANDBETWEEN(10,40),0))</f>
        <v/>
      </c>
      <c r="M140" s="7" t="str">
        <f ca="1">IF(Tabla1[[#This Row],[FECHA EJEC.]]="","",Tabla1[[#This Row],[HORA INICIO]]+TIME(RANDBETWEEN(1,4),RANDBETWEEN(10,30),0))</f>
        <v/>
      </c>
      <c r="N140" s="8" t="str">
        <f ca="1">IF(Tabla1[[#This Row],[FECHA EJEC.]]="","",HOUR(Tabla1[[#This Row],[HORA TERMINO]]-Tabla1[[#This Row],[HORA INICIO]])+MINUTE(Tabla1[[#This Row],[HORA TERMINO]]-Tabla1[[#This Row],[HORA INICIO]])/60)</f>
        <v/>
      </c>
      <c r="O140" s="1" t="str">
        <f ca="1">IF(AND(K140=I140,J140="CONFORME"),"FECHA CUMPLIDA",IF(J140="STAND BY","STAND BY",IF(J140=""," ",IF(Tabla1[[#This Row],[FECHA EJEC.]]="","PENDIENTE",CONCATENATE("RETRASO DE ",(K140-I140)," DIAS")))))</f>
        <v>PENDIENTE</v>
      </c>
      <c r="P140" s="2" t="str">
        <f ca="1">VLOOKUP(MONTH(Tabla1[[#This Row],[FECHA PROG.]]),Tabla2[],2,0)</f>
        <v>Ago</v>
      </c>
      <c r="Q140" s="1">
        <f ca="1">YEAR(Tabla1[[#This Row],[FECHA PROG.]])</f>
        <v>2018</v>
      </c>
      <c r="R140" s="8">
        <f ca="1">360-SUMIFS(Tabla1[HORAS],Tabla1[MÁQUINA],Tabla1[[#This Row],[MÁQUINA]],Tabla1[AÑO],Tabla1[[#This Row],[AÑO]],Tabla1[MES],Tabla1[[#This Row],[MES]])</f>
        <v>345.85</v>
      </c>
      <c r="S140" s="17">
        <f ca="1">Tabla1[[#This Row],[HORAS DISPONIBLES]]/360</f>
        <v>0.96069444444444452</v>
      </c>
    </row>
    <row r="141" spans="1:19" x14ac:dyDescent="0.2">
      <c r="A141" s="1" t="s">
        <v>143</v>
      </c>
      <c r="B141" s="1" t="s">
        <v>35</v>
      </c>
      <c r="C141" s="1" t="str">
        <f ca="1">VLOOKUP(RANDBETWEEN(1,13),Tablas!$N$7:$O$19,2,0)</f>
        <v>CARGADORA</v>
      </c>
      <c r="D141" s="1" t="s">
        <v>12</v>
      </c>
      <c r="E141" s="1" t="s">
        <v>13</v>
      </c>
      <c r="F141" s="1">
        <v>106</v>
      </c>
      <c r="G141" s="1" t="s">
        <v>29</v>
      </c>
      <c r="H141" s="1">
        <v>908</v>
      </c>
      <c r="I141" s="2">
        <f t="shared" ca="1" si="2"/>
        <v>43377</v>
      </c>
      <c r="J141" s="1" t="str">
        <f ca="1">IFERROR(IF(YEAR(Tabla1[[#This Row],[FECHA EJEC.]])&gt;0,"CONFORME","STANDBY"),"PENDIENTE")</f>
        <v>CONFORME</v>
      </c>
      <c r="K141" s="2">
        <f ca="1">IF(VLOOKUP(RANDBETWEEN(1,20),Tablas!$Q$6:$R$25,2,0)=0,"",Tabla1[[#This Row],[FECHA PROG.]]+VLOOKUP(RANDBETWEEN(1,20),Tablas!$Q$6:$R$25,2,0))</f>
        <v>43380</v>
      </c>
      <c r="L141" s="7">
        <f ca="1">IF(Tabla1[[#This Row],[FECHA EJEC.]]="","",TIME(RANDBETWEEN(9,15),RANDBETWEEN(10,40),0))</f>
        <v>0.52222222222222225</v>
      </c>
      <c r="M141" s="7">
        <f ca="1">IF(Tabla1[[#This Row],[FECHA EJEC.]]="","",Tabla1[[#This Row],[HORA INICIO]]+TIME(RANDBETWEEN(1,4),RANDBETWEEN(10,30),0))</f>
        <v>0.58333333333333337</v>
      </c>
      <c r="N141" s="8">
        <f ca="1">IF(Tabla1[[#This Row],[FECHA EJEC.]]="","",HOUR(Tabla1[[#This Row],[HORA TERMINO]]-Tabla1[[#This Row],[HORA INICIO]])+MINUTE(Tabla1[[#This Row],[HORA TERMINO]]-Tabla1[[#This Row],[HORA INICIO]])/60)</f>
        <v>1.4666666666666668</v>
      </c>
      <c r="O141" s="1" t="str">
        <f ca="1">IF(AND(K141=I141,J141="CONFORME"),"FECHA CUMPLIDA",IF(J141="STAND BY","STAND BY",IF(J141=""," ",IF(Tabla1[[#This Row],[FECHA EJEC.]]="","PENDIENTE",CONCATENATE("RETRASO DE ",(K141-I141)," DIAS")))))</f>
        <v>RETRASO DE 3 DIAS</v>
      </c>
      <c r="P141" s="2" t="str">
        <f ca="1">VLOOKUP(MONTH(Tabla1[[#This Row],[FECHA PROG.]]),Tabla2[],2,0)</f>
        <v>Oct</v>
      </c>
      <c r="Q141" s="1">
        <f ca="1">YEAR(Tabla1[[#This Row],[FECHA PROG.]])</f>
        <v>2018</v>
      </c>
      <c r="R141" s="8">
        <f ca="1">360-SUMIFS(Tabla1[HORAS],Tabla1[MÁQUINA],Tabla1[[#This Row],[MÁQUINA]],Tabla1[AÑO],Tabla1[[#This Row],[AÑO]],Tabla1[MES],Tabla1[[#This Row],[MES]])</f>
        <v>352.38333333333333</v>
      </c>
      <c r="S141" s="17">
        <f ca="1">Tabla1[[#This Row],[HORAS DISPONIBLES]]/360</f>
        <v>0.97884259259259254</v>
      </c>
    </row>
    <row r="142" spans="1:19" x14ac:dyDescent="0.2">
      <c r="A142" s="1" t="s">
        <v>143</v>
      </c>
      <c r="B142" s="1" t="s">
        <v>35</v>
      </c>
      <c r="C142" s="1" t="str">
        <f ca="1">VLOOKUP(RANDBETWEEN(1,13),Tablas!$N$7:$O$19,2,0)</f>
        <v>EXCAVADORA</v>
      </c>
      <c r="D142" s="1" t="s">
        <v>12</v>
      </c>
      <c r="E142" s="1" t="s">
        <v>18</v>
      </c>
      <c r="F142" s="1">
        <v>106</v>
      </c>
      <c r="G142" s="1" t="s">
        <v>19</v>
      </c>
      <c r="H142" s="1">
        <v>1698</v>
      </c>
      <c r="I142" s="2">
        <f t="shared" ca="1" si="2"/>
        <v>43508</v>
      </c>
      <c r="J142" s="1" t="str">
        <f ca="1">IFERROR(IF(YEAR(Tabla1[[#This Row],[FECHA EJEC.]])&gt;0,"CONFORME","STANDBY"),"PENDIENTE")</f>
        <v>PENDIENTE</v>
      </c>
      <c r="K142" s="2" t="str">
        <f ca="1">IF(VLOOKUP(RANDBETWEEN(1,20),Tablas!$Q$6:$R$25,2,0)=0,"",Tabla1[[#This Row],[FECHA PROG.]]+VLOOKUP(RANDBETWEEN(1,20),Tablas!$Q$6:$R$25,2,0))</f>
        <v/>
      </c>
      <c r="L142" s="7" t="str">
        <f ca="1">IF(Tabla1[[#This Row],[FECHA EJEC.]]="","",TIME(RANDBETWEEN(9,15),RANDBETWEEN(10,40),0))</f>
        <v/>
      </c>
      <c r="M142" s="7" t="str">
        <f ca="1">IF(Tabla1[[#This Row],[FECHA EJEC.]]="","",Tabla1[[#This Row],[HORA INICIO]]+TIME(RANDBETWEEN(1,4),RANDBETWEEN(10,30),0))</f>
        <v/>
      </c>
      <c r="N142" s="8" t="str">
        <f ca="1">IF(Tabla1[[#This Row],[FECHA EJEC.]]="","",HOUR(Tabla1[[#This Row],[HORA TERMINO]]-Tabla1[[#This Row],[HORA INICIO]])+MINUTE(Tabla1[[#This Row],[HORA TERMINO]]-Tabla1[[#This Row],[HORA INICIO]])/60)</f>
        <v/>
      </c>
      <c r="O142" s="1" t="str">
        <f ca="1">IF(AND(K142=I142,J142="CONFORME"),"FECHA CUMPLIDA",IF(J142="STAND BY","STAND BY",IF(J142=""," ",IF(Tabla1[[#This Row],[FECHA EJEC.]]="","PENDIENTE",CONCATENATE("RETRASO DE ",(K142-I142)," DIAS")))))</f>
        <v>PENDIENTE</v>
      </c>
      <c r="P142" s="2" t="str">
        <f ca="1">VLOOKUP(MONTH(Tabla1[[#This Row],[FECHA PROG.]]),Tabla2[],2,0)</f>
        <v>Feb</v>
      </c>
      <c r="Q142" s="1">
        <f ca="1">YEAR(Tabla1[[#This Row],[FECHA PROG.]])</f>
        <v>2019</v>
      </c>
      <c r="R142" s="8">
        <f ca="1">360-SUMIFS(Tabla1[HORAS],Tabla1[MÁQUINA],Tabla1[[#This Row],[MÁQUINA]],Tabla1[AÑO],Tabla1[[#This Row],[AÑO]],Tabla1[MES],Tabla1[[#This Row],[MES]])</f>
        <v>356.63333333333333</v>
      </c>
      <c r="S142" s="17">
        <f ca="1">Tabla1[[#This Row],[HORAS DISPONIBLES]]/360</f>
        <v>0.99064814814814817</v>
      </c>
    </row>
    <row r="143" spans="1:19" x14ac:dyDescent="0.2">
      <c r="A143" s="1" t="s">
        <v>144</v>
      </c>
      <c r="B143" s="1" t="s">
        <v>36</v>
      </c>
      <c r="C143" s="1" t="str">
        <f ca="1">VLOOKUP(RANDBETWEEN(1,13),Tablas!$N$7:$O$19,2,0)</f>
        <v>MOTOTRAILLA</v>
      </c>
      <c r="D143" s="1" t="s">
        <v>12</v>
      </c>
      <c r="E143" s="1" t="s">
        <v>21</v>
      </c>
      <c r="F143" s="1">
        <v>107</v>
      </c>
      <c r="G143" s="1" t="s">
        <v>19</v>
      </c>
      <c r="H143" s="1">
        <v>1698</v>
      </c>
      <c r="I143" s="2">
        <f t="shared" ca="1" si="2"/>
        <v>43282</v>
      </c>
      <c r="J143" s="1" t="str">
        <f ca="1">IFERROR(IF(YEAR(Tabla1[[#This Row],[FECHA EJEC.]])&gt;0,"CONFORME","STANDBY"),"PENDIENTE")</f>
        <v>CONFORME</v>
      </c>
      <c r="K143" s="2">
        <f ca="1">IF(VLOOKUP(RANDBETWEEN(1,20),Tablas!$Q$6:$R$25,2,0)=0,"",Tabla1[[#This Row],[FECHA PROG.]]+VLOOKUP(RANDBETWEEN(1,20),Tablas!$Q$6:$R$25,2,0))</f>
        <v>43282</v>
      </c>
      <c r="L143" s="7">
        <f ca="1">IF(Tabla1[[#This Row],[FECHA EJEC.]]="","",TIME(RANDBETWEEN(9,15),RANDBETWEEN(10,40),0))</f>
        <v>0.64583333333333337</v>
      </c>
      <c r="M143" s="7">
        <f ca="1">IF(Tabla1[[#This Row],[FECHA EJEC.]]="","",Tabla1[[#This Row],[HORA INICIO]]+TIME(RANDBETWEEN(1,4),RANDBETWEEN(10,30),0))</f>
        <v>0.74375000000000002</v>
      </c>
      <c r="N143" s="8">
        <f ca="1">IF(Tabla1[[#This Row],[FECHA EJEC.]]="","",HOUR(Tabla1[[#This Row],[HORA TERMINO]]-Tabla1[[#This Row],[HORA INICIO]])+MINUTE(Tabla1[[#This Row],[HORA TERMINO]]-Tabla1[[#This Row],[HORA INICIO]])/60)</f>
        <v>2.35</v>
      </c>
      <c r="O143" s="1" t="str">
        <f ca="1">IF(AND(K143=I143,J143="CONFORME"),"FECHA CUMPLIDA",IF(J143="STAND BY","STAND BY",IF(J143=""," ",IF(Tabla1[[#This Row],[FECHA EJEC.]]="","PENDIENTE",CONCATENATE("RETRASO DE ",(K143-I143)," DIAS")))))</f>
        <v>FECHA CUMPLIDA</v>
      </c>
      <c r="P143" s="2" t="str">
        <f ca="1">VLOOKUP(MONTH(Tabla1[[#This Row],[FECHA PROG.]]),Tabla2[],2,0)</f>
        <v>Jul</v>
      </c>
      <c r="Q143" s="1">
        <f ca="1">YEAR(Tabla1[[#This Row],[FECHA PROG.]])</f>
        <v>2018</v>
      </c>
      <c r="R143" s="8">
        <f ca="1">360-SUMIFS(Tabla1[HORAS],Tabla1[MÁQUINA],Tabla1[[#This Row],[MÁQUINA]],Tabla1[AÑO],Tabla1[[#This Row],[AÑO]],Tabla1[MES],Tabla1[[#This Row],[MES]])</f>
        <v>357.65</v>
      </c>
      <c r="S143" s="17">
        <f ca="1">Tabla1[[#This Row],[HORAS DISPONIBLES]]/360</f>
        <v>0.9934722222222222</v>
      </c>
    </row>
    <row r="144" spans="1:19" x14ac:dyDescent="0.2">
      <c r="A144" s="1" t="s">
        <v>137</v>
      </c>
      <c r="B144" s="1" t="s">
        <v>23</v>
      </c>
      <c r="C144" s="1" t="str">
        <f ca="1">VLOOKUP(RANDBETWEEN(1,13),Tablas!$N$7:$O$19,2,0)</f>
        <v>TRACTORES</v>
      </c>
      <c r="D144" s="1" t="s">
        <v>12</v>
      </c>
      <c r="E144" s="1" t="s">
        <v>24</v>
      </c>
      <c r="F144" s="1">
        <v>201</v>
      </c>
      <c r="G144" s="1" t="s">
        <v>25</v>
      </c>
      <c r="H144" s="1">
        <v>1168</v>
      </c>
      <c r="I144" s="2">
        <f t="shared" ca="1" si="2"/>
        <v>43322</v>
      </c>
      <c r="J144" s="1" t="str">
        <f ca="1">IFERROR(IF(YEAR(Tabla1[[#This Row],[FECHA EJEC.]])&gt;0,"CONFORME","STANDBY"),"PENDIENTE")</f>
        <v>PENDIENTE</v>
      </c>
      <c r="K144" s="2" t="str">
        <f ca="1">IF(VLOOKUP(RANDBETWEEN(1,20),Tablas!$Q$6:$R$25,2,0)=0,"",Tabla1[[#This Row],[FECHA PROG.]]+VLOOKUP(RANDBETWEEN(1,20),Tablas!$Q$6:$R$25,2,0))</f>
        <v/>
      </c>
      <c r="L144" s="7" t="str">
        <f ca="1">IF(Tabla1[[#This Row],[FECHA EJEC.]]="","",TIME(RANDBETWEEN(9,15),RANDBETWEEN(10,40),0))</f>
        <v/>
      </c>
      <c r="M144" s="7" t="str">
        <f ca="1">IF(Tabla1[[#This Row],[FECHA EJEC.]]="","",Tabla1[[#This Row],[HORA INICIO]]+TIME(RANDBETWEEN(1,4),RANDBETWEEN(10,30),0))</f>
        <v/>
      </c>
      <c r="N144" s="8" t="str">
        <f ca="1">IF(Tabla1[[#This Row],[FECHA EJEC.]]="","",HOUR(Tabla1[[#This Row],[HORA TERMINO]]-Tabla1[[#This Row],[HORA INICIO]])+MINUTE(Tabla1[[#This Row],[HORA TERMINO]]-Tabla1[[#This Row],[HORA INICIO]])/60)</f>
        <v/>
      </c>
      <c r="O144" s="1" t="str">
        <f ca="1">IF(AND(K144=I144,J144="CONFORME"),"FECHA CUMPLIDA",IF(J144="STAND BY","STAND BY",IF(J144=""," ",IF(Tabla1[[#This Row],[FECHA EJEC.]]="","PENDIENTE",CONCATENATE("RETRASO DE ",(K144-I144)," DIAS")))))</f>
        <v>PENDIENTE</v>
      </c>
      <c r="P144" s="2" t="str">
        <f ca="1">VLOOKUP(MONTH(Tabla1[[#This Row],[FECHA PROG.]]),Tabla2[],2,0)</f>
        <v>Ago</v>
      </c>
      <c r="Q144" s="1">
        <f ca="1">YEAR(Tabla1[[#This Row],[FECHA PROG.]])</f>
        <v>2018</v>
      </c>
      <c r="R144" s="8">
        <f ca="1">360-SUMIFS(Tabla1[HORAS],Tabla1[MÁQUINA],Tabla1[[#This Row],[MÁQUINA]],Tabla1[AÑO],Tabla1[[#This Row],[AÑO]],Tabla1[MES],Tabla1[[#This Row],[MES]])</f>
        <v>357.63333333333333</v>
      </c>
      <c r="S144" s="17">
        <f ca="1">Tabla1[[#This Row],[HORAS DISPONIBLES]]/360</f>
        <v>0.99342592592592593</v>
      </c>
    </row>
    <row r="145" spans="1:19" x14ac:dyDescent="0.2">
      <c r="A145" s="1" t="s">
        <v>141</v>
      </c>
      <c r="B145" s="1" t="s">
        <v>34</v>
      </c>
      <c r="C145" s="1" t="str">
        <f ca="1">VLOOKUP(RANDBETWEEN(1,13),Tablas!$N$7:$O$19,2,0)</f>
        <v>COMPACTADORA</v>
      </c>
      <c r="D145" s="1" t="s">
        <v>12</v>
      </c>
      <c r="E145" s="1" t="s">
        <v>13</v>
      </c>
      <c r="F145" s="1">
        <v>107</v>
      </c>
      <c r="G145" s="1" t="s">
        <v>14</v>
      </c>
      <c r="H145" s="1">
        <v>1420</v>
      </c>
      <c r="I145" s="2">
        <f t="shared" ca="1" si="2"/>
        <v>43110</v>
      </c>
      <c r="J145" s="1" t="str">
        <f ca="1">IFERROR(IF(YEAR(Tabla1[[#This Row],[FECHA EJEC.]])&gt;0,"CONFORME","STANDBY"),"PENDIENTE")</f>
        <v>CONFORME</v>
      </c>
      <c r="K145" s="2">
        <f ca="1">IF(VLOOKUP(RANDBETWEEN(1,20),Tablas!$Q$6:$R$25,2,0)=0,"",Tabla1[[#This Row],[FECHA PROG.]]+VLOOKUP(RANDBETWEEN(1,20),Tablas!$Q$6:$R$25,2,0))</f>
        <v>43112</v>
      </c>
      <c r="L145" s="7">
        <f ca="1">IF(Tabla1[[#This Row],[FECHA EJEC.]]="","",TIME(RANDBETWEEN(9,15),RANDBETWEEN(10,40),0))</f>
        <v>0.64027777777777772</v>
      </c>
      <c r="M145" s="7">
        <f ca="1">IF(Tabla1[[#This Row],[FECHA EJEC.]]="","",Tabla1[[#This Row],[HORA INICIO]]+TIME(RANDBETWEEN(1,4),RANDBETWEEN(10,30),0))</f>
        <v>0.77986111111111112</v>
      </c>
      <c r="N145" s="8">
        <f ca="1">IF(Tabla1[[#This Row],[FECHA EJEC.]]="","",HOUR(Tabla1[[#This Row],[HORA TERMINO]]-Tabla1[[#This Row],[HORA INICIO]])+MINUTE(Tabla1[[#This Row],[HORA TERMINO]]-Tabla1[[#This Row],[HORA INICIO]])/60)</f>
        <v>3.35</v>
      </c>
      <c r="O145" s="1" t="str">
        <f ca="1">IF(AND(K145=I145,J145="CONFORME"),"FECHA CUMPLIDA",IF(J145="STAND BY","STAND BY",IF(J145=""," ",IF(Tabla1[[#This Row],[FECHA EJEC.]]="","PENDIENTE",CONCATENATE("RETRASO DE ",(K145-I145)," DIAS")))))</f>
        <v>RETRASO DE 2 DIAS</v>
      </c>
      <c r="P145" s="2" t="str">
        <f ca="1">VLOOKUP(MONTH(Tabla1[[#This Row],[FECHA PROG.]]),Tabla2[],2,0)</f>
        <v>Ene</v>
      </c>
      <c r="Q145" s="1">
        <f ca="1">YEAR(Tabla1[[#This Row],[FECHA PROG.]])</f>
        <v>2018</v>
      </c>
      <c r="R145" s="8">
        <f ca="1">360-SUMIFS(Tabla1[HORAS],Tabla1[MÁQUINA],Tabla1[[#This Row],[MÁQUINA]],Tabla1[AÑO],Tabla1[[#This Row],[AÑO]],Tabla1[MES],Tabla1[[#This Row],[MES]])</f>
        <v>337.55</v>
      </c>
      <c r="S145" s="17">
        <f ca="1">Tabla1[[#This Row],[HORAS DISPONIBLES]]/360</f>
        <v>0.93763888888888891</v>
      </c>
    </row>
    <row r="146" spans="1:19" x14ac:dyDescent="0.2">
      <c r="A146" s="1" t="s">
        <v>139</v>
      </c>
      <c r="B146" s="1" t="s">
        <v>32</v>
      </c>
      <c r="C146" s="1" t="str">
        <f ca="1">VLOOKUP(RANDBETWEEN(1,13),Tablas!$N$7:$O$19,2,0)</f>
        <v>MOTONIVELADORA</v>
      </c>
      <c r="D146" s="1" t="s">
        <v>12</v>
      </c>
      <c r="E146" s="1" t="s">
        <v>13</v>
      </c>
      <c r="F146" s="1">
        <v>106</v>
      </c>
      <c r="G146" s="1" t="s">
        <v>29</v>
      </c>
      <c r="H146" s="1">
        <v>908</v>
      </c>
      <c r="I146" s="2">
        <f t="shared" ca="1" si="2"/>
        <v>43556</v>
      </c>
      <c r="J146" s="1" t="str">
        <f ca="1">IFERROR(IF(YEAR(Tabla1[[#This Row],[FECHA EJEC.]])&gt;0,"CONFORME","STANDBY"),"PENDIENTE")</f>
        <v>CONFORME</v>
      </c>
      <c r="K146" s="2">
        <f ca="1">IF(VLOOKUP(RANDBETWEEN(1,20),Tablas!$Q$6:$R$25,2,0)=0,"",Tabla1[[#This Row],[FECHA PROG.]]+VLOOKUP(RANDBETWEEN(1,20),Tablas!$Q$6:$R$25,2,0))</f>
        <v>43557</v>
      </c>
      <c r="L146" s="7">
        <f ca="1">IF(Tabla1[[#This Row],[FECHA EJEC.]]="","",TIME(RANDBETWEEN(9,15),RANDBETWEEN(10,40),0))</f>
        <v>0.43402777777777779</v>
      </c>
      <c r="M146" s="7">
        <f ca="1">IF(Tabla1[[#This Row],[FECHA EJEC.]]="","",Tabla1[[#This Row],[HORA INICIO]]+TIME(RANDBETWEEN(1,4),RANDBETWEEN(10,30),0))</f>
        <v>0.61041666666666672</v>
      </c>
      <c r="N146" s="8">
        <f ca="1">IF(Tabla1[[#This Row],[FECHA EJEC.]]="","",HOUR(Tabla1[[#This Row],[HORA TERMINO]]-Tabla1[[#This Row],[HORA INICIO]])+MINUTE(Tabla1[[#This Row],[HORA TERMINO]]-Tabla1[[#This Row],[HORA INICIO]])/60)</f>
        <v>4.2333333333333334</v>
      </c>
      <c r="O146" s="1" t="str">
        <f ca="1">IF(AND(K146=I146,J146="CONFORME"),"FECHA CUMPLIDA",IF(J146="STAND BY","STAND BY",IF(J146=""," ",IF(Tabla1[[#This Row],[FECHA EJEC.]]="","PENDIENTE",CONCATENATE("RETRASO DE ",(K146-I146)," DIAS")))))</f>
        <v>RETRASO DE 1 DIAS</v>
      </c>
      <c r="P146" s="2" t="str">
        <f ca="1">VLOOKUP(MONTH(Tabla1[[#This Row],[FECHA PROG.]]),Tabla2[],2,0)</f>
        <v>Abr</v>
      </c>
      <c r="Q146" s="1">
        <f ca="1">YEAR(Tabla1[[#This Row],[FECHA PROG.]])</f>
        <v>2019</v>
      </c>
      <c r="R146" s="8">
        <f ca="1">360-SUMIFS(Tabla1[HORAS],Tabla1[MÁQUINA],Tabla1[[#This Row],[MÁQUINA]],Tabla1[AÑO],Tabla1[[#This Row],[AÑO]],Tabla1[MES],Tabla1[[#This Row],[MES]])</f>
        <v>335.3</v>
      </c>
      <c r="S146" s="17">
        <f ca="1">Tabla1[[#This Row],[HORAS DISPONIBLES]]/360</f>
        <v>0.93138888888888893</v>
      </c>
    </row>
    <row r="147" spans="1:19" x14ac:dyDescent="0.2">
      <c r="A147" s="1" t="s">
        <v>139</v>
      </c>
      <c r="B147" s="1" t="s">
        <v>32</v>
      </c>
      <c r="C147" s="1" t="str">
        <f ca="1">VLOOKUP(RANDBETWEEN(1,13),Tablas!$N$7:$O$19,2,0)</f>
        <v>ESCREPA</v>
      </c>
      <c r="D147" s="1" t="s">
        <v>12</v>
      </c>
      <c r="E147" s="1" t="s">
        <v>18</v>
      </c>
      <c r="F147" s="1">
        <v>106</v>
      </c>
      <c r="G147" s="1" t="s">
        <v>19</v>
      </c>
      <c r="H147" s="1">
        <v>1698</v>
      </c>
      <c r="I147" s="2">
        <f t="shared" ca="1" si="2"/>
        <v>43507</v>
      </c>
      <c r="J147" s="1" t="str">
        <f ca="1">IFERROR(IF(YEAR(Tabla1[[#This Row],[FECHA EJEC.]])&gt;0,"CONFORME","STANDBY"),"PENDIENTE")</f>
        <v>CONFORME</v>
      </c>
      <c r="K147" s="2">
        <f ca="1">IF(VLOOKUP(RANDBETWEEN(1,20),Tablas!$Q$6:$R$25,2,0)=0,"",Tabla1[[#This Row],[FECHA PROG.]]+VLOOKUP(RANDBETWEEN(1,20),Tablas!$Q$6:$R$25,2,0))</f>
        <v>43510</v>
      </c>
      <c r="L147" s="7">
        <f ca="1">IF(Tabla1[[#This Row],[FECHA EJEC.]]="","",TIME(RANDBETWEEN(9,15),RANDBETWEEN(10,40),0))</f>
        <v>0.42986111111111114</v>
      </c>
      <c r="M147" s="7">
        <f ca="1">IF(Tabla1[[#This Row],[FECHA EJEC.]]="","",Tabla1[[#This Row],[HORA INICIO]]+TIME(RANDBETWEEN(1,4),RANDBETWEEN(10,30),0))</f>
        <v>0.6166666666666667</v>
      </c>
      <c r="N147" s="8">
        <f ca="1">IF(Tabla1[[#This Row],[FECHA EJEC.]]="","",HOUR(Tabla1[[#This Row],[HORA TERMINO]]-Tabla1[[#This Row],[HORA INICIO]])+MINUTE(Tabla1[[#This Row],[HORA TERMINO]]-Tabla1[[#This Row],[HORA INICIO]])/60)</f>
        <v>4.4833333333333334</v>
      </c>
      <c r="O147" s="1" t="str">
        <f ca="1">IF(AND(K147=I147,J147="CONFORME"),"FECHA CUMPLIDA",IF(J147="STAND BY","STAND BY",IF(J147=""," ",IF(Tabla1[[#This Row],[FECHA EJEC.]]="","PENDIENTE",CONCATENATE("RETRASO DE ",(K147-I147)," DIAS")))))</f>
        <v>RETRASO DE 3 DIAS</v>
      </c>
      <c r="P147" s="2" t="str">
        <f ca="1">VLOOKUP(MONTH(Tabla1[[#This Row],[FECHA PROG.]]),Tabla2[],2,0)</f>
        <v>Feb</v>
      </c>
      <c r="Q147" s="1">
        <f ca="1">YEAR(Tabla1[[#This Row],[FECHA PROG.]])</f>
        <v>2019</v>
      </c>
      <c r="R147" s="8">
        <f ca="1">360-SUMIFS(Tabla1[HORAS],Tabla1[MÁQUINA],Tabla1[[#This Row],[MÁQUINA]],Tabla1[AÑO],Tabla1[[#This Row],[AÑO]],Tabla1[MES],Tabla1[[#This Row],[MES]])</f>
        <v>312.64999999999998</v>
      </c>
      <c r="S147" s="17">
        <f ca="1">Tabla1[[#This Row],[HORAS DISPONIBLES]]/360</f>
        <v>0.8684722222222222</v>
      </c>
    </row>
    <row r="148" spans="1:19" x14ac:dyDescent="0.2">
      <c r="A148" s="1" t="s">
        <v>135</v>
      </c>
      <c r="B148" s="1" t="s">
        <v>16</v>
      </c>
      <c r="C148" s="1" t="str">
        <f ca="1">VLOOKUP(RANDBETWEEN(1,13),Tablas!$N$7:$O$19,2,0)</f>
        <v>MOTONIVELADORA</v>
      </c>
      <c r="D148" s="1" t="s">
        <v>12</v>
      </c>
      <c r="E148" s="1" t="s">
        <v>13</v>
      </c>
      <c r="F148" s="1">
        <v>107</v>
      </c>
      <c r="G148" s="1" t="s">
        <v>25</v>
      </c>
      <c r="H148" s="1">
        <v>1168</v>
      </c>
      <c r="I148" s="2">
        <f t="shared" ca="1" si="2"/>
        <v>43227</v>
      </c>
      <c r="J148" s="1" t="str">
        <f ca="1">IFERROR(IF(YEAR(Tabla1[[#This Row],[FECHA EJEC.]])&gt;0,"CONFORME","STANDBY"),"PENDIENTE")</f>
        <v>CONFORME</v>
      </c>
      <c r="K148" s="2">
        <f ca="1">IF(VLOOKUP(RANDBETWEEN(1,20),Tablas!$Q$6:$R$25,2,0)=0,"",Tabla1[[#This Row],[FECHA PROG.]]+VLOOKUP(RANDBETWEEN(1,20),Tablas!$Q$6:$R$25,2,0))</f>
        <v>43230</v>
      </c>
      <c r="L148" s="7">
        <f ca="1">IF(Tabla1[[#This Row],[FECHA EJEC.]]="","",TIME(RANDBETWEEN(9,15),RANDBETWEEN(10,40),0))</f>
        <v>0.64722222222222225</v>
      </c>
      <c r="M148" s="7">
        <f ca="1">IF(Tabla1[[#This Row],[FECHA EJEC.]]="","",Tabla1[[#This Row],[HORA INICIO]]+TIME(RANDBETWEEN(1,4),RANDBETWEEN(10,30),0))</f>
        <v>0.74375000000000002</v>
      </c>
      <c r="N148" s="8">
        <f ca="1">IF(Tabla1[[#This Row],[FECHA EJEC.]]="","",HOUR(Tabla1[[#This Row],[HORA TERMINO]]-Tabla1[[#This Row],[HORA INICIO]])+MINUTE(Tabla1[[#This Row],[HORA TERMINO]]-Tabla1[[#This Row],[HORA INICIO]])/60)</f>
        <v>2.3166666666666664</v>
      </c>
      <c r="O148" s="1" t="str">
        <f ca="1">IF(AND(K148=I148,J148="CONFORME"),"FECHA CUMPLIDA",IF(J148="STAND BY","STAND BY",IF(J148=""," ",IF(Tabla1[[#This Row],[FECHA EJEC.]]="","PENDIENTE",CONCATENATE("RETRASO DE ",(K148-I148)," DIAS")))))</f>
        <v>RETRASO DE 3 DIAS</v>
      </c>
      <c r="P148" s="2" t="str">
        <f ca="1">VLOOKUP(MONTH(Tabla1[[#This Row],[FECHA PROG.]]),Tabla2[],2,0)</f>
        <v>May</v>
      </c>
      <c r="Q148" s="1">
        <f ca="1">YEAR(Tabla1[[#This Row],[FECHA PROG.]])</f>
        <v>2018</v>
      </c>
      <c r="R148" s="8">
        <f ca="1">360-SUMIFS(Tabla1[HORAS],Tabla1[MÁQUINA],Tabla1[[#This Row],[MÁQUINA]],Tabla1[AÑO],Tabla1[[#This Row],[AÑO]],Tabla1[MES],Tabla1[[#This Row],[MES]])</f>
        <v>357.68333333333334</v>
      </c>
      <c r="S148" s="17">
        <f ca="1">Tabla1[[#This Row],[HORAS DISPONIBLES]]/360</f>
        <v>0.99356481481481485</v>
      </c>
    </row>
    <row r="149" spans="1:19" x14ac:dyDescent="0.2">
      <c r="A149" s="1" t="s">
        <v>135</v>
      </c>
      <c r="B149" s="1" t="s">
        <v>16</v>
      </c>
      <c r="C149" s="1" t="str">
        <f ca="1">VLOOKUP(RANDBETWEEN(1,13),Tablas!$N$7:$O$19,2,0)</f>
        <v>CARGADORA</v>
      </c>
      <c r="D149" s="1" t="s">
        <v>12</v>
      </c>
      <c r="E149" s="1" t="s">
        <v>18</v>
      </c>
      <c r="F149" s="1">
        <v>107</v>
      </c>
      <c r="G149" s="1" t="s">
        <v>19</v>
      </c>
      <c r="H149" s="1">
        <v>1698</v>
      </c>
      <c r="I149" s="2">
        <f t="shared" ca="1" si="2"/>
        <v>43514</v>
      </c>
      <c r="J149" s="1" t="str">
        <f ca="1">IFERROR(IF(YEAR(Tabla1[[#This Row],[FECHA EJEC.]])&gt;0,"CONFORME","STANDBY"),"PENDIENTE")</f>
        <v>CONFORME</v>
      </c>
      <c r="K149" s="2">
        <f ca="1">IF(VLOOKUP(RANDBETWEEN(1,20),Tablas!$Q$6:$R$25,2,0)=0,"",Tabla1[[#This Row],[FECHA PROG.]]+VLOOKUP(RANDBETWEEN(1,20),Tablas!$Q$6:$R$25,2,0))</f>
        <v>43515</v>
      </c>
      <c r="L149" s="7">
        <f ca="1">IF(Tabla1[[#This Row],[FECHA EJEC.]]="","",TIME(RANDBETWEEN(9,15),RANDBETWEEN(10,40),0))</f>
        <v>0.46597222222222223</v>
      </c>
      <c r="M149" s="7">
        <f ca="1">IF(Tabla1[[#This Row],[FECHA EJEC.]]="","",Tabla1[[#This Row],[HORA INICIO]]+TIME(RANDBETWEEN(1,4),RANDBETWEEN(10,30),0))</f>
        <v>0.56736111111111109</v>
      </c>
      <c r="N149" s="8">
        <f ca="1">IF(Tabla1[[#This Row],[FECHA EJEC.]]="","",HOUR(Tabla1[[#This Row],[HORA TERMINO]]-Tabla1[[#This Row],[HORA INICIO]])+MINUTE(Tabla1[[#This Row],[HORA TERMINO]]-Tabla1[[#This Row],[HORA INICIO]])/60)</f>
        <v>2.4333333333333336</v>
      </c>
      <c r="O149" s="1" t="str">
        <f ca="1">IF(AND(K149=I149,J149="CONFORME"),"FECHA CUMPLIDA",IF(J149="STAND BY","STAND BY",IF(J149=""," ",IF(Tabla1[[#This Row],[FECHA EJEC.]]="","PENDIENTE",CONCATENATE("RETRASO DE ",(K149-I149)," DIAS")))))</f>
        <v>RETRASO DE 1 DIAS</v>
      </c>
      <c r="P149" s="2" t="str">
        <f ca="1">VLOOKUP(MONTH(Tabla1[[#This Row],[FECHA PROG.]]),Tabla2[],2,0)</f>
        <v>Feb</v>
      </c>
      <c r="Q149" s="1">
        <f ca="1">YEAR(Tabla1[[#This Row],[FECHA PROG.]])</f>
        <v>2019</v>
      </c>
      <c r="R149" s="8">
        <f ca="1">360-SUMIFS(Tabla1[HORAS],Tabla1[MÁQUINA],Tabla1[[#This Row],[MÁQUINA]],Tabla1[AÑO],Tabla1[[#This Row],[AÑO]],Tabla1[MES],Tabla1[[#This Row],[MES]])</f>
        <v>343.5333333333333</v>
      </c>
      <c r="S149" s="17">
        <f ca="1">Tabla1[[#This Row],[HORAS DISPONIBLES]]/360</f>
        <v>0.95425925925925914</v>
      </c>
    </row>
    <row r="150" spans="1:19" x14ac:dyDescent="0.2">
      <c r="A150" s="1" t="s">
        <v>145</v>
      </c>
      <c r="B150" s="1" t="s">
        <v>39</v>
      </c>
      <c r="C150" s="1" t="str">
        <f ca="1">VLOOKUP(RANDBETWEEN(1,13),Tablas!$N$7:$O$19,2,0)</f>
        <v>MOTOTRAILLA</v>
      </c>
      <c r="D150" s="1" t="s">
        <v>12</v>
      </c>
      <c r="E150" s="1" t="s">
        <v>21</v>
      </c>
      <c r="F150" s="1">
        <v>107</v>
      </c>
      <c r="G150" s="1" t="s">
        <v>19</v>
      </c>
      <c r="H150" s="1">
        <v>1698</v>
      </c>
      <c r="I150" s="2">
        <f t="shared" ca="1" si="2"/>
        <v>43324</v>
      </c>
      <c r="J150" s="1" t="str">
        <f ca="1">IFERROR(IF(YEAR(Tabla1[[#This Row],[FECHA EJEC.]])&gt;0,"CONFORME","STANDBY"),"PENDIENTE")</f>
        <v>PENDIENTE</v>
      </c>
      <c r="K150" s="2" t="str">
        <f ca="1">IF(VLOOKUP(RANDBETWEEN(1,20),Tablas!$Q$6:$R$25,2,0)=0,"",Tabla1[[#This Row],[FECHA PROG.]]+VLOOKUP(RANDBETWEEN(1,20),Tablas!$Q$6:$R$25,2,0))</f>
        <v/>
      </c>
      <c r="L150" s="7" t="str">
        <f ca="1">IF(Tabla1[[#This Row],[FECHA EJEC.]]="","",TIME(RANDBETWEEN(9,15),RANDBETWEEN(10,40),0))</f>
        <v/>
      </c>
      <c r="M150" s="7" t="str">
        <f ca="1">IF(Tabla1[[#This Row],[FECHA EJEC.]]="","",Tabla1[[#This Row],[HORA INICIO]]+TIME(RANDBETWEEN(1,4),RANDBETWEEN(10,30),0))</f>
        <v/>
      </c>
      <c r="N150" s="8" t="str">
        <f ca="1">IF(Tabla1[[#This Row],[FECHA EJEC.]]="","",HOUR(Tabla1[[#This Row],[HORA TERMINO]]-Tabla1[[#This Row],[HORA INICIO]])+MINUTE(Tabla1[[#This Row],[HORA TERMINO]]-Tabla1[[#This Row],[HORA INICIO]])/60)</f>
        <v/>
      </c>
      <c r="O150" s="1" t="str">
        <f ca="1">IF(AND(K150=I150,J150="CONFORME"),"FECHA CUMPLIDA",IF(J150="STAND BY","STAND BY",IF(J150=""," ",IF(Tabla1[[#This Row],[FECHA EJEC.]]="","PENDIENTE",CONCATENATE("RETRASO DE ",(K150-I150)," DIAS")))))</f>
        <v>PENDIENTE</v>
      </c>
      <c r="P150" s="2" t="str">
        <f ca="1">VLOOKUP(MONTH(Tabla1[[#This Row],[FECHA PROG.]]),Tabla2[],2,0)</f>
        <v>Ago</v>
      </c>
      <c r="Q150" s="1">
        <f ca="1">YEAR(Tabla1[[#This Row],[FECHA PROG.]])</f>
        <v>2018</v>
      </c>
      <c r="R150" s="8">
        <f ca="1">360-SUMIFS(Tabla1[HORAS],Tabla1[MÁQUINA],Tabla1[[#This Row],[MÁQUINA]],Tabla1[AÑO],Tabla1[[#This Row],[AÑO]],Tabla1[MES],Tabla1[[#This Row],[MES]])</f>
        <v>357.75</v>
      </c>
      <c r="S150" s="17">
        <f ca="1">Tabla1[[#This Row],[HORAS DISPONIBLES]]/360</f>
        <v>0.99375000000000002</v>
      </c>
    </row>
    <row r="151" spans="1:19" x14ac:dyDescent="0.2">
      <c r="A151" s="1" t="s">
        <v>140</v>
      </c>
      <c r="B151" s="1" t="s">
        <v>30</v>
      </c>
      <c r="C151" s="1" t="str">
        <f ca="1">VLOOKUP(RANDBETWEEN(1,13),Tablas!$N$7:$O$19,2,0)</f>
        <v>EXCAVADORA</v>
      </c>
      <c r="D151" s="1" t="s">
        <v>12</v>
      </c>
      <c r="E151" s="1" t="s">
        <v>24</v>
      </c>
      <c r="F151" s="1">
        <v>201</v>
      </c>
      <c r="G151" s="1" t="s">
        <v>25</v>
      </c>
      <c r="H151" s="1">
        <v>1168</v>
      </c>
      <c r="I151" s="2">
        <f t="shared" ca="1" si="2"/>
        <v>43195</v>
      </c>
      <c r="J151" s="1" t="str">
        <f ca="1">IFERROR(IF(YEAR(Tabla1[[#This Row],[FECHA EJEC.]])&gt;0,"CONFORME","STANDBY"),"PENDIENTE")</f>
        <v>CONFORME</v>
      </c>
      <c r="K151" s="2">
        <f ca="1">IF(VLOOKUP(RANDBETWEEN(1,20),Tablas!$Q$6:$R$25,2,0)=0,"",Tabla1[[#This Row],[FECHA PROG.]]+VLOOKUP(RANDBETWEEN(1,20),Tablas!$Q$6:$R$25,2,0))</f>
        <v>43195</v>
      </c>
      <c r="L151" s="7">
        <f ca="1">IF(Tabla1[[#This Row],[FECHA EJEC.]]="","",TIME(RANDBETWEEN(9,15),RANDBETWEEN(10,40),0))</f>
        <v>0.47361111111111109</v>
      </c>
      <c r="M151" s="7">
        <f ca="1">IF(Tabla1[[#This Row],[FECHA EJEC.]]="","",Tabla1[[#This Row],[HORA INICIO]]+TIME(RANDBETWEEN(1,4),RANDBETWEEN(10,30),0))</f>
        <v>0.6069444444444444</v>
      </c>
      <c r="N151" s="8">
        <f ca="1">IF(Tabla1[[#This Row],[FECHA EJEC.]]="","",HOUR(Tabla1[[#This Row],[HORA TERMINO]]-Tabla1[[#This Row],[HORA INICIO]])+MINUTE(Tabla1[[#This Row],[HORA TERMINO]]-Tabla1[[#This Row],[HORA INICIO]])/60)</f>
        <v>3.2</v>
      </c>
      <c r="O151" s="1" t="str">
        <f ca="1">IF(AND(K151=I151,J151="CONFORME"),"FECHA CUMPLIDA",IF(J151="STAND BY","STAND BY",IF(J151=""," ",IF(Tabla1[[#This Row],[FECHA EJEC.]]="","PENDIENTE",CONCATENATE("RETRASO DE ",(K151-I151)," DIAS")))))</f>
        <v>FECHA CUMPLIDA</v>
      </c>
      <c r="P151" s="2" t="str">
        <f ca="1">VLOOKUP(MONTH(Tabla1[[#This Row],[FECHA PROG.]]),Tabla2[],2,0)</f>
        <v>Abr</v>
      </c>
      <c r="Q151" s="1">
        <f ca="1">YEAR(Tabla1[[#This Row],[FECHA PROG.]])</f>
        <v>2018</v>
      </c>
      <c r="R151" s="8">
        <f ca="1">360-SUMIFS(Tabla1[HORAS],Tabla1[MÁQUINA],Tabla1[[#This Row],[MÁQUINA]],Tabla1[AÑO],Tabla1[[#This Row],[AÑO]],Tabla1[MES],Tabla1[[#This Row],[MES]])</f>
        <v>351.18333333333334</v>
      </c>
      <c r="S151" s="17">
        <f ca="1">Tabla1[[#This Row],[HORAS DISPONIBLES]]/360</f>
        <v>0.97550925925925924</v>
      </c>
    </row>
    <row r="152" spans="1:19" x14ac:dyDescent="0.2">
      <c r="A152" s="1" t="s">
        <v>141</v>
      </c>
      <c r="B152" s="1" t="s">
        <v>38</v>
      </c>
      <c r="C152" s="1" t="str">
        <f ca="1">VLOOKUP(RANDBETWEEN(1,13),Tablas!$N$7:$O$19,2,0)</f>
        <v>COMPACTADORA</v>
      </c>
      <c r="D152" s="1" t="s">
        <v>12</v>
      </c>
      <c r="E152" s="1" t="s">
        <v>13</v>
      </c>
      <c r="F152" s="1">
        <v>107</v>
      </c>
      <c r="G152" s="1" t="s">
        <v>14</v>
      </c>
      <c r="H152" s="1">
        <v>1420</v>
      </c>
      <c r="I152" s="2">
        <f t="shared" ca="1" si="2"/>
        <v>43581</v>
      </c>
      <c r="J152" s="1" t="str">
        <f ca="1">IFERROR(IF(YEAR(Tabla1[[#This Row],[FECHA EJEC.]])&gt;0,"CONFORME","STANDBY"),"PENDIENTE")</f>
        <v>PENDIENTE</v>
      </c>
      <c r="K152" s="2" t="str">
        <f ca="1">IF(VLOOKUP(RANDBETWEEN(1,20),Tablas!$Q$6:$R$25,2,0)=0,"",Tabla1[[#This Row],[FECHA PROG.]]+VLOOKUP(RANDBETWEEN(1,20),Tablas!$Q$6:$R$25,2,0))</f>
        <v/>
      </c>
      <c r="L152" s="7" t="str">
        <f ca="1">IF(Tabla1[[#This Row],[FECHA EJEC.]]="","",TIME(RANDBETWEEN(9,15),RANDBETWEEN(10,40),0))</f>
        <v/>
      </c>
      <c r="M152" s="7" t="str">
        <f ca="1">IF(Tabla1[[#This Row],[FECHA EJEC.]]="","",Tabla1[[#This Row],[HORA INICIO]]+TIME(RANDBETWEEN(1,4),RANDBETWEEN(10,30),0))</f>
        <v/>
      </c>
      <c r="N152" s="8" t="str">
        <f ca="1">IF(Tabla1[[#This Row],[FECHA EJEC.]]="","",HOUR(Tabla1[[#This Row],[HORA TERMINO]]-Tabla1[[#This Row],[HORA INICIO]])+MINUTE(Tabla1[[#This Row],[HORA TERMINO]]-Tabla1[[#This Row],[HORA INICIO]])/60)</f>
        <v/>
      </c>
      <c r="O152" s="1" t="str">
        <f ca="1">IF(AND(K152=I152,J152="CONFORME"),"FECHA CUMPLIDA",IF(J152="STAND BY","STAND BY",IF(J152=""," ",IF(Tabla1[[#This Row],[FECHA EJEC.]]="","PENDIENTE",CONCATENATE("RETRASO DE ",(K152-I152)," DIAS")))))</f>
        <v>PENDIENTE</v>
      </c>
      <c r="P152" s="2" t="str">
        <f ca="1">VLOOKUP(MONTH(Tabla1[[#This Row],[FECHA PROG.]]),Tabla2[],2,0)</f>
        <v>Abr</v>
      </c>
      <c r="Q152" s="1">
        <f ca="1">YEAR(Tabla1[[#This Row],[FECHA PROG.]])</f>
        <v>2019</v>
      </c>
      <c r="R152" s="8">
        <f ca="1">360-SUMIFS(Tabla1[HORAS],Tabla1[MÁQUINA],Tabla1[[#This Row],[MÁQUINA]],Tabla1[AÑO],Tabla1[[#This Row],[AÑO]],Tabla1[MES],Tabla1[[#This Row],[MES]])</f>
        <v>347.05</v>
      </c>
      <c r="S152" s="17">
        <f ca="1">Tabla1[[#This Row],[HORAS DISPONIBLES]]/360</f>
        <v>0.96402777777777782</v>
      </c>
    </row>
    <row r="153" spans="1:19" x14ac:dyDescent="0.2">
      <c r="A153" s="1" t="s">
        <v>138</v>
      </c>
      <c r="B153" s="1" t="s">
        <v>27</v>
      </c>
      <c r="C153" s="1" t="str">
        <f ca="1">VLOOKUP(RANDBETWEEN(1,13),Tablas!$N$7:$O$19,2,0)</f>
        <v>MOTONIVELADORA</v>
      </c>
      <c r="D153" s="1" t="s">
        <v>12</v>
      </c>
      <c r="E153" s="1" t="s">
        <v>13</v>
      </c>
      <c r="F153" s="1">
        <v>107</v>
      </c>
      <c r="G153" s="1" t="s">
        <v>25</v>
      </c>
      <c r="H153" s="1">
        <v>1168</v>
      </c>
      <c r="I153" s="2">
        <f t="shared" ca="1" si="2"/>
        <v>43124</v>
      </c>
      <c r="J153" s="1" t="str">
        <f ca="1">IFERROR(IF(YEAR(Tabla1[[#This Row],[FECHA EJEC.]])&gt;0,"CONFORME","STANDBY"),"PENDIENTE")</f>
        <v>PENDIENTE</v>
      </c>
      <c r="K153" s="2" t="str">
        <f ca="1">IF(VLOOKUP(RANDBETWEEN(1,20),Tablas!$Q$6:$R$25,2,0)=0,"",Tabla1[[#This Row],[FECHA PROG.]]+VLOOKUP(RANDBETWEEN(1,20),Tablas!$Q$6:$R$25,2,0))</f>
        <v/>
      </c>
      <c r="L153" s="7" t="str">
        <f ca="1">IF(Tabla1[[#This Row],[FECHA EJEC.]]="","",TIME(RANDBETWEEN(9,15),RANDBETWEEN(10,40),0))</f>
        <v/>
      </c>
      <c r="M153" s="7" t="str">
        <f ca="1">IF(Tabla1[[#This Row],[FECHA EJEC.]]="","",Tabla1[[#This Row],[HORA INICIO]]+TIME(RANDBETWEEN(1,4),RANDBETWEEN(10,30),0))</f>
        <v/>
      </c>
      <c r="N153" s="8" t="str">
        <f ca="1">IF(Tabla1[[#This Row],[FECHA EJEC.]]="","",HOUR(Tabla1[[#This Row],[HORA TERMINO]]-Tabla1[[#This Row],[HORA INICIO]])+MINUTE(Tabla1[[#This Row],[HORA TERMINO]]-Tabla1[[#This Row],[HORA INICIO]])/60)</f>
        <v/>
      </c>
      <c r="O153" s="1" t="str">
        <f ca="1">IF(AND(K153=I153,J153="CONFORME"),"FECHA CUMPLIDA",IF(J153="STAND BY","STAND BY",IF(J153=""," ",IF(Tabla1[[#This Row],[FECHA EJEC.]]="","PENDIENTE",CONCATENATE("RETRASO DE ",(K153-I153)," DIAS")))))</f>
        <v>PENDIENTE</v>
      </c>
      <c r="P153" s="2" t="str">
        <f ca="1">VLOOKUP(MONTH(Tabla1[[#This Row],[FECHA PROG.]]),Tabla2[],2,0)</f>
        <v>Ene</v>
      </c>
      <c r="Q153" s="1">
        <f ca="1">YEAR(Tabla1[[#This Row],[FECHA PROG.]])</f>
        <v>2018</v>
      </c>
      <c r="R153" s="8">
        <f ca="1">360-SUMIFS(Tabla1[HORAS],Tabla1[MÁQUINA],Tabla1[[#This Row],[MÁQUINA]],Tabla1[AÑO],Tabla1[[#This Row],[AÑO]],Tabla1[MES],Tabla1[[#This Row],[MES]])</f>
        <v>355.5</v>
      </c>
      <c r="S153" s="17">
        <f ca="1">Tabla1[[#This Row],[HORAS DISPONIBLES]]/360</f>
        <v>0.98750000000000004</v>
      </c>
    </row>
    <row r="154" spans="1:19" x14ac:dyDescent="0.2">
      <c r="A154" s="1" t="s">
        <v>138</v>
      </c>
      <c r="B154" s="1" t="s">
        <v>27</v>
      </c>
      <c r="C154" s="1" t="str">
        <f ca="1">VLOOKUP(RANDBETWEEN(1,13),Tablas!$N$7:$O$19,2,0)</f>
        <v>MOTONIVELADORA</v>
      </c>
      <c r="D154" s="1" t="s">
        <v>12</v>
      </c>
      <c r="E154" s="1" t="s">
        <v>18</v>
      </c>
      <c r="F154" s="1">
        <v>107</v>
      </c>
      <c r="G154" s="1" t="s">
        <v>19</v>
      </c>
      <c r="H154" s="1">
        <v>1698</v>
      </c>
      <c r="I154" s="2">
        <f t="shared" ca="1" si="2"/>
        <v>43137</v>
      </c>
      <c r="J154" s="1" t="str">
        <f ca="1">IFERROR(IF(YEAR(Tabla1[[#This Row],[FECHA EJEC.]])&gt;0,"CONFORME","STANDBY"),"PENDIENTE")</f>
        <v>PENDIENTE</v>
      </c>
      <c r="K154" s="2" t="str">
        <f ca="1">IF(VLOOKUP(RANDBETWEEN(1,20),Tablas!$Q$6:$R$25,2,0)=0,"",Tabla1[[#This Row],[FECHA PROG.]]+VLOOKUP(RANDBETWEEN(1,20),Tablas!$Q$6:$R$25,2,0))</f>
        <v/>
      </c>
      <c r="L154" s="7" t="str">
        <f ca="1">IF(Tabla1[[#This Row],[FECHA EJEC.]]="","",TIME(RANDBETWEEN(9,15),RANDBETWEEN(10,40),0))</f>
        <v/>
      </c>
      <c r="M154" s="7" t="str">
        <f ca="1">IF(Tabla1[[#This Row],[FECHA EJEC.]]="","",Tabla1[[#This Row],[HORA INICIO]]+TIME(RANDBETWEEN(1,4),RANDBETWEEN(10,30),0))</f>
        <v/>
      </c>
      <c r="N154" s="8" t="str">
        <f ca="1">IF(Tabla1[[#This Row],[FECHA EJEC.]]="","",HOUR(Tabla1[[#This Row],[HORA TERMINO]]-Tabla1[[#This Row],[HORA INICIO]])+MINUTE(Tabla1[[#This Row],[HORA TERMINO]]-Tabla1[[#This Row],[HORA INICIO]])/60)</f>
        <v/>
      </c>
      <c r="O154" s="1" t="str">
        <f ca="1">IF(AND(K154=I154,J154="CONFORME"),"FECHA CUMPLIDA",IF(J154="STAND BY","STAND BY",IF(J154=""," ",IF(Tabla1[[#This Row],[FECHA EJEC.]]="","PENDIENTE",CONCATENATE("RETRASO DE ",(K154-I154)," DIAS")))))</f>
        <v>PENDIENTE</v>
      </c>
      <c r="P154" s="2" t="str">
        <f ca="1">VLOOKUP(MONTH(Tabla1[[#This Row],[FECHA PROG.]]),Tabla2[],2,0)</f>
        <v>Feb</v>
      </c>
      <c r="Q154" s="1">
        <f ca="1">YEAR(Tabla1[[#This Row],[FECHA PROG.]])</f>
        <v>2018</v>
      </c>
      <c r="R154" s="8">
        <f ca="1">360-SUMIFS(Tabla1[HORAS],Tabla1[MÁQUINA],Tabla1[[#This Row],[MÁQUINA]],Tabla1[AÑO],Tabla1[[#This Row],[AÑO]],Tabla1[MES],Tabla1[[#This Row],[MES]])</f>
        <v>355.25</v>
      </c>
      <c r="S154" s="17">
        <f ca="1">Tabla1[[#This Row],[HORAS DISPONIBLES]]/360</f>
        <v>0.9868055555555556</v>
      </c>
    </row>
    <row r="155" spans="1:19" x14ac:dyDescent="0.2">
      <c r="A155" s="1" t="s">
        <v>147</v>
      </c>
      <c r="B155" s="1" t="s">
        <v>42</v>
      </c>
      <c r="C155" s="1" t="str">
        <f ca="1">VLOOKUP(RANDBETWEEN(1,13),Tablas!$N$7:$O$19,2,0)</f>
        <v>DRAGALINA</v>
      </c>
      <c r="D155" s="1" t="s">
        <v>12</v>
      </c>
      <c r="E155" s="1" t="s">
        <v>21</v>
      </c>
      <c r="F155" s="1">
        <v>106</v>
      </c>
      <c r="G155" s="1" t="s">
        <v>19</v>
      </c>
      <c r="H155" s="1">
        <v>1698</v>
      </c>
      <c r="I155" s="2">
        <f t="shared" ca="1" si="2"/>
        <v>43177</v>
      </c>
      <c r="J155" s="1" t="str">
        <f ca="1">IFERROR(IF(YEAR(Tabla1[[#This Row],[FECHA EJEC.]])&gt;0,"CONFORME","STANDBY"),"PENDIENTE")</f>
        <v>PENDIENTE</v>
      </c>
      <c r="K155" s="2" t="str">
        <f ca="1">IF(VLOOKUP(RANDBETWEEN(1,20),Tablas!$Q$6:$R$25,2,0)=0,"",Tabla1[[#This Row],[FECHA PROG.]]+VLOOKUP(RANDBETWEEN(1,20),Tablas!$Q$6:$R$25,2,0))</f>
        <v/>
      </c>
      <c r="L155" s="7" t="str">
        <f ca="1">IF(Tabla1[[#This Row],[FECHA EJEC.]]="","",TIME(RANDBETWEEN(9,15),RANDBETWEEN(10,40),0))</f>
        <v/>
      </c>
      <c r="M155" s="7" t="str">
        <f ca="1">IF(Tabla1[[#This Row],[FECHA EJEC.]]="","",Tabla1[[#This Row],[HORA INICIO]]+TIME(RANDBETWEEN(1,4),RANDBETWEEN(10,30),0))</f>
        <v/>
      </c>
      <c r="N155" s="8" t="str">
        <f ca="1">IF(Tabla1[[#This Row],[FECHA EJEC.]]="","",HOUR(Tabla1[[#This Row],[HORA TERMINO]]-Tabla1[[#This Row],[HORA INICIO]])+MINUTE(Tabla1[[#This Row],[HORA TERMINO]]-Tabla1[[#This Row],[HORA INICIO]])/60)</f>
        <v/>
      </c>
      <c r="O155" s="1" t="str">
        <f ca="1">IF(AND(K155=I155,J155="CONFORME"),"FECHA CUMPLIDA",IF(J155="STAND BY","STAND BY",IF(J155=""," ",IF(Tabla1[[#This Row],[FECHA EJEC.]]="","PENDIENTE",CONCATENATE("RETRASO DE ",(K155-I155)," DIAS")))))</f>
        <v>PENDIENTE</v>
      </c>
      <c r="P155" s="2" t="str">
        <f ca="1">VLOOKUP(MONTH(Tabla1[[#This Row],[FECHA PROG.]]),Tabla2[],2,0)</f>
        <v>Mar</v>
      </c>
      <c r="Q155" s="1">
        <f ca="1">YEAR(Tabla1[[#This Row],[FECHA PROG.]])</f>
        <v>2018</v>
      </c>
      <c r="R155" s="8">
        <f ca="1">360-SUMIFS(Tabla1[HORAS],Tabla1[MÁQUINA],Tabla1[[#This Row],[MÁQUINA]],Tabla1[AÑO],Tabla1[[#This Row],[AÑO]],Tabla1[MES],Tabla1[[#This Row],[MES]])</f>
        <v>348.95</v>
      </c>
      <c r="S155" s="17">
        <f ca="1">Tabla1[[#This Row],[HORAS DISPONIBLES]]/360</f>
        <v>0.96930555555555553</v>
      </c>
    </row>
    <row r="156" spans="1:19" x14ac:dyDescent="0.2">
      <c r="A156" s="1" t="s">
        <v>142</v>
      </c>
      <c r="B156" s="1" t="s">
        <v>33</v>
      </c>
      <c r="C156" s="1" t="str">
        <f ca="1">VLOOKUP(RANDBETWEEN(1,13),Tablas!$N$7:$O$19,2,0)</f>
        <v>TRACTORES</v>
      </c>
      <c r="D156" s="1" t="s">
        <v>12</v>
      </c>
      <c r="E156" s="1" t="s">
        <v>24</v>
      </c>
      <c r="F156" s="1">
        <v>201</v>
      </c>
      <c r="G156" s="1" t="s">
        <v>25</v>
      </c>
      <c r="H156" s="1">
        <v>1168</v>
      </c>
      <c r="I156" s="2">
        <f t="shared" ca="1" si="2"/>
        <v>43483</v>
      </c>
      <c r="J156" s="1" t="str">
        <f ca="1">IFERROR(IF(YEAR(Tabla1[[#This Row],[FECHA EJEC.]])&gt;0,"CONFORME","STANDBY"),"PENDIENTE")</f>
        <v>CONFORME</v>
      </c>
      <c r="K156" s="2">
        <f ca="1">IF(VLOOKUP(RANDBETWEEN(1,20),Tablas!$Q$6:$R$25,2,0)=0,"",Tabla1[[#This Row],[FECHA PROG.]]+VLOOKUP(RANDBETWEEN(1,20),Tablas!$Q$6:$R$25,2,0))</f>
        <v>43484</v>
      </c>
      <c r="L156" s="7">
        <f ca="1">IF(Tabla1[[#This Row],[FECHA EJEC.]]="","",TIME(RANDBETWEEN(9,15),RANDBETWEEN(10,40),0))</f>
        <v>0.3923611111111111</v>
      </c>
      <c r="M156" s="7">
        <f ca="1">IF(Tabla1[[#This Row],[FECHA EJEC.]]="","",Tabla1[[#This Row],[HORA INICIO]]+TIME(RANDBETWEEN(1,4),RANDBETWEEN(10,30),0))</f>
        <v>0.45208333333333334</v>
      </c>
      <c r="N156" s="8">
        <f ca="1">IF(Tabla1[[#This Row],[FECHA EJEC.]]="","",HOUR(Tabla1[[#This Row],[HORA TERMINO]]-Tabla1[[#This Row],[HORA INICIO]])+MINUTE(Tabla1[[#This Row],[HORA TERMINO]]-Tabla1[[#This Row],[HORA INICIO]])/60)</f>
        <v>1.4333333333333333</v>
      </c>
      <c r="O156" s="1" t="str">
        <f ca="1">IF(AND(K156=I156,J156="CONFORME"),"FECHA CUMPLIDA",IF(J156="STAND BY","STAND BY",IF(J156=""," ",IF(Tabla1[[#This Row],[FECHA EJEC.]]="","PENDIENTE",CONCATENATE("RETRASO DE ",(K156-I156)," DIAS")))))</f>
        <v>RETRASO DE 1 DIAS</v>
      </c>
      <c r="P156" s="2" t="str">
        <f ca="1">VLOOKUP(MONTH(Tabla1[[#This Row],[FECHA PROG.]]),Tabla2[],2,0)</f>
        <v>Ene</v>
      </c>
      <c r="Q156" s="1">
        <f ca="1">YEAR(Tabla1[[#This Row],[FECHA PROG.]])</f>
        <v>2019</v>
      </c>
      <c r="R156" s="8">
        <f ca="1">360-SUMIFS(Tabla1[HORAS],Tabla1[MÁQUINA],Tabla1[[#This Row],[MÁQUINA]],Tabla1[AÑO],Tabla1[[#This Row],[AÑO]],Tabla1[MES],Tabla1[[#This Row],[MES]])</f>
        <v>349.01666666666665</v>
      </c>
      <c r="S156" s="17">
        <f ca="1">Tabla1[[#This Row],[HORAS DISPONIBLES]]/360</f>
        <v>0.96949074074074071</v>
      </c>
    </row>
    <row r="157" spans="1:19" x14ac:dyDescent="0.2">
      <c r="A157" s="1" t="s">
        <v>141</v>
      </c>
      <c r="B157" s="1" t="s">
        <v>41</v>
      </c>
      <c r="C157" s="1" t="str">
        <f ca="1">VLOOKUP(RANDBETWEEN(1,13),Tablas!$N$7:$O$19,2,0)</f>
        <v>COMPACTADORA</v>
      </c>
      <c r="D157" s="1" t="s">
        <v>12</v>
      </c>
      <c r="E157" s="1" t="s">
        <v>13</v>
      </c>
      <c r="F157" s="1">
        <v>107</v>
      </c>
      <c r="G157" s="1" t="s">
        <v>14</v>
      </c>
      <c r="H157" s="1">
        <v>1420</v>
      </c>
      <c r="I157" s="2">
        <f t="shared" ca="1" si="2"/>
        <v>43375</v>
      </c>
      <c r="J157" s="1" t="str">
        <f ca="1">IFERROR(IF(YEAR(Tabla1[[#This Row],[FECHA EJEC.]])&gt;0,"CONFORME","STANDBY"),"PENDIENTE")</f>
        <v>CONFORME</v>
      </c>
      <c r="K157" s="2">
        <f ca="1">IF(VLOOKUP(RANDBETWEEN(1,20),Tablas!$Q$6:$R$25,2,0)=0,"",Tabla1[[#This Row],[FECHA PROG.]]+VLOOKUP(RANDBETWEEN(1,20),Tablas!$Q$6:$R$25,2,0))</f>
        <v>43376</v>
      </c>
      <c r="L157" s="7">
        <f ca="1">IF(Tabla1[[#This Row],[FECHA EJEC.]]="","",TIME(RANDBETWEEN(9,15),RANDBETWEEN(10,40),0))</f>
        <v>0.51249999999999996</v>
      </c>
      <c r="M157" s="7">
        <f ca="1">IF(Tabla1[[#This Row],[FECHA EJEC.]]="","",Tabla1[[#This Row],[HORA INICIO]]+TIME(RANDBETWEEN(1,4),RANDBETWEEN(10,30),0))</f>
        <v>0.60972222222222217</v>
      </c>
      <c r="N157" s="8">
        <f ca="1">IF(Tabla1[[#This Row],[FECHA EJEC.]]="","",HOUR(Tabla1[[#This Row],[HORA TERMINO]]-Tabla1[[#This Row],[HORA INICIO]])+MINUTE(Tabla1[[#This Row],[HORA TERMINO]]-Tabla1[[#This Row],[HORA INICIO]])/60)</f>
        <v>2.3333333333333335</v>
      </c>
      <c r="O157" s="1" t="str">
        <f ca="1">IF(AND(K157=I157,J157="CONFORME"),"FECHA CUMPLIDA",IF(J157="STAND BY","STAND BY",IF(J157=""," ",IF(Tabla1[[#This Row],[FECHA EJEC.]]="","PENDIENTE",CONCATENATE("RETRASO DE ",(K157-I157)," DIAS")))))</f>
        <v>RETRASO DE 1 DIAS</v>
      </c>
      <c r="P157" s="2" t="str">
        <f ca="1">VLOOKUP(MONTH(Tabla1[[#This Row],[FECHA PROG.]]),Tabla2[],2,0)</f>
        <v>Oct</v>
      </c>
      <c r="Q157" s="1">
        <f ca="1">YEAR(Tabla1[[#This Row],[FECHA PROG.]])</f>
        <v>2018</v>
      </c>
      <c r="R157" s="8">
        <f ca="1">360-SUMIFS(Tabla1[HORAS],Tabla1[MÁQUINA],Tabla1[[#This Row],[MÁQUINA]],Tabla1[AÑO],Tabla1[[#This Row],[AÑO]],Tabla1[MES],Tabla1[[#This Row],[MES]])</f>
        <v>347.66666666666669</v>
      </c>
      <c r="S157" s="17">
        <f ca="1">Tabla1[[#This Row],[HORAS DISPONIBLES]]/360</f>
        <v>0.96574074074074079</v>
      </c>
    </row>
    <row r="158" spans="1:19" x14ac:dyDescent="0.2">
      <c r="A158" s="1" t="s">
        <v>136</v>
      </c>
      <c r="B158" s="1" t="s">
        <v>20</v>
      </c>
      <c r="C158" s="1" t="str">
        <f ca="1">VLOOKUP(RANDBETWEEN(1,13),Tablas!$N$7:$O$19,2,0)</f>
        <v>LAS VOLQUETAS</v>
      </c>
      <c r="D158" s="1" t="s">
        <v>12</v>
      </c>
      <c r="E158" s="1" t="s">
        <v>21</v>
      </c>
      <c r="F158" s="1">
        <v>106</v>
      </c>
      <c r="G158" s="1" t="s">
        <v>19</v>
      </c>
      <c r="H158" s="1">
        <v>1698</v>
      </c>
      <c r="I158" s="2">
        <f t="shared" ca="1" si="2"/>
        <v>43488</v>
      </c>
      <c r="J158" s="1" t="str">
        <f ca="1">IFERROR(IF(YEAR(Tabla1[[#This Row],[FECHA EJEC.]])&gt;0,"CONFORME","STANDBY"),"PENDIENTE")</f>
        <v>CONFORME</v>
      </c>
      <c r="K158" s="2">
        <f ca="1">IF(VLOOKUP(RANDBETWEEN(1,20),Tablas!$Q$6:$R$25,2,0)=0,"",Tabla1[[#This Row],[FECHA PROG.]]+VLOOKUP(RANDBETWEEN(1,20),Tablas!$Q$6:$R$25,2,0))</f>
        <v>43489</v>
      </c>
      <c r="L158" s="7">
        <f ca="1">IF(Tabla1[[#This Row],[FECHA EJEC.]]="","",TIME(RANDBETWEEN(9,15),RANDBETWEEN(10,40),0))</f>
        <v>0.48402777777777778</v>
      </c>
      <c r="M158" s="7">
        <f ca="1">IF(Tabla1[[#This Row],[FECHA EJEC.]]="","",Tabla1[[#This Row],[HORA INICIO]]+TIME(RANDBETWEEN(1,4),RANDBETWEEN(10,30),0))</f>
        <v>0.62291666666666667</v>
      </c>
      <c r="N158" s="8">
        <f ca="1">IF(Tabla1[[#This Row],[FECHA EJEC.]]="","",HOUR(Tabla1[[#This Row],[HORA TERMINO]]-Tabla1[[#This Row],[HORA INICIO]])+MINUTE(Tabla1[[#This Row],[HORA TERMINO]]-Tabla1[[#This Row],[HORA INICIO]])/60)</f>
        <v>3.3333333333333335</v>
      </c>
      <c r="O158" s="1" t="str">
        <f ca="1">IF(AND(K158=I158,J158="CONFORME"),"FECHA CUMPLIDA",IF(J158="STAND BY","STAND BY",IF(J158=""," ",IF(Tabla1[[#This Row],[FECHA EJEC.]]="","PENDIENTE",CONCATENATE("RETRASO DE ",(K158-I158)," DIAS")))))</f>
        <v>RETRASO DE 1 DIAS</v>
      </c>
      <c r="P158" s="2" t="str">
        <f ca="1">VLOOKUP(MONTH(Tabla1[[#This Row],[FECHA PROG.]]),Tabla2[],2,0)</f>
        <v>Ene</v>
      </c>
      <c r="Q158" s="1">
        <f ca="1">YEAR(Tabla1[[#This Row],[FECHA PROG.]])</f>
        <v>2019</v>
      </c>
      <c r="R158" s="8">
        <f ca="1">360-SUMIFS(Tabla1[HORAS],Tabla1[MÁQUINA],Tabla1[[#This Row],[MÁQUINA]],Tabla1[AÑO],Tabla1[[#This Row],[AÑO]],Tabla1[MES],Tabla1[[#This Row],[MES]])</f>
        <v>348.7</v>
      </c>
      <c r="S158" s="17">
        <f ca="1">Tabla1[[#This Row],[HORAS DISPONIBLES]]/360</f>
        <v>0.96861111111111109</v>
      </c>
    </row>
    <row r="159" spans="1:19" x14ac:dyDescent="0.2">
      <c r="A159" s="1" t="s">
        <v>142</v>
      </c>
      <c r="B159" s="1" t="s">
        <v>37</v>
      </c>
      <c r="C159" s="1" t="str">
        <f ca="1">VLOOKUP(RANDBETWEEN(1,13),Tablas!$N$7:$O$19,2,0)</f>
        <v>DRAGAS</v>
      </c>
      <c r="D159" s="1" t="s">
        <v>12</v>
      </c>
      <c r="E159" s="1" t="s">
        <v>24</v>
      </c>
      <c r="F159" s="1">
        <v>201</v>
      </c>
      <c r="G159" s="1" t="s">
        <v>25</v>
      </c>
      <c r="H159" s="1">
        <v>1168</v>
      </c>
      <c r="I159" s="2">
        <f t="shared" ca="1" si="2"/>
        <v>43218</v>
      </c>
      <c r="J159" s="1" t="str">
        <f ca="1">IFERROR(IF(YEAR(Tabla1[[#This Row],[FECHA EJEC.]])&gt;0,"CONFORME","STANDBY"),"PENDIENTE")</f>
        <v>PENDIENTE</v>
      </c>
      <c r="K159" s="2" t="str">
        <f ca="1">IF(VLOOKUP(RANDBETWEEN(1,20),Tablas!$Q$6:$R$25,2,0)=0,"",Tabla1[[#This Row],[FECHA PROG.]]+VLOOKUP(RANDBETWEEN(1,20),Tablas!$Q$6:$R$25,2,0))</f>
        <v/>
      </c>
      <c r="L159" s="7" t="str">
        <f ca="1">IF(Tabla1[[#This Row],[FECHA EJEC.]]="","",TIME(RANDBETWEEN(9,15),RANDBETWEEN(10,40),0))</f>
        <v/>
      </c>
      <c r="M159" s="7" t="str">
        <f ca="1">IF(Tabla1[[#This Row],[FECHA EJEC.]]="","",Tabla1[[#This Row],[HORA INICIO]]+TIME(RANDBETWEEN(1,4),RANDBETWEEN(10,30),0))</f>
        <v/>
      </c>
      <c r="N159" s="8" t="str">
        <f ca="1">IF(Tabla1[[#This Row],[FECHA EJEC.]]="","",HOUR(Tabla1[[#This Row],[HORA TERMINO]]-Tabla1[[#This Row],[HORA INICIO]])+MINUTE(Tabla1[[#This Row],[HORA TERMINO]]-Tabla1[[#This Row],[HORA INICIO]])/60)</f>
        <v/>
      </c>
      <c r="O159" s="1" t="str">
        <f ca="1">IF(AND(K159=I159,J159="CONFORME"),"FECHA CUMPLIDA",IF(J159="STAND BY","STAND BY",IF(J159=""," ",IF(Tabla1[[#This Row],[FECHA EJEC.]]="","PENDIENTE",CONCATENATE("RETRASO DE ",(K159-I159)," DIAS")))))</f>
        <v>PENDIENTE</v>
      </c>
      <c r="P159" s="2" t="str">
        <f ca="1">VLOOKUP(MONTH(Tabla1[[#This Row],[FECHA PROG.]]),Tabla2[],2,0)</f>
        <v>Abr</v>
      </c>
      <c r="Q159" s="1">
        <f ca="1">YEAR(Tabla1[[#This Row],[FECHA PROG.]])</f>
        <v>2018</v>
      </c>
      <c r="R159" s="8">
        <f ca="1">360-SUMIFS(Tabla1[HORAS],Tabla1[MÁQUINA],Tabla1[[#This Row],[MÁQUINA]],Tabla1[AÑO],Tabla1[[#This Row],[AÑO]],Tabla1[MES],Tabla1[[#This Row],[MES]])</f>
        <v>343.16666666666669</v>
      </c>
      <c r="S159" s="17">
        <f ca="1">Tabla1[[#This Row],[HORAS DISPONIBLES]]/360</f>
        <v>0.95324074074074083</v>
      </c>
    </row>
    <row r="160" spans="1:19" x14ac:dyDescent="0.2">
      <c r="A160" s="1" t="s">
        <v>134</v>
      </c>
      <c r="B160" s="1" t="s">
        <v>44</v>
      </c>
      <c r="C160" s="1" t="str">
        <f ca="1">VLOOKUP(RANDBETWEEN(1,13),Tablas!$N$7:$O$19,2,0)</f>
        <v>MOTOTRAILLA</v>
      </c>
      <c r="D160" s="1" t="s">
        <v>12</v>
      </c>
      <c r="E160" s="1" t="s">
        <v>13</v>
      </c>
      <c r="F160" s="1">
        <v>107</v>
      </c>
      <c r="G160" s="1" t="s">
        <v>14</v>
      </c>
      <c r="H160" s="1">
        <v>1420</v>
      </c>
      <c r="I160" s="2">
        <f t="shared" ca="1" si="2"/>
        <v>43291</v>
      </c>
      <c r="J160" s="1" t="str">
        <f ca="1">IFERROR(IF(YEAR(Tabla1[[#This Row],[FECHA EJEC.]])&gt;0,"CONFORME","STANDBY"),"PENDIENTE")</f>
        <v>CONFORME</v>
      </c>
      <c r="K160" s="2">
        <f ca="1">IF(VLOOKUP(RANDBETWEEN(1,20),Tablas!$Q$6:$R$25,2,0)=0,"",Tabla1[[#This Row],[FECHA PROG.]]+VLOOKUP(RANDBETWEEN(1,20),Tablas!$Q$6:$R$25,2,0))</f>
        <v>43292</v>
      </c>
      <c r="L160" s="7">
        <f ca="1">IF(Tabla1[[#This Row],[FECHA EJEC.]]="","",TIME(RANDBETWEEN(9,15),RANDBETWEEN(10,40),0))</f>
        <v>0.38333333333333336</v>
      </c>
      <c r="M160" s="7">
        <f ca="1">IF(Tabla1[[#This Row],[FECHA EJEC.]]="","",Tabla1[[#This Row],[HORA INICIO]]+TIME(RANDBETWEEN(1,4),RANDBETWEEN(10,30),0))</f>
        <v>0.52777777777777779</v>
      </c>
      <c r="N160" s="8">
        <f ca="1">IF(Tabla1[[#This Row],[FECHA EJEC.]]="","",HOUR(Tabla1[[#This Row],[HORA TERMINO]]-Tabla1[[#This Row],[HORA INICIO]])+MINUTE(Tabla1[[#This Row],[HORA TERMINO]]-Tabla1[[#This Row],[HORA INICIO]])/60)</f>
        <v>3.4666666666666668</v>
      </c>
      <c r="O160" s="1" t="str">
        <f ca="1">IF(AND(K160=I160,J160="CONFORME"),"FECHA CUMPLIDA",IF(J160="STAND BY","STAND BY",IF(J160=""," ",IF(Tabla1[[#This Row],[FECHA EJEC.]]="","PENDIENTE",CONCATENATE("RETRASO DE ",(K160-I160)," DIAS")))))</f>
        <v>RETRASO DE 1 DIAS</v>
      </c>
      <c r="P160" s="2" t="str">
        <f ca="1">VLOOKUP(MONTH(Tabla1[[#This Row],[FECHA PROG.]]),Tabla2[],2,0)</f>
        <v>Jul</v>
      </c>
      <c r="Q160" s="1">
        <f ca="1">YEAR(Tabla1[[#This Row],[FECHA PROG.]])</f>
        <v>2018</v>
      </c>
      <c r="R160" s="8">
        <f ca="1">360-SUMIFS(Tabla1[HORAS],Tabla1[MÁQUINA],Tabla1[[#This Row],[MÁQUINA]],Tabla1[AÑO],Tabla1[[#This Row],[AÑO]],Tabla1[MES],Tabla1[[#This Row],[MES]])</f>
        <v>340.7</v>
      </c>
      <c r="S160" s="17">
        <f ca="1">Tabla1[[#This Row],[HORAS DISPONIBLES]]/360</f>
        <v>0.94638888888888884</v>
      </c>
    </row>
    <row r="161" spans="1:19" x14ac:dyDescent="0.2">
      <c r="A161" s="1" t="s">
        <v>143</v>
      </c>
      <c r="B161" s="1" t="s">
        <v>35</v>
      </c>
      <c r="C161" s="1" t="str">
        <f ca="1">VLOOKUP(RANDBETWEEN(1,13),Tablas!$N$7:$O$19,2,0)</f>
        <v>CARGADORA</v>
      </c>
      <c r="D161" s="1" t="s">
        <v>12</v>
      </c>
      <c r="E161" s="1" t="s">
        <v>13</v>
      </c>
      <c r="F161" s="1">
        <v>106</v>
      </c>
      <c r="G161" s="1" t="s">
        <v>14</v>
      </c>
      <c r="H161" s="1">
        <v>1420</v>
      </c>
      <c r="I161" s="2">
        <f t="shared" ca="1" si="2"/>
        <v>43498</v>
      </c>
      <c r="J161" s="1" t="str">
        <f ca="1">IFERROR(IF(YEAR(Tabla1[[#This Row],[FECHA EJEC.]])&gt;0,"CONFORME","STANDBY"),"PENDIENTE")</f>
        <v>PENDIENTE</v>
      </c>
      <c r="K161" s="2" t="str">
        <f ca="1">IF(VLOOKUP(RANDBETWEEN(1,20),Tablas!$Q$6:$R$25,2,0)=0,"",Tabla1[[#This Row],[FECHA PROG.]]+VLOOKUP(RANDBETWEEN(1,20),Tablas!$Q$6:$R$25,2,0))</f>
        <v/>
      </c>
      <c r="L161" s="7" t="str">
        <f ca="1">IF(Tabla1[[#This Row],[FECHA EJEC.]]="","",TIME(RANDBETWEEN(9,15),RANDBETWEEN(10,40),0))</f>
        <v/>
      </c>
      <c r="M161" s="7" t="str">
        <f ca="1">IF(Tabla1[[#This Row],[FECHA EJEC.]]="","",Tabla1[[#This Row],[HORA INICIO]]+TIME(RANDBETWEEN(1,4),RANDBETWEEN(10,30),0))</f>
        <v/>
      </c>
      <c r="N161" s="8" t="str">
        <f ca="1">IF(Tabla1[[#This Row],[FECHA EJEC.]]="","",HOUR(Tabla1[[#This Row],[HORA TERMINO]]-Tabla1[[#This Row],[HORA INICIO]])+MINUTE(Tabla1[[#This Row],[HORA TERMINO]]-Tabla1[[#This Row],[HORA INICIO]])/60)</f>
        <v/>
      </c>
      <c r="O161" s="1" t="str">
        <f ca="1">IF(AND(K161=I161,J161="CONFORME"),"FECHA CUMPLIDA",IF(J161="STAND BY","STAND BY",IF(J161=""," ",IF(Tabla1[[#This Row],[FECHA EJEC.]]="","PENDIENTE",CONCATENATE("RETRASO DE ",(K161-I161)," DIAS")))))</f>
        <v>PENDIENTE</v>
      </c>
      <c r="P161" s="2" t="str">
        <f ca="1">VLOOKUP(MONTH(Tabla1[[#This Row],[FECHA PROG.]]),Tabla2[],2,0)</f>
        <v>Feb</v>
      </c>
      <c r="Q161" s="1">
        <f ca="1">YEAR(Tabla1[[#This Row],[FECHA PROG.]])</f>
        <v>2019</v>
      </c>
      <c r="R161" s="8">
        <f ca="1">360-SUMIFS(Tabla1[HORAS],Tabla1[MÁQUINA],Tabla1[[#This Row],[MÁQUINA]],Tabla1[AÑO],Tabla1[[#This Row],[AÑO]],Tabla1[MES],Tabla1[[#This Row],[MES]])</f>
        <v>356.63333333333333</v>
      </c>
      <c r="S161" s="17">
        <f ca="1">Tabla1[[#This Row],[HORAS DISPONIBLES]]/360</f>
        <v>0.99064814814814817</v>
      </c>
    </row>
    <row r="162" spans="1:19" x14ac:dyDescent="0.2">
      <c r="A162" s="1" t="s">
        <v>143</v>
      </c>
      <c r="B162" s="1" t="s">
        <v>35</v>
      </c>
      <c r="C162" s="1" t="str">
        <f ca="1">VLOOKUP(RANDBETWEEN(1,13),Tablas!$N$7:$O$19,2,0)</f>
        <v>EXCAVADORA</v>
      </c>
      <c r="D162" s="1" t="s">
        <v>12</v>
      </c>
      <c r="E162" s="1" t="s">
        <v>18</v>
      </c>
      <c r="F162" s="1">
        <v>106</v>
      </c>
      <c r="G162" s="1" t="s">
        <v>55</v>
      </c>
      <c r="H162" s="1">
        <v>1911</v>
      </c>
      <c r="I162" s="2">
        <f t="shared" ca="1" si="2"/>
        <v>43248</v>
      </c>
      <c r="J162" s="1" t="str">
        <f ca="1">IFERROR(IF(YEAR(Tabla1[[#This Row],[FECHA EJEC.]])&gt;0,"CONFORME","STANDBY"),"PENDIENTE")</f>
        <v>CONFORME</v>
      </c>
      <c r="K162" s="2">
        <f ca="1">IF(VLOOKUP(RANDBETWEEN(1,20),Tablas!$Q$6:$R$25,2,0)=0,"",Tabla1[[#This Row],[FECHA PROG.]]+VLOOKUP(RANDBETWEEN(1,20),Tablas!$Q$6:$R$25,2,0))</f>
        <v>43248</v>
      </c>
      <c r="L162" s="7">
        <f ca="1">IF(Tabla1[[#This Row],[FECHA EJEC.]]="","",TIME(RANDBETWEEN(9,15),RANDBETWEEN(10,40),0))</f>
        <v>0.48472222222222222</v>
      </c>
      <c r="M162" s="7">
        <f ca="1">IF(Tabla1[[#This Row],[FECHA EJEC.]]="","",Tabla1[[#This Row],[HORA INICIO]]+TIME(RANDBETWEEN(1,4),RANDBETWEEN(10,30),0))</f>
        <v>0.67083333333333339</v>
      </c>
      <c r="N162" s="8">
        <f ca="1">IF(Tabla1[[#This Row],[FECHA EJEC.]]="","",HOUR(Tabla1[[#This Row],[HORA TERMINO]]-Tabla1[[#This Row],[HORA INICIO]])+MINUTE(Tabla1[[#This Row],[HORA TERMINO]]-Tabla1[[#This Row],[HORA INICIO]])/60)</f>
        <v>4.4666666666666668</v>
      </c>
      <c r="O162" s="1" t="str">
        <f ca="1">IF(AND(K162=I162,J162="CONFORME"),"FECHA CUMPLIDA",IF(J162="STAND BY","STAND BY",IF(J162=""," ",IF(Tabla1[[#This Row],[FECHA EJEC.]]="","PENDIENTE",CONCATENATE("RETRASO DE ",(K162-I162)," DIAS")))))</f>
        <v>FECHA CUMPLIDA</v>
      </c>
      <c r="P162" s="2" t="str">
        <f ca="1">VLOOKUP(MONTH(Tabla1[[#This Row],[FECHA PROG.]]),Tabla2[],2,0)</f>
        <v>May</v>
      </c>
      <c r="Q162" s="1">
        <f ca="1">YEAR(Tabla1[[#This Row],[FECHA PROG.]])</f>
        <v>2018</v>
      </c>
      <c r="R162" s="8">
        <f ca="1">360-SUMIFS(Tabla1[HORAS],Tabla1[MÁQUINA],Tabla1[[#This Row],[MÁQUINA]],Tabla1[AÑO],Tabla1[[#This Row],[AÑO]],Tabla1[MES],Tabla1[[#This Row],[MES]])</f>
        <v>351.33333333333331</v>
      </c>
      <c r="S162" s="17">
        <f ca="1">Tabla1[[#This Row],[HORAS DISPONIBLES]]/360</f>
        <v>0.97592592592592586</v>
      </c>
    </row>
    <row r="163" spans="1:19" x14ac:dyDescent="0.2">
      <c r="A163" s="1" t="s">
        <v>146</v>
      </c>
      <c r="B163" s="1" t="s">
        <v>40</v>
      </c>
      <c r="C163" s="1" t="str">
        <f ca="1">VLOOKUP(RANDBETWEEN(1,13),Tablas!$N$7:$O$19,2,0)</f>
        <v>MOTOTRAILLA</v>
      </c>
      <c r="D163" s="1" t="s">
        <v>12</v>
      </c>
      <c r="E163" s="1" t="s">
        <v>24</v>
      </c>
      <c r="F163" s="1">
        <v>201</v>
      </c>
      <c r="G163" s="1" t="s">
        <v>25</v>
      </c>
      <c r="H163" s="1">
        <v>1168</v>
      </c>
      <c r="I163" s="2">
        <f t="shared" ca="1" si="2"/>
        <v>43131</v>
      </c>
      <c r="J163" s="1" t="str">
        <f ca="1">IFERROR(IF(YEAR(Tabla1[[#This Row],[FECHA EJEC.]])&gt;0,"CONFORME","STANDBY"),"PENDIENTE")</f>
        <v>CONFORME</v>
      </c>
      <c r="K163" s="2">
        <f ca="1">IF(VLOOKUP(RANDBETWEEN(1,20),Tablas!$Q$6:$R$25,2,0)=0,"",Tabla1[[#This Row],[FECHA PROG.]]+VLOOKUP(RANDBETWEEN(1,20),Tablas!$Q$6:$R$25,2,0))</f>
        <v>43134</v>
      </c>
      <c r="L163" s="7">
        <f ca="1">IF(Tabla1[[#This Row],[FECHA EJEC.]]="","",TIME(RANDBETWEEN(9,15),RANDBETWEEN(10,40),0))</f>
        <v>0.65069444444444446</v>
      </c>
      <c r="M163" s="7">
        <f ca="1">IF(Tabla1[[#This Row],[FECHA EJEC.]]="","",Tabla1[[#This Row],[HORA INICIO]]+TIME(RANDBETWEEN(1,4),RANDBETWEEN(10,30),0))</f>
        <v>0.70486111111111116</v>
      </c>
      <c r="N163" s="8">
        <f ca="1">IF(Tabla1[[#This Row],[FECHA EJEC.]]="","",HOUR(Tabla1[[#This Row],[HORA TERMINO]]-Tabla1[[#This Row],[HORA INICIO]])+MINUTE(Tabla1[[#This Row],[HORA TERMINO]]-Tabla1[[#This Row],[HORA INICIO]])/60)</f>
        <v>1.3</v>
      </c>
      <c r="O163" s="1" t="str">
        <f ca="1">IF(AND(K163=I163,J163="CONFORME"),"FECHA CUMPLIDA",IF(J163="STAND BY","STAND BY",IF(J163=""," ",IF(Tabla1[[#This Row],[FECHA EJEC.]]="","PENDIENTE",CONCATENATE("RETRASO DE ",(K163-I163)," DIAS")))))</f>
        <v>RETRASO DE 3 DIAS</v>
      </c>
      <c r="P163" s="2" t="str">
        <f ca="1">VLOOKUP(MONTH(Tabla1[[#This Row],[FECHA PROG.]]),Tabla2[],2,0)</f>
        <v>Ene</v>
      </c>
      <c r="Q163" s="1">
        <f ca="1">YEAR(Tabla1[[#This Row],[FECHA PROG.]])</f>
        <v>2018</v>
      </c>
      <c r="R163" s="8">
        <f ca="1">360-SUMIFS(Tabla1[HORAS],Tabla1[MÁQUINA],Tabla1[[#This Row],[MÁQUINA]],Tabla1[AÑO],Tabla1[[#This Row],[AÑO]],Tabla1[MES],Tabla1[[#This Row],[MES]])</f>
        <v>358.7</v>
      </c>
      <c r="S163" s="17">
        <f ca="1">Tabla1[[#This Row],[HORAS DISPONIBLES]]/360</f>
        <v>0.99638888888888888</v>
      </c>
    </row>
    <row r="164" spans="1:19" x14ac:dyDescent="0.2">
      <c r="A164" s="1" t="s">
        <v>151</v>
      </c>
      <c r="B164" s="1" t="s">
        <v>47</v>
      </c>
      <c r="C164" s="1" t="str">
        <f ca="1">VLOOKUP(RANDBETWEEN(1,13),Tablas!$N$7:$O$19,2,0)</f>
        <v>TRACTORES</v>
      </c>
      <c r="D164" s="1" t="s">
        <v>12</v>
      </c>
      <c r="E164" s="1" t="s">
        <v>13</v>
      </c>
      <c r="F164" s="1">
        <v>107</v>
      </c>
      <c r="G164" s="1" t="s">
        <v>14</v>
      </c>
      <c r="H164" s="1">
        <v>1420</v>
      </c>
      <c r="I164" s="2">
        <f t="shared" ca="1" si="2"/>
        <v>43577</v>
      </c>
      <c r="J164" s="1" t="str">
        <f ca="1">IFERROR(IF(YEAR(Tabla1[[#This Row],[FECHA EJEC.]])&gt;0,"CONFORME","STANDBY"),"PENDIENTE")</f>
        <v>CONFORME</v>
      </c>
      <c r="K164" s="2">
        <f ca="1">IF(VLOOKUP(RANDBETWEEN(1,20),Tablas!$Q$6:$R$25,2,0)=0,"",Tabla1[[#This Row],[FECHA PROG.]]+VLOOKUP(RANDBETWEEN(1,20),Tablas!$Q$6:$R$25,2,0))</f>
        <v>43577</v>
      </c>
      <c r="L164" s="7">
        <f ca="1">IF(Tabla1[[#This Row],[FECHA EJEC.]]="","",TIME(RANDBETWEEN(9,15),RANDBETWEEN(10,40),0))</f>
        <v>0.39652777777777776</v>
      </c>
      <c r="M164" s="7">
        <f ca="1">IF(Tabla1[[#This Row],[FECHA EJEC.]]="","",Tabla1[[#This Row],[HORA INICIO]]+TIME(RANDBETWEEN(1,4),RANDBETWEEN(10,30),0))</f>
        <v>0.4506944444444444</v>
      </c>
      <c r="N164" s="8">
        <f ca="1">IF(Tabla1[[#This Row],[FECHA EJEC.]]="","",HOUR(Tabla1[[#This Row],[HORA TERMINO]]-Tabla1[[#This Row],[HORA INICIO]])+MINUTE(Tabla1[[#This Row],[HORA TERMINO]]-Tabla1[[#This Row],[HORA INICIO]])/60)</f>
        <v>1.3</v>
      </c>
      <c r="O164" s="1" t="str">
        <f ca="1">IF(AND(K164=I164,J164="CONFORME"),"FECHA CUMPLIDA",IF(J164="STAND BY","STAND BY",IF(J164=""," ",IF(Tabla1[[#This Row],[FECHA EJEC.]]="","PENDIENTE",CONCATENATE("RETRASO DE ",(K164-I164)," DIAS")))))</f>
        <v>FECHA CUMPLIDA</v>
      </c>
      <c r="P164" s="2" t="str">
        <f ca="1">VLOOKUP(MONTH(Tabla1[[#This Row],[FECHA PROG.]]),Tabla2[],2,0)</f>
        <v>Abr</v>
      </c>
      <c r="Q164" s="1">
        <f ca="1">YEAR(Tabla1[[#This Row],[FECHA PROG.]])</f>
        <v>2019</v>
      </c>
      <c r="R164" s="8">
        <f ca="1">360-SUMIFS(Tabla1[HORAS],Tabla1[MÁQUINA],Tabla1[[#This Row],[MÁQUINA]],Tabla1[AÑO],Tabla1[[#This Row],[AÑO]],Tabla1[MES],Tabla1[[#This Row],[MES]])</f>
        <v>353.31666666666666</v>
      </c>
      <c r="S164" s="17">
        <f ca="1">Tabla1[[#This Row],[HORAS DISPONIBLES]]/360</f>
        <v>0.98143518518518513</v>
      </c>
    </row>
    <row r="165" spans="1:19" x14ac:dyDescent="0.2">
      <c r="A165" s="1" t="s">
        <v>139</v>
      </c>
      <c r="B165" s="1" t="s">
        <v>32</v>
      </c>
      <c r="C165" s="1" t="str">
        <f ca="1">VLOOKUP(RANDBETWEEN(1,13),Tablas!$N$7:$O$19,2,0)</f>
        <v>DRAGALINA</v>
      </c>
      <c r="D165" s="1" t="s">
        <v>12</v>
      </c>
      <c r="E165" s="1" t="s">
        <v>13</v>
      </c>
      <c r="F165" s="1">
        <v>106</v>
      </c>
      <c r="G165" s="1" t="s">
        <v>14</v>
      </c>
      <c r="H165" s="1">
        <v>1420</v>
      </c>
      <c r="I165" s="2">
        <f t="shared" ca="1" si="2"/>
        <v>43514</v>
      </c>
      <c r="J165" s="1" t="str">
        <f ca="1">IFERROR(IF(YEAR(Tabla1[[#This Row],[FECHA EJEC.]])&gt;0,"CONFORME","STANDBY"),"PENDIENTE")</f>
        <v>CONFORME</v>
      </c>
      <c r="K165" s="2">
        <f ca="1">IF(VLOOKUP(RANDBETWEEN(1,20),Tablas!$Q$6:$R$25,2,0)=0,"",Tabla1[[#This Row],[FECHA PROG.]]+VLOOKUP(RANDBETWEEN(1,20),Tablas!$Q$6:$R$25,2,0))</f>
        <v>43514</v>
      </c>
      <c r="L165" s="7">
        <f ca="1">IF(Tabla1[[#This Row],[FECHA EJEC.]]="","",TIME(RANDBETWEEN(9,15),RANDBETWEEN(10,40),0))</f>
        <v>0.47916666666666669</v>
      </c>
      <c r="M165" s="7">
        <f ca="1">IF(Tabla1[[#This Row],[FECHA EJEC.]]="","",Tabla1[[#This Row],[HORA INICIO]]+TIME(RANDBETWEEN(1,4),RANDBETWEEN(10,30),0))</f>
        <v>0.65833333333333333</v>
      </c>
      <c r="N165" s="8">
        <f ca="1">IF(Tabla1[[#This Row],[FECHA EJEC.]]="","",HOUR(Tabla1[[#This Row],[HORA TERMINO]]-Tabla1[[#This Row],[HORA INICIO]])+MINUTE(Tabla1[[#This Row],[HORA TERMINO]]-Tabla1[[#This Row],[HORA INICIO]])/60)</f>
        <v>4.3</v>
      </c>
      <c r="O165" s="1" t="str">
        <f ca="1">IF(AND(K165=I165,J165="CONFORME"),"FECHA CUMPLIDA",IF(J165="STAND BY","STAND BY",IF(J165=""," ",IF(Tabla1[[#This Row],[FECHA EJEC.]]="","PENDIENTE",CONCATENATE("RETRASO DE ",(K165-I165)," DIAS")))))</f>
        <v>FECHA CUMPLIDA</v>
      </c>
      <c r="P165" s="2" t="str">
        <f ca="1">VLOOKUP(MONTH(Tabla1[[#This Row],[FECHA PROG.]]),Tabla2[],2,0)</f>
        <v>Feb</v>
      </c>
      <c r="Q165" s="1">
        <f ca="1">YEAR(Tabla1[[#This Row],[FECHA PROG.]])</f>
        <v>2019</v>
      </c>
      <c r="R165" s="8">
        <f ca="1">360-SUMIFS(Tabla1[HORAS],Tabla1[MÁQUINA],Tabla1[[#This Row],[MÁQUINA]],Tabla1[AÑO],Tabla1[[#This Row],[AÑO]],Tabla1[MES],Tabla1[[#This Row],[MES]])</f>
        <v>312.64999999999998</v>
      </c>
      <c r="S165" s="17">
        <f ca="1">Tabla1[[#This Row],[HORAS DISPONIBLES]]/360</f>
        <v>0.8684722222222222</v>
      </c>
    </row>
    <row r="166" spans="1:19" x14ac:dyDescent="0.2">
      <c r="A166" s="1" t="s">
        <v>139</v>
      </c>
      <c r="B166" s="1" t="s">
        <v>32</v>
      </c>
      <c r="C166" s="1" t="str">
        <f ca="1">VLOOKUP(RANDBETWEEN(1,13),Tablas!$N$7:$O$19,2,0)</f>
        <v>CARGADORA</v>
      </c>
      <c r="D166" s="1" t="s">
        <v>12</v>
      </c>
      <c r="E166" s="1" t="s">
        <v>18</v>
      </c>
      <c r="F166" s="1">
        <v>106</v>
      </c>
      <c r="G166" s="1" t="s">
        <v>55</v>
      </c>
      <c r="H166" s="1">
        <v>1911</v>
      </c>
      <c r="I166" s="2">
        <f t="shared" ca="1" si="2"/>
        <v>43608</v>
      </c>
      <c r="J166" s="1" t="str">
        <f ca="1">IFERROR(IF(YEAR(Tabla1[[#This Row],[FECHA EJEC.]])&gt;0,"CONFORME","STANDBY"),"PENDIENTE")</f>
        <v>CONFORME</v>
      </c>
      <c r="K166" s="2">
        <f ca="1">IF(VLOOKUP(RANDBETWEEN(1,20),Tablas!$Q$6:$R$25,2,0)=0,"",Tabla1[[#This Row],[FECHA PROG.]]+VLOOKUP(RANDBETWEEN(1,20),Tablas!$Q$6:$R$25,2,0))</f>
        <v>43611</v>
      </c>
      <c r="L166" s="7">
        <f ca="1">IF(Tabla1[[#This Row],[FECHA EJEC.]]="","",TIME(RANDBETWEEN(9,15),RANDBETWEEN(10,40),0))</f>
        <v>0.52708333333333335</v>
      </c>
      <c r="M166" s="7">
        <f ca="1">IF(Tabla1[[#This Row],[FECHA EJEC.]]="","",Tabla1[[#This Row],[HORA INICIO]]+TIME(RANDBETWEEN(1,4),RANDBETWEEN(10,30),0))</f>
        <v>0.62777777777777777</v>
      </c>
      <c r="N166" s="8">
        <f ca="1">IF(Tabla1[[#This Row],[FECHA EJEC.]]="","",HOUR(Tabla1[[#This Row],[HORA TERMINO]]-Tabla1[[#This Row],[HORA INICIO]])+MINUTE(Tabla1[[#This Row],[HORA TERMINO]]-Tabla1[[#This Row],[HORA INICIO]])/60)</f>
        <v>2.4166666666666665</v>
      </c>
      <c r="O166" s="1" t="str">
        <f ca="1">IF(AND(K166=I166,J166="CONFORME"),"FECHA CUMPLIDA",IF(J166="STAND BY","STAND BY",IF(J166=""," ",IF(Tabla1[[#This Row],[FECHA EJEC.]]="","PENDIENTE",CONCATENATE("RETRASO DE ",(K166-I166)," DIAS")))))</f>
        <v>RETRASO DE 3 DIAS</v>
      </c>
      <c r="P166" s="2" t="str">
        <f ca="1">VLOOKUP(MONTH(Tabla1[[#This Row],[FECHA PROG.]]),Tabla2[],2,0)</f>
        <v>May</v>
      </c>
      <c r="Q166" s="1">
        <f ca="1">YEAR(Tabla1[[#This Row],[FECHA PROG.]])</f>
        <v>2019</v>
      </c>
      <c r="R166" s="8">
        <f ca="1">360-SUMIFS(Tabla1[HORAS],Tabla1[MÁQUINA],Tabla1[[#This Row],[MÁQUINA]],Tabla1[AÑO],Tabla1[[#This Row],[AÑO]],Tabla1[MES],Tabla1[[#This Row],[MES]])</f>
        <v>335.88333333333333</v>
      </c>
      <c r="S166" s="17">
        <f ca="1">Tabla1[[#This Row],[HORAS DISPONIBLES]]/360</f>
        <v>0.93300925925925926</v>
      </c>
    </row>
    <row r="167" spans="1:19" x14ac:dyDescent="0.2">
      <c r="A167" s="1" t="s">
        <v>148</v>
      </c>
      <c r="B167" s="1" t="s">
        <v>43</v>
      </c>
      <c r="C167" s="1" t="str">
        <f ca="1">VLOOKUP(RANDBETWEEN(1,13),Tablas!$N$7:$O$19,2,0)</f>
        <v>LAS VOLQUETAS</v>
      </c>
      <c r="D167" s="1" t="s">
        <v>12</v>
      </c>
      <c r="E167" s="1" t="s">
        <v>24</v>
      </c>
      <c r="F167" s="1">
        <v>201</v>
      </c>
      <c r="G167" s="1" t="s">
        <v>25</v>
      </c>
      <c r="H167" s="1">
        <v>1168</v>
      </c>
      <c r="I167" s="2">
        <f t="shared" ca="1" si="2"/>
        <v>43133</v>
      </c>
      <c r="J167" s="1" t="str">
        <f ca="1">IFERROR(IF(YEAR(Tabla1[[#This Row],[FECHA EJEC.]])&gt;0,"CONFORME","STANDBY"),"PENDIENTE")</f>
        <v>CONFORME</v>
      </c>
      <c r="K167" s="2">
        <f ca="1">IF(VLOOKUP(RANDBETWEEN(1,20),Tablas!$Q$6:$R$25,2,0)=0,"",Tabla1[[#This Row],[FECHA PROG.]]+VLOOKUP(RANDBETWEEN(1,20),Tablas!$Q$6:$R$25,2,0))</f>
        <v>43135</v>
      </c>
      <c r="L167" s="7">
        <f ca="1">IF(Tabla1[[#This Row],[FECHA EJEC.]]="","",TIME(RANDBETWEEN(9,15),RANDBETWEEN(10,40),0))</f>
        <v>0.48472222222222222</v>
      </c>
      <c r="M167" s="7">
        <f ca="1">IF(Tabla1[[#This Row],[FECHA EJEC.]]="","",Tabla1[[#This Row],[HORA INICIO]]+TIME(RANDBETWEEN(1,4),RANDBETWEEN(10,30),0))</f>
        <v>0.58402777777777781</v>
      </c>
      <c r="N167" s="8">
        <f ca="1">IF(Tabla1[[#This Row],[FECHA EJEC.]]="","",HOUR(Tabla1[[#This Row],[HORA TERMINO]]-Tabla1[[#This Row],[HORA INICIO]])+MINUTE(Tabla1[[#This Row],[HORA TERMINO]]-Tabla1[[#This Row],[HORA INICIO]])/60)</f>
        <v>2.3833333333333333</v>
      </c>
      <c r="O167" s="1" t="str">
        <f ca="1">IF(AND(K167=I167,J167="CONFORME"),"FECHA CUMPLIDA",IF(J167="STAND BY","STAND BY",IF(J167=""," ",IF(Tabla1[[#This Row],[FECHA EJEC.]]="","PENDIENTE",CONCATENATE("RETRASO DE ",(K167-I167)," DIAS")))))</f>
        <v>RETRASO DE 2 DIAS</v>
      </c>
      <c r="P167" s="2" t="str">
        <f ca="1">VLOOKUP(MONTH(Tabla1[[#This Row],[FECHA PROG.]]),Tabla2[],2,0)</f>
        <v>Feb</v>
      </c>
      <c r="Q167" s="1">
        <f ca="1">YEAR(Tabla1[[#This Row],[FECHA PROG.]])</f>
        <v>2018</v>
      </c>
      <c r="R167" s="8">
        <f ca="1">360-SUMIFS(Tabla1[HORAS],Tabla1[MÁQUINA],Tabla1[[#This Row],[MÁQUINA]],Tabla1[AÑO],Tabla1[[#This Row],[AÑO]],Tabla1[MES],Tabla1[[#This Row],[MES]])</f>
        <v>349.83333333333331</v>
      </c>
      <c r="S167" s="17">
        <f ca="1">Tabla1[[#This Row],[HORAS DISPONIBLES]]/360</f>
        <v>0.97175925925925921</v>
      </c>
    </row>
    <row r="168" spans="1:19" x14ac:dyDescent="0.2">
      <c r="A168" s="1" t="s">
        <v>134</v>
      </c>
      <c r="B168" s="1" t="s">
        <v>48</v>
      </c>
      <c r="C168" s="1" t="str">
        <f ca="1">VLOOKUP(RANDBETWEEN(1,13),Tablas!$N$7:$O$19,2,0)</f>
        <v>COMPACTADORA</v>
      </c>
      <c r="D168" s="1" t="s">
        <v>12</v>
      </c>
      <c r="E168" s="1" t="s">
        <v>13</v>
      </c>
      <c r="F168" s="1">
        <v>107</v>
      </c>
      <c r="G168" s="1" t="s">
        <v>14</v>
      </c>
      <c r="H168" s="1">
        <v>1420</v>
      </c>
      <c r="I168" s="2">
        <f t="shared" ca="1" si="2"/>
        <v>43340</v>
      </c>
      <c r="J168" s="1" t="str">
        <f ca="1">IFERROR(IF(YEAR(Tabla1[[#This Row],[FECHA EJEC.]])&gt;0,"CONFORME","STANDBY"),"PENDIENTE")</f>
        <v>PENDIENTE</v>
      </c>
      <c r="K168" s="2" t="str">
        <f ca="1">IF(VLOOKUP(RANDBETWEEN(1,20),Tablas!$Q$6:$R$25,2,0)=0,"",Tabla1[[#This Row],[FECHA PROG.]]+VLOOKUP(RANDBETWEEN(1,20),Tablas!$Q$6:$R$25,2,0))</f>
        <v/>
      </c>
      <c r="L168" s="7" t="str">
        <f ca="1">IF(Tabla1[[#This Row],[FECHA EJEC.]]="","",TIME(RANDBETWEEN(9,15),RANDBETWEEN(10,40),0))</f>
        <v/>
      </c>
      <c r="M168" s="7" t="str">
        <f ca="1">IF(Tabla1[[#This Row],[FECHA EJEC.]]="","",Tabla1[[#This Row],[HORA INICIO]]+TIME(RANDBETWEEN(1,4),RANDBETWEEN(10,30),0))</f>
        <v/>
      </c>
      <c r="N168" s="8" t="str">
        <f ca="1">IF(Tabla1[[#This Row],[FECHA EJEC.]]="","",HOUR(Tabla1[[#This Row],[HORA TERMINO]]-Tabla1[[#This Row],[HORA INICIO]])+MINUTE(Tabla1[[#This Row],[HORA TERMINO]]-Tabla1[[#This Row],[HORA INICIO]])/60)</f>
        <v/>
      </c>
      <c r="O168" s="1" t="str">
        <f ca="1">IF(AND(K168=I168,J168="CONFORME"),"FECHA CUMPLIDA",IF(J168="STAND BY","STAND BY",IF(J168=""," ",IF(Tabla1[[#This Row],[FECHA EJEC.]]="","PENDIENTE",CONCATENATE("RETRASO DE ",(K168-I168)," DIAS")))))</f>
        <v>PENDIENTE</v>
      </c>
      <c r="P168" s="2" t="str">
        <f ca="1">VLOOKUP(MONTH(Tabla1[[#This Row],[FECHA PROG.]]),Tabla2[],2,0)</f>
        <v>Ago</v>
      </c>
      <c r="Q168" s="1">
        <f ca="1">YEAR(Tabla1[[#This Row],[FECHA PROG.]])</f>
        <v>2018</v>
      </c>
      <c r="R168" s="8">
        <f ca="1">360-SUMIFS(Tabla1[HORAS],Tabla1[MÁQUINA],Tabla1[[#This Row],[MÁQUINA]],Tabla1[AÑO],Tabla1[[#This Row],[AÑO]],Tabla1[MES],Tabla1[[#This Row],[MES]])</f>
        <v>355.25</v>
      </c>
      <c r="S168" s="17">
        <f ca="1">Tabla1[[#This Row],[HORAS DISPONIBLES]]/360</f>
        <v>0.9868055555555556</v>
      </c>
    </row>
    <row r="169" spans="1:19" x14ac:dyDescent="0.2">
      <c r="A169" s="1" t="s">
        <v>139</v>
      </c>
      <c r="B169" s="1" t="s">
        <v>28</v>
      </c>
      <c r="C169" s="1" t="str">
        <f ca="1">VLOOKUP(RANDBETWEEN(1,13),Tablas!$N$7:$O$19,2,0)</f>
        <v>CISTERNAS DE AGUA</v>
      </c>
      <c r="D169" s="1" t="s">
        <v>12</v>
      </c>
      <c r="E169" s="1" t="s">
        <v>13</v>
      </c>
      <c r="F169" s="1">
        <v>106</v>
      </c>
      <c r="G169" s="1" t="s">
        <v>29</v>
      </c>
      <c r="H169" s="1">
        <v>908</v>
      </c>
      <c r="I169" s="2">
        <f t="shared" ca="1" si="2"/>
        <v>43150</v>
      </c>
      <c r="J169" s="1" t="str">
        <f ca="1">IFERROR(IF(YEAR(Tabla1[[#This Row],[FECHA EJEC.]])&gt;0,"CONFORME","STANDBY"),"PENDIENTE")</f>
        <v>CONFORME</v>
      </c>
      <c r="K169" s="2">
        <f ca="1">IF(VLOOKUP(RANDBETWEEN(1,20),Tablas!$Q$6:$R$25,2,0)=0,"",Tabla1[[#This Row],[FECHA PROG.]]+VLOOKUP(RANDBETWEEN(1,20),Tablas!$Q$6:$R$25,2,0))</f>
        <v>43152</v>
      </c>
      <c r="L169" s="7">
        <f ca="1">IF(Tabla1[[#This Row],[FECHA EJEC.]]="","",TIME(RANDBETWEEN(9,15),RANDBETWEEN(10,40),0))</f>
        <v>0.50972222222222219</v>
      </c>
      <c r="M169" s="7">
        <f ca="1">IF(Tabla1[[#This Row],[FECHA EJEC.]]="","",Tabla1[[#This Row],[HORA INICIO]]+TIME(RANDBETWEEN(1,4),RANDBETWEEN(10,30),0))</f>
        <v>0.69652777777777775</v>
      </c>
      <c r="N169" s="8">
        <f ca="1">IF(Tabla1[[#This Row],[FECHA EJEC.]]="","",HOUR(Tabla1[[#This Row],[HORA TERMINO]]-Tabla1[[#This Row],[HORA INICIO]])+MINUTE(Tabla1[[#This Row],[HORA TERMINO]]-Tabla1[[#This Row],[HORA INICIO]])/60)</f>
        <v>4.4833333333333334</v>
      </c>
      <c r="O169" s="1" t="str">
        <f ca="1">IF(AND(K169=I169,J169="CONFORME"),"FECHA CUMPLIDA",IF(J169="STAND BY","STAND BY",IF(J169=""," ",IF(Tabla1[[#This Row],[FECHA EJEC.]]="","PENDIENTE",CONCATENATE("RETRASO DE ",(K169-I169)," DIAS")))))</f>
        <v>RETRASO DE 2 DIAS</v>
      </c>
      <c r="P169" s="2" t="str">
        <f ca="1">VLOOKUP(MONTH(Tabla1[[#This Row],[FECHA PROG.]]),Tabla2[],2,0)</f>
        <v>Feb</v>
      </c>
      <c r="Q169" s="1">
        <f ca="1">YEAR(Tabla1[[#This Row],[FECHA PROG.]])</f>
        <v>2018</v>
      </c>
      <c r="R169" s="8">
        <f ca="1">360-SUMIFS(Tabla1[HORAS],Tabla1[MÁQUINA],Tabla1[[#This Row],[MÁQUINA]],Tabla1[AÑO],Tabla1[[#This Row],[AÑO]],Tabla1[MES],Tabla1[[#This Row],[MES]])</f>
        <v>318.2</v>
      </c>
      <c r="S169" s="17">
        <f ca="1">Tabla1[[#This Row],[HORAS DISPONIBLES]]/360</f>
        <v>0.88388888888888884</v>
      </c>
    </row>
    <row r="170" spans="1:19" x14ac:dyDescent="0.2">
      <c r="A170" s="1" t="s">
        <v>139</v>
      </c>
      <c r="B170" s="1" t="s">
        <v>28</v>
      </c>
      <c r="C170" s="1" t="str">
        <f ca="1">VLOOKUP(RANDBETWEEN(1,13),Tablas!$N$7:$O$19,2,0)</f>
        <v>COMPACTADORA</v>
      </c>
      <c r="D170" s="1" t="s">
        <v>12</v>
      </c>
      <c r="E170" s="1" t="s">
        <v>18</v>
      </c>
      <c r="F170" s="1">
        <v>106</v>
      </c>
      <c r="G170" s="1" t="s">
        <v>19</v>
      </c>
      <c r="H170" s="1">
        <v>1698</v>
      </c>
      <c r="I170" s="2">
        <f t="shared" ca="1" si="2"/>
        <v>43162</v>
      </c>
      <c r="J170" s="1" t="str">
        <f ca="1">IFERROR(IF(YEAR(Tabla1[[#This Row],[FECHA EJEC.]])&gt;0,"CONFORME","STANDBY"),"PENDIENTE")</f>
        <v>CONFORME</v>
      </c>
      <c r="K170" s="2">
        <f ca="1">IF(VLOOKUP(RANDBETWEEN(1,20),Tablas!$Q$6:$R$25,2,0)=0,"",Tabla1[[#This Row],[FECHA PROG.]]+VLOOKUP(RANDBETWEEN(1,20),Tablas!$Q$6:$R$25,2,0))</f>
        <v>43164</v>
      </c>
      <c r="L170" s="7">
        <f ca="1">IF(Tabla1[[#This Row],[FECHA EJEC.]]="","",TIME(RANDBETWEEN(9,15),RANDBETWEEN(10,40),0))</f>
        <v>0.6333333333333333</v>
      </c>
      <c r="M170" s="7">
        <f ca="1">IF(Tabla1[[#This Row],[FECHA EJEC.]]="","",Tabla1[[#This Row],[HORA INICIO]]+TIME(RANDBETWEEN(1,4),RANDBETWEEN(10,30),0))</f>
        <v>0.81944444444444442</v>
      </c>
      <c r="N170" s="8">
        <f ca="1">IF(Tabla1[[#This Row],[FECHA EJEC.]]="","",HOUR(Tabla1[[#This Row],[HORA TERMINO]]-Tabla1[[#This Row],[HORA INICIO]])+MINUTE(Tabla1[[#This Row],[HORA TERMINO]]-Tabla1[[#This Row],[HORA INICIO]])/60)</f>
        <v>4.4666666666666668</v>
      </c>
      <c r="O170" s="1" t="str">
        <f ca="1">IF(AND(K170=I170,J170="CONFORME"),"FECHA CUMPLIDA",IF(J170="STAND BY","STAND BY",IF(J170=""," ",IF(Tabla1[[#This Row],[FECHA EJEC.]]="","PENDIENTE",CONCATENATE("RETRASO DE ",(K170-I170)," DIAS")))))</f>
        <v>RETRASO DE 2 DIAS</v>
      </c>
      <c r="P170" s="2" t="str">
        <f ca="1">VLOOKUP(MONTH(Tabla1[[#This Row],[FECHA PROG.]]),Tabla2[],2,0)</f>
        <v>Mar</v>
      </c>
      <c r="Q170" s="1">
        <f ca="1">YEAR(Tabla1[[#This Row],[FECHA PROG.]])</f>
        <v>2018</v>
      </c>
      <c r="R170" s="8">
        <f ca="1">360-SUMIFS(Tabla1[HORAS],Tabla1[MÁQUINA],Tabla1[[#This Row],[MÁQUINA]],Tabla1[AÑO],Tabla1[[#This Row],[AÑO]],Tabla1[MES],Tabla1[[#This Row],[MES]])</f>
        <v>303.93333333333334</v>
      </c>
      <c r="S170" s="17">
        <f ca="1">Tabla1[[#This Row],[HORAS DISPONIBLES]]/360</f>
        <v>0.84425925925925926</v>
      </c>
    </row>
    <row r="171" spans="1:19" x14ac:dyDescent="0.2">
      <c r="A171" s="1" t="s">
        <v>149</v>
      </c>
      <c r="B171" s="1" t="s">
        <v>45</v>
      </c>
      <c r="C171" s="1" t="str">
        <f ca="1">VLOOKUP(RANDBETWEEN(1,13),Tablas!$N$7:$O$19,2,0)</f>
        <v>EXCAVADORA</v>
      </c>
      <c r="D171" s="1" t="s">
        <v>12</v>
      </c>
      <c r="E171" s="1" t="s">
        <v>24</v>
      </c>
      <c r="F171" s="1">
        <v>201</v>
      </c>
      <c r="G171" s="1" t="s">
        <v>25</v>
      </c>
      <c r="H171" s="1">
        <v>1168</v>
      </c>
      <c r="I171" s="2">
        <f t="shared" ca="1" si="2"/>
        <v>43109</v>
      </c>
      <c r="J171" s="1" t="str">
        <f ca="1">IFERROR(IF(YEAR(Tabla1[[#This Row],[FECHA EJEC.]])&gt;0,"CONFORME","STANDBY"),"PENDIENTE")</f>
        <v>CONFORME</v>
      </c>
      <c r="K171" s="2">
        <f ca="1">IF(VLOOKUP(RANDBETWEEN(1,20),Tablas!$Q$6:$R$25,2,0)=0,"",Tabla1[[#This Row],[FECHA PROG.]]+VLOOKUP(RANDBETWEEN(1,20),Tablas!$Q$6:$R$25,2,0))</f>
        <v>43110</v>
      </c>
      <c r="L171" s="7">
        <f ca="1">IF(Tabla1[[#This Row],[FECHA EJEC.]]="","",TIME(RANDBETWEEN(9,15),RANDBETWEEN(10,40),0))</f>
        <v>0.5180555555555556</v>
      </c>
      <c r="M171" s="7">
        <f ca="1">IF(Tabla1[[#This Row],[FECHA EJEC.]]="","",Tabla1[[#This Row],[HORA INICIO]]+TIME(RANDBETWEEN(1,4),RANDBETWEEN(10,30),0))</f>
        <v>0.56944444444444453</v>
      </c>
      <c r="N171" s="8">
        <f ca="1">IF(Tabla1[[#This Row],[FECHA EJEC.]]="","",HOUR(Tabla1[[#This Row],[HORA TERMINO]]-Tabla1[[#This Row],[HORA INICIO]])+MINUTE(Tabla1[[#This Row],[HORA TERMINO]]-Tabla1[[#This Row],[HORA INICIO]])/60)</f>
        <v>1.2333333333333334</v>
      </c>
      <c r="O171" s="1" t="str">
        <f ca="1">IF(AND(K171=I171,J171="CONFORME"),"FECHA CUMPLIDA",IF(J171="STAND BY","STAND BY",IF(J171=""," ",IF(Tabla1[[#This Row],[FECHA EJEC.]]="","PENDIENTE",CONCATENATE("RETRASO DE ",(K171-I171)," DIAS")))))</f>
        <v>RETRASO DE 1 DIAS</v>
      </c>
      <c r="P171" s="2" t="str">
        <f ca="1">VLOOKUP(MONTH(Tabla1[[#This Row],[FECHA PROG.]]),Tabla2[],2,0)</f>
        <v>Ene</v>
      </c>
      <c r="Q171" s="1">
        <f ca="1">YEAR(Tabla1[[#This Row],[FECHA PROG.]])</f>
        <v>2018</v>
      </c>
      <c r="R171" s="8">
        <f ca="1">360-SUMIFS(Tabla1[HORAS],Tabla1[MÁQUINA],Tabla1[[#This Row],[MÁQUINA]],Tabla1[AÑO],Tabla1[[#This Row],[AÑO]],Tabla1[MES],Tabla1[[#This Row],[MES]])</f>
        <v>357.48333333333335</v>
      </c>
      <c r="S171" s="17">
        <f ca="1">Tabla1[[#This Row],[HORAS DISPONIBLES]]/360</f>
        <v>0.99300925925925931</v>
      </c>
    </row>
    <row r="172" spans="1:19" x14ac:dyDescent="0.2">
      <c r="A172" s="1" t="s">
        <v>151</v>
      </c>
      <c r="B172" s="1" t="s">
        <v>49</v>
      </c>
      <c r="C172" s="1" t="str">
        <f ca="1">VLOOKUP(RANDBETWEEN(1,13),Tablas!$N$7:$O$19,2,0)</f>
        <v>DRAGAS</v>
      </c>
      <c r="D172" s="1" t="s">
        <v>12</v>
      </c>
      <c r="E172" s="1" t="s">
        <v>13</v>
      </c>
      <c r="F172" s="1">
        <v>107</v>
      </c>
      <c r="G172" s="1" t="s">
        <v>14</v>
      </c>
      <c r="H172" s="1">
        <v>1420</v>
      </c>
      <c r="I172" s="2">
        <f t="shared" ca="1" si="2"/>
        <v>43175</v>
      </c>
      <c r="J172" s="1" t="str">
        <f ca="1">IFERROR(IF(YEAR(Tabla1[[#This Row],[FECHA EJEC.]])&gt;0,"CONFORME","STANDBY"),"PENDIENTE")</f>
        <v>PENDIENTE</v>
      </c>
      <c r="K172" s="2" t="str">
        <f ca="1">IF(VLOOKUP(RANDBETWEEN(1,20),Tablas!$Q$6:$R$25,2,0)=0,"",Tabla1[[#This Row],[FECHA PROG.]]+VLOOKUP(RANDBETWEEN(1,20),Tablas!$Q$6:$R$25,2,0))</f>
        <v/>
      </c>
      <c r="L172" s="7" t="str">
        <f ca="1">IF(Tabla1[[#This Row],[FECHA EJEC.]]="","",TIME(RANDBETWEEN(9,15),RANDBETWEEN(10,40),0))</f>
        <v/>
      </c>
      <c r="M172" s="7" t="str">
        <f ca="1">IF(Tabla1[[#This Row],[FECHA EJEC.]]="","",Tabla1[[#This Row],[HORA INICIO]]+TIME(RANDBETWEEN(1,4),RANDBETWEEN(10,30),0))</f>
        <v/>
      </c>
      <c r="N172" s="8" t="str">
        <f ca="1">IF(Tabla1[[#This Row],[FECHA EJEC.]]="","",HOUR(Tabla1[[#This Row],[HORA TERMINO]]-Tabla1[[#This Row],[HORA INICIO]])+MINUTE(Tabla1[[#This Row],[HORA TERMINO]]-Tabla1[[#This Row],[HORA INICIO]])/60)</f>
        <v/>
      </c>
      <c r="O172" s="1" t="str">
        <f ca="1">IF(AND(K172=I172,J172="CONFORME"),"FECHA CUMPLIDA",IF(J172="STAND BY","STAND BY",IF(J172=""," ",IF(Tabla1[[#This Row],[FECHA EJEC.]]="","PENDIENTE",CONCATENATE("RETRASO DE ",(K172-I172)," DIAS")))))</f>
        <v>PENDIENTE</v>
      </c>
      <c r="P172" s="2" t="str">
        <f ca="1">VLOOKUP(MONTH(Tabla1[[#This Row],[FECHA PROG.]]),Tabla2[],2,0)</f>
        <v>Mar</v>
      </c>
      <c r="Q172" s="1">
        <f ca="1">YEAR(Tabla1[[#This Row],[FECHA PROG.]])</f>
        <v>2018</v>
      </c>
      <c r="R172" s="8">
        <f ca="1">360-SUMIFS(Tabla1[HORAS],Tabla1[MÁQUINA],Tabla1[[#This Row],[MÁQUINA]],Tabla1[AÑO],Tabla1[[#This Row],[AÑO]],Tabla1[MES],Tabla1[[#This Row],[MES]])</f>
        <v>360</v>
      </c>
      <c r="S172" s="17">
        <f ca="1">Tabla1[[#This Row],[HORAS DISPONIBLES]]/360</f>
        <v>1</v>
      </c>
    </row>
    <row r="173" spans="1:19" x14ac:dyDescent="0.2">
      <c r="A173" s="1" t="s">
        <v>143</v>
      </c>
      <c r="B173" s="1" t="s">
        <v>35</v>
      </c>
      <c r="C173" s="1" t="str">
        <f ca="1">VLOOKUP(RANDBETWEEN(1,13),Tablas!$N$7:$O$19,2,0)</f>
        <v>LAS VOLQUETAS</v>
      </c>
      <c r="D173" s="1" t="s">
        <v>12</v>
      </c>
      <c r="E173" s="1" t="s">
        <v>13</v>
      </c>
      <c r="F173" s="1">
        <v>106</v>
      </c>
      <c r="G173" s="1" t="s">
        <v>14</v>
      </c>
      <c r="H173" s="1">
        <v>1420</v>
      </c>
      <c r="I173" s="2">
        <f t="shared" ca="1" si="2"/>
        <v>43207</v>
      </c>
      <c r="J173" s="1" t="str">
        <f ca="1">IFERROR(IF(YEAR(Tabla1[[#This Row],[FECHA EJEC.]])&gt;0,"CONFORME","STANDBY"),"PENDIENTE")</f>
        <v>CONFORME</v>
      </c>
      <c r="K173" s="2">
        <f ca="1">IF(VLOOKUP(RANDBETWEEN(1,20),Tablas!$Q$6:$R$25,2,0)=0,"",Tabla1[[#This Row],[FECHA PROG.]]+VLOOKUP(RANDBETWEEN(1,20),Tablas!$Q$6:$R$25,2,0))</f>
        <v>43211</v>
      </c>
      <c r="L173" s="7">
        <f ca="1">IF(Tabla1[[#This Row],[FECHA EJEC.]]="","",TIME(RANDBETWEEN(9,15),RANDBETWEEN(10,40),0))</f>
        <v>0.43958333333333333</v>
      </c>
      <c r="M173" s="7">
        <f ca="1">IF(Tabla1[[#This Row],[FECHA EJEC.]]="","",Tabla1[[#This Row],[HORA INICIO]]+TIME(RANDBETWEEN(1,4),RANDBETWEEN(10,30),0))</f>
        <v>0.61875000000000002</v>
      </c>
      <c r="N173" s="8">
        <f ca="1">IF(Tabla1[[#This Row],[FECHA EJEC.]]="","",HOUR(Tabla1[[#This Row],[HORA TERMINO]]-Tabla1[[#This Row],[HORA INICIO]])+MINUTE(Tabla1[[#This Row],[HORA TERMINO]]-Tabla1[[#This Row],[HORA INICIO]])/60)</f>
        <v>4.3</v>
      </c>
      <c r="O173" s="1" t="str">
        <f ca="1">IF(AND(K173=I173,J173="CONFORME"),"FECHA CUMPLIDA",IF(J173="STAND BY","STAND BY",IF(J173=""," ",IF(Tabla1[[#This Row],[FECHA EJEC.]]="","PENDIENTE",CONCATENATE("RETRASO DE ",(K173-I173)," DIAS")))))</f>
        <v>RETRASO DE 4 DIAS</v>
      </c>
      <c r="P173" s="2" t="str">
        <f ca="1">VLOOKUP(MONTH(Tabla1[[#This Row],[FECHA PROG.]]),Tabla2[],2,0)</f>
        <v>Abr</v>
      </c>
      <c r="Q173" s="1">
        <f ca="1">YEAR(Tabla1[[#This Row],[FECHA PROG.]])</f>
        <v>2018</v>
      </c>
      <c r="R173" s="8">
        <f ca="1">360-SUMIFS(Tabla1[HORAS],Tabla1[MÁQUINA],Tabla1[[#This Row],[MÁQUINA]],Tabla1[AÑO],Tabla1[[#This Row],[AÑO]],Tabla1[MES],Tabla1[[#This Row],[MES]])</f>
        <v>355.7</v>
      </c>
      <c r="S173" s="17">
        <f ca="1">Tabla1[[#This Row],[HORAS DISPONIBLES]]/360</f>
        <v>0.98805555555555558</v>
      </c>
    </row>
    <row r="174" spans="1:19" x14ac:dyDescent="0.2">
      <c r="A174" s="1" t="s">
        <v>143</v>
      </c>
      <c r="B174" s="1" t="s">
        <v>35</v>
      </c>
      <c r="C174" s="1" t="str">
        <f ca="1">VLOOKUP(RANDBETWEEN(1,13),Tablas!$N$7:$O$19,2,0)</f>
        <v>DRAGAS</v>
      </c>
      <c r="D174" s="1" t="s">
        <v>12</v>
      </c>
      <c r="E174" s="1" t="s">
        <v>18</v>
      </c>
      <c r="F174" s="1">
        <v>106</v>
      </c>
      <c r="G174" s="1" t="s">
        <v>55</v>
      </c>
      <c r="H174" s="1">
        <v>1911</v>
      </c>
      <c r="I174" s="2">
        <f t="shared" ca="1" si="2"/>
        <v>43134</v>
      </c>
      <c r="J174" s="1" t="str">
        <f ca="1">IFERROR(IF(YEAR(Tabla1[[#This Row],[FECHA EJEC.]])&gt;0,"CONFORME","STANDBY"),"PENDIENTE")</f>
        <v>PENDIENTE</v>
      </c>
      <c r="K174" s="2" t="str">
        <f ca="1">IF(VLOOKUP(RANDBETWEEN(1,20),Tablas!$Q$6:$R$25,2,0)=0,"",Tabla1[[#This Row],[FECHA PROG.]]+VLOOKUP(RANDBETWEEN(1,20),Tablas!$Q$6:$R$25,2,0))</f>
        <v/>
      </c>
      <c r="L174" s="7" t="str">
        <f ca="1">IF(Tabla1[[#This Row],[FECHA EJEC.]]="","",TIME(RANDBETWEEN(9,15),RANDBETWEEN(10,40),0))</f>
        <v/>
      </c>
      <c r="M174" s="7" t="str">
        <f ca="1">IF(Tabla1[[#This Row],[FECHA EJEC.]]="","",Tabla1[[#This Row],[HORA INICIO]]+TIME(RANDBETWEEN(1,4),RANDBETWEEN(10,30),0))</f>
        <v/>
      </c>
      <c r="N174" s="8" t="str">
        <f ca="1">IF(Tabla1[[#This Row],[FECHA EJEC.]]="","",HOUR(Tabla1[[#This Row],[HORA TERMINO]]-Tabla1[[#This Row],[HORA INICIO]])+MINUTE(Tabla1[[#This Row],[HORA TERMINO]]-Tabla1[[#This Row],[HORA INICIO]])/60)</f>
        <v/>
      </c>
      <c r="O174" s="1" t="str">
        <f ca="1">IF(AND(K174=I174,J174="CONFORME"),"FECHA CUMPLIDA",IF(J174="STAND BY","STAND BY",IF(J174=""," ",IF(Tabla1[[#This Row],[FECHA EJEC.]]="","PENDIENTE",CONCATENATE("RETRASO DE ",(K174-I174)," DIAS")))))</f>
        <v>PENDIENTE</v>
      </c>
      <c r="P174" s="2" t="str">
        <f ca="1">VLOOKUP(MONTH(Tabla1[[#This Row],[FECHA PROG.]]),Tabla2[],2,0)</f>
        <v>Feb</v>
      </c>
      <c r="Q174" s="1">
        <f ca="1">YEAR(Tabla1[[#This Row],[FECHA PROG.]])</f>
        <v>2018</v>
      </c>
      <c r="R174" s="8">
        <f ca="1">360-SUMIFS(Tabla1[HORAS],Tabla1[MÁQUINA],Tabla1[[#This Row],[MÁQUINA]],Tabla1[AÑO],Tabla1[[#This Row],[AÑO]],Tabla1[MES],Tabla1[[#This Row],[MES]])</f>
        <v>352.3</v>
      </c>
      <c r="S174" s="17">
        <f ca="1">Tabla1[[#This Row],[HORAS DISPONIBLES]]/360</f>
        <v>0.9786111111111111</v>
      </c>
    </row>
    <row r="175" spans="1:19" x14ac:dyDescent="0.2">
      <c r="A175" s="1" t="s">
        <v>145</v>
      </c>
      <c r="B175" s="1" t="s">
        <v>39</v>
      </c>
      <c r="C175" s="1" t="str">
        <f ca="1">VLOOKUP(RANDBETWEEN(1,13),Tablas!$N$7:$O$19,2,0)</f>
        <v>DRAGAS</v>
      </c>
      <c r="D175" s="1" t="s">
        <v>12</v>
      </c>
      <c r="E175" s="1" t="s">
        <v>21</v>
      </c>
      <c r="F175" s="1">
        <v>107</v>
      </c>
      <c r="G175" s="1" t="s">
        <v>19</v>
      </c>
      <c r="H175" s="1">
        <v>1698</v>
      </c>
      <c r="I175" s="2">
        <f t="shared" ca="1" si="2"/>
        <v>43236</v>
      </c>
      <c r="J175" s="1" t="str">
        <f ca="1">IFERROR(IF(YEAR(Tabla1[[#This Row],[FECHA EJEC.]])&gt;0,"CONFORME","STANDBY"),"PENDIENTE")</f>
        <v>CONFORME</v>
      </c>
      <c r="K175" s="2">
        <f ca="1">IF(VLOOKUP(RANDBETWEEN(1,20),Tablas!$Q$6:$R$25,2,0)=0,"",Tabla1[[#This Row],[FECHA PROG.]]+VLOOKUP(RANDBETWEEN(1,20),Tablas!$Q$6:$R$25,2,0))</f>
        <v>43240</v>
      </c>
      <c r="L175" s="7">
        <f ca="1">IF(Tabla1[[#This Row],[FECHA EJEC.]]="","",TIME(RANDBETWEEN(9,15),RANDBETWEEN(10,40),0))</f>
        <v>0.43958333333333333</v>
      </c>
      <c r="M175" s="7">
        <f ca="1">IF(Tabla1[[#This Row],[FECHA EJEC.]]="","",Tabla1[[#This Row],[HORA INICIO]]+TIME(RANDBETWEEN(1,4),RANDBETWEEN(10,30),0))</f>
        <v>0.54097222222222219</v>
      </c>
      <c r="N175" s="8">
        <f ca="1">IF(Tabla1[[#This Row],[FECHA EJEC.]]="","",HOUR(Tabla1[[#This Row],[HORA TERMINO]]-Tabla1[[#This Row],[HORA INICIO]])+MINUTE(Tabla1[[#This Row],[HORA TERMINO]]-Tabla1[[#This Row],[HORA INICIO]])/60)</f>
        <v>2.4333333333333336</v>
      </c>
      <c r="O175" s="1" t="str">
        <f ca="1">IF(AND(K175=I175,J175="CONFORME"),"FECHA CUMPLIDA",IF(J175="STAND BY","STAND BY",IF(J175=""," ",IF(Tabla1[[#This Row],[FECHA EJEC.]]="","PENDIENTE",CONCATENATE("RETRASO DE ",(K175-I175)," DIAS")))))</f>
        <v>RETRASO DE 4 DIAS</v>
      </c>
      <c r="P175" s="2" t="str">
        <f ca="1">VLOOKUP(MONTH(Tabla1[[#This Row],[FECHA PROG.]]),Tabla2[],2,0)</f>
        <v>May</v>
      </c>
      <c r="Q175" s="1">
        <f ca="1">YEAR(Tabla1[[#This Row],[FECHA PROG.]])</f>
        <v>2018</v>
      </c>
      <c r="R175" s="8">
        <f ca="1">360-SUMIFS(Tabla1[HORAS],Tabla1[MÁQUINA],Tabla1[[#This Row],[MÁQUINA]],Tabla1[AÑO],Tabla1[[#This Row],[AÑO]],Tabla1[MES],Tabla1[[#This Row],[MES]])</f>
        <v>355.15</v>
      </c>
      <c r="S175" s="17">
        <f ca="1">Tabla1[[#This Row],[HORAS DISPONIBLES]]/360</f>
        <v>0.98652777777777767</v>
      </c>
    </row>
    <row r="176" spans="1:19" x14ac:dyDescent="0.2">
      <c r="A176" s="1" t="s">
        <v>150</v>
      </c>
      <c r="B176" s="1" t="s">
        <v>46</v>
      </c>
      <c r="C176" s="1" t="str">
        <f ca="1">VLOOKUP(RANDBETWEEN(1,13),Tablas!$N$7:$O$19,2,0)</f>
        <v>PAVIMENTADORA</v>
      </c>
      <c r="D176" s="1" t="s">
        <v>12</v>
      </c>
      <c r="E176" s="1" t="s">
        <v>24</v>
      </c>
      <c r="F176" s="1">
        <v>201</v>
      </c>
      <c r="G176" s="1" t="s">
        <v>25</v>
      </c>
      <c r="H176" s="1">
        <v>1168</v>
      </c>
      <c r="I176" s="2">
        <f t="shared" ca="1" si="2"/>
        <v>43264</v>
      </c>
      <c r="J176" s="1" t="str">
        <f ca="1">IFERROR(IF(YEAR(Tabla1[[#This Row],[FECHA EJEC.]])&gt;0,"CONFORME","STANDBY"),"PENDIENTE")</f>
        <v>CONFORME</v>
      </c>
      <c r="K176" s="2">
        <f ca="1">IF(VLOOKUP(RANDBETWEEN(1,20),Tablas!$Q$6:$R$25,2,0)=0,"",Tabla1[[#This Row],[FECHA PROG.]]+VLOOKUP(RANDBETWEEN(1,20),Tablas!$Q$6:$R$25,2,0))</f>
        <v>43265</v>
      </c>
      <c r="L176" s="7">
        <f ca="1">IF(Tabla1[[#This Row],[FECHA EJEC.]]="","",TIME(RANDBETWEEN(9,15),RANDBETWEEN(10,40),0))</f>
        <v>0.61111111111111116</v>
      </c>
      <c r="M176" s="7">
        <f ca="1">IF(Tabla1[[#This Row],[FECHA EJEC.]]="","",Tabla1[[#This Row],[HORA INICIO]]+TIME(RANDBETWEEN(1,4),RANDBETWEEN(10,30),0))</f>
        <v>0.70833333333333337</v>
      </c>
      <c r="N176" s="8">
        <f ca="1">IF(Tabla1[[#This Row],[FECHA EJEC.]]="","",HOUR(Tabla1[[#This Row],[HORA TERMINO]]-Tabla1[[#This Row],[HORA INICIO]])+MINUTE(Tabla1[[#This Row],[HORA TERMINO]]-Tabla1[[#This Row],[HORA INICIO]])/60)</f>
        <v>2.3333333333333335</v>
      </c>
      <c r="O176" s="1" t="str">
        <f ca="1">IF(AND(K176=I176,J176="CONFORME"),"FECHA CUMPLIDA",IF(J176="STAND BY","STAND BY",IF(J176=""," ",IF(Tabla1[[#This Row],[FECHA EJEC.]]="","PENDIENTE",CONCATENATE("RETRASO DE ",(K176-I176)," DIAS")))))</f>
        <v>RETRASO DE 1 DIAS</v>
      </c>
      <c r="P176" s="2" t="str">
        <f ca="1">VLOOKUP(MONTH(Tabla1[[#This Row],[FECHA PROG.]]),Tabla2[],2,0)</f>
        <v>Jun</v>
      </c>
      <c r="Q176" s="1">
        <f ca="1">YEAR(Tabla1[[#This Row],[FECHA PROG.]])</f>
        <v>2018</v>
      </c>
      <c r="R176" s="8">
        <f ca="1">360-SUMIFS(Tabla1[HORAS],Tabla1[MÁQUINA],Tabla1[[#This Row],[MÁQUINA]],Tabla1[AÑO],Tabla1[[#This Row],[AÑO]],Tabla1[MES],Tabla1[[#This Row],[MES]])</f>
        <v>357.66666666666669</v>
      </c>
      <c r="S176" s="17">
        <f ca="1">Tabla1[[#This Row],[HORAS DISPONIBLES]]/360</f>
        <v>0.99351851851851858</v>
      </c>
    </row>
    <row r="177" spans="1:19" x14ac:dyDescent="0.2">
      <c r="A177" s="1" t="s">
        <v>141</v>
      </c>
      <c r="B177" s="1" t="s">
        <v>50</v>
      </c>
      <c r="C177" s="1" t="str">
        <f ca="1">VLOOKUP(RANDBETWEEN(1,13),Tablas!$N$7:$O$19,2,0)</f>
        <v>MOTONIVELADORA</v>
      </c>
      <c r="D177" s="1" t="s">
        <v>12</v>
      </c>
      <c r="E177" s="1" t="s">
        <v>13</v>
      </c>
      <c r="F177" s="1">
        <v>107</v>
      </c>
      <c r="G177" s="1" t="s">
        <v>14</v>
      </c>
      <c r="H177" s="1">
        <v>1420</v>
      </c>
      <c r="I177" s="2">
        <f t="shared" ca="1" si="2"/>
        <v>43585</v>
      </c>
      <c r="J177" s="1" t="str">
        <f ca="1">IFERROR(IF(YEAR(Tabla1[[#This Row],[FECHA EJEC.]])&gt;0,"CONFORME","STANDBY"),"PENDIENTE")</f>
        <v>CONFORME</v>
      </c>
      <c r="K177" s="2">
        <f ca="1">IF(VLOOKUP(RANDBETWEEN(1,20),Tablas!$Q$6:$R$25,2,0)=0,"",Tabla1[[#This Row],[FECHA PROG.]]+VLOOKUP(RANDBETWEEN(1,20),Tablas!$Q$6:$R$25,2,0))</f>
        <v>43585</v>
      </c>
      <c r="L177" s="7">
        <f ca="1">IF(Tabla1[[#This Row],[FECHA EJEC.]]="","",TIME(RANDBETWEEN(9,15),RANDBETWEEN(10,40),0))</f>
        <v>0.39652777777777776</v>
      </c>
      <c r="M177" s="7">
        <f ca="1">IF(Tabla1[[#This Row],[FECHA EJEC.]]="","",Tabla1[[#This Row],[HORA INICIO]]+TIME(RANDBETWEEN(1,4),RANDBETWEEN(10,30),0))</f>
        <v>0.57361111111111107</v>
      </c>
      <c r="N177" s="8">
        <f ca="1">IF(Tabla1[[#This Row],[FECHA EJEC.]]="","",HOUR(Tabla1[[#This Row],[HORA TERMINO]]-Tabla1[[#This Row],[HORA INICIO]])+MINUTE(Tabla1[[#This Row],[HORA TERMINO]]-Tabla1[[#This Row],[HORA INICIO]])/60)</f>
        <v>4.25</v>
      </c>
      <c r="O177" s="1" t="str">
        <f ca="1">IF(AND(K177=I177,J177="CONFORME"),"FECHA CUMPLIDA",IF(J177="STAND BY","STAND BY",IF(J177=""," ",IF(Tabla1[[#This Row],[FECHA EJEC.]]="","PENDIENTE",CONCATENATE("RETRASO DE ",(K177-I177)," DIAS")))))</f>
        <v>FECHA CUMPLIDA</v>
      </c>
      <c r="P177" s="2" t="str">
        <f ca="1">VLOOKUP(MONTH(Tabla1[[#This Row],[FECHA PROG.]]),Tabla2[],2,0)</f>
        <v>Abr</v>
      </c>
      <c r="Q177" s="1">
        <f ca="1">YEAR(Tabla1[[#This Row],[FECHA PROG.]])</f>
        <v>2019</v>
      </c>
      <c r="R177" s="8">
        <f ca="1">360-SUMIFS(Tabla1[HORAS],Tabla1[MÁQUINA],Tabla1[[#This Row],[MÁQUINA]],Tabla1[AÑO],Tabla1[[#This Row],[AÑO]],Tabla1[MES],Tabla1[[#This Row],[MES]])</f>
        <v>347.05</v>
      </c>
      <c r="S177" s="17">
        <f ca="1">Tabla1[[#This Row],[HORAS DISPONIBLES]]/360</f>
        <v>0.96402777777777782</v>
      </c>
    </row>
    <row r="178" spans="1:19" x14ac:dyDescent="0.2">
      <c r="A178" s="1" t="s">
        <v>147</v>
      </c>
      <c r="B178" s="1" t="s">
        <v>42</v>
      </c>
      <c r="C178" s="1" t="str">
        <f ca="1">VLOOKUP(RANDBETWEEN(1,13),Tablas!$N$7:$O$19,2,0)</f>
        <v>DRAGAS</v>
      </c>
      <c r="D178" s="1" t="s">
        <v>12</v>
      </c>
      <c r="E178" s="1" t="s">
        <v>21</v>
      </c>
      <c r="F178" s="1">
        <v>106</v>
      </c>
      <c r="G178" s="1" t="s">
        <v>19</v>
      </c>
      <c r="H178" s="1">
        <v>1698</v>
      </c>
      <c r="I178" s="2">
        <f t="shared" ca="1" si="2"/>
        <v>43388</v>
      </c>
      <c r="J178" s="1" t="str">
        <f ca="1">IFERROR(IF(YEAR(Tabla1[[#This Row],[FECHA EJEC.]])&gt;0,"CONFORME","STANDBY"),"PENDIENTE")</f>
        <v>PENDIENTE</v>
      </c>
      <c r="K178" s="2" t="str">
        <f ca="1">IF(VLOOKUP(RANDBETWEEN(1,20),Tablas!$Q$6:$R$25,2,0)=0,"",Tabla1[[#This Row],[FECHA PROG.]]+VLOOKUP(RANDBETWEEN(1,20),Tablas!$Q$6:$R$25,2,0))</f>
        <v/>
      </c>
      <c r="L178" s="7" t="str">
        <f ca="1">IF(Tabla1[[#This Row],[FECHA EJEC.]]="","",TIME(RANDBETWEEN(9,15),RANDBETWEEN(10,40),0))</f>
        <v/>
      </c>
      <c r="M178" s="7" t="str">
        <f ca="1">IF(Tabla1[[#This Row],[FECHA EJEC.]]="","",Tabla1[[#This Row],[HORA INICIO]]+TIME(RANDBETWEEN(1,4),RANDBETWEEN(10,30),0))</f>
        <v/>
      </c>
      <c r="N178" s="8" t="str">
        <f ca="1">IF(Tabla1[[#This Row],[FECHA EJEC.]]="","",HOUR(Tabla1[[#This Row],[HORA TERMINO]]-Tabla1[[#This Row],[HORA INICIO]])+MINUTE(Tabla1[[#This Row],[HORA TERMINO]]-Tabla1[[#This Row],[HORA INICIO]])/60)</f>
        <v/>
      </c>
      <c r="O178" s="1" t="str">
        <f ca="1">IF(AND(K178=I178,J178="CONFORME"),"FECHA CUMPLIDA",IF(J178="STAND BY","STAND BY",IF(J178=""," ",IF(Tabla1[[#This Row],[FECHA EJEC.]]="","PENDIENTE",CONCATENATE("RETRASO DE ",(K178-I178)," DIAS")))))</f>
        <v>PENDIENTE</v>
      </c>
      <c r="P178" s="2" t="str">
        <f ca="1">VLOOKUP(MONTH(Tabla1[[#This Row],[FECHA PROG.]]),Tabla2[],2,0)</f>
        <v>Oct</v>
      </c>
      <c r="Q178" s="1">
        <f ca="1">YEAR(Tabla1[[#This Row],[FECHA PROG.]])</f>
        <v>2018</v>
      </c>
      <c r="R178" s="8">
        <f ca="1">360-SUMIFS(Tabla1[HORAS],Tabla1[MÁQUINA],Tabla1[[#This Row],[MÁQUINA]],Tabla1[AÑO],Tabla1[[#This Row],[AÑO]],Tabla1[MES],Tabla1[[#This Row],[MES]])</f>
        <v>356.7</v>
      </c>
      <c r="S178" s="17">
        <f ca="1">Tabla1[[#This Row],[HORAS DISPONIBLES]]/360</f>
        <v>0.99083333333333334</v>
      </c>
    </row>
    <row r="179" spans="1:19" x14ac:dyDescent="0.2">
      <c r="A179" s="1" t="s">
        <v>137</v>
      </c>
      <c r="B179" s="1" t="s">
        <v>23</v>
      </c>
      <c r="C179" s="1" t="str">
        <f ca="1">VLOOKUP(RANDBETWEEN(1,13),Tablas!$N$7:$O$19,2,0)</f>
        <v>RETROEXCAVADORA</v>
      </c>
      <c r="D179" s="1" t="s">
        <v>12</v>
      </c>
      <c r="E179" s="1" t="s">
        <v>24</v>
      </c>
      <c r="F179" s="1">
        <v>201</v>
      </c>
      <c r="G179" s="1" t="s">
        <v>25</v>
      </c>
      <c r="H179" s="1">
        <v>1168</v>
      </c>
      <c r="I179" s="2">
        <f t="shared" ca="1" si="2"/>
        <v>43372</v>
      </c>
      <c r="J179" s="1" t="str">
        <f ca="1">IFERROR(IF(YEAR(Tabla1[[#This Row],[FECHA EJEC.]])&gt;0,"CONFORME","STANDBY"),"PENDIENTE")</f>
        <v>CONFORME</v>
      </c>
      <c r="K179" s="2">
        <f ca="1">IF(VLOOKUP(RANDBETWEEN(1,20),Tablas!$Q$6:$R$25,2,0)=0,"",Tabla1[[#This Row],[FECHA PROG.]]+VLOOKUP(RANDBETWEEN(1,20),Tablas!$Q$6:$R$25,2,0))</f>
        <v>43375</v>
      </c>
      <c r="L179" s="7">
        <f ca="1">IF(Tabla1[[#This Row],[FECHA EJEC.]]="","",TIME(RANDBETWEEN(9,15),RANDBETWEEN(10,40),0))</f>
        <v>0.48125000000000001</v>
      </c>
      <c r="M179" s="7">
        <f ca="1">IF(Tabla1[[#This Row],[FECHA EJEC.]]="","",Tabla1[[#This Row],[HORA INICIO]]+TIME(RANDBETWEEN(1,4),RANDBETWEEN(10,30),0))</f>
        <v>0.57291666666666663</v>
      </c>
      <c r="N179" s="8">
        <f ca="1">IF(Tabla1[[#This Row],[FECHA EJEC.]]="","",HOUR(Tabla1[[#This Row],[HORA TERMINO]]-Tabla1[[#This Row],[HORA INICIO]])+MINUTE(Tabla1[[#This Row],[HORA TERMINO]]-Tabla1[[#This Row],[HORA INICIO]])/60)</f>
        <v>2.2000000000000002</v>
      </c>
      <c r="O179" s="1" t="str">
        <f ca="1">IF(AND(K179=I179,J179="CONFORME"),"FECHA CUMPLIDA",IF(J179="STAND BY","STAND BY",IF(J179=""," ",IF(Tabla1[[#This Row],[FECHA EJEC.]]="","PENDIENTE",CONCATENATE("RETRASO DE ",(K179-I179)," DIAS")))))</f>
        <v>RETRASO DE 3 DIAS</v>
      </c>
      <c r="P179" s="2" t="str">
        <f ca="1">VLOOKUP(MONTH(Tabla1[[#This Row],[FECHA PROG.]]),Tabla2[],2,0)</f>
        <v>Set</v>
      </c>
      <c r="Q179" s="1">
        <f ca="1">YEAR(Tabla1[[#This Row],[FECHA PROG.]])</f>
        <v>2018</v>
      </c>
      <c r="R179" s="8">
        <f ca="1">360-SUMIFS(Tabla1[HORAS],Tabla1[MÁQUINA],Tabla1[[#This Row],[MÁQUINA]],Tabla1[AÑO],Tabla1[[#This Row],[AÑO]],Tabla1[MES],Tabla1[[#This Row],[MES]])</f>
        <v>353.06666666666666</v>
      </c>
      <c r="S179" s="17">
        <f ca="1">Tabla1[[#This Row],[HORAS DISPONIBLES]]/360</f>
        <v>0.98074074074074069</v>
      </c>
    </row>
    <row r="180" spans="1:19" x14ac:dyDescent="0.2">
      <c r="A180" s="1" t="s">
        <v>151</v>
      </c>
      <c r="B180" s="1" t="s">
        <v>51</v>
      </c>
      <c r="C180" s="1" t="str">
        <f ca="1">VLOOKUP(RANDBETWEEN(1,13),Tablas!$N$7:$O$19,2,0)</f>
        <v>DRAGAS</v>
      </c>
      <c r="D180" s="1" t="s">
        <v>12</v>
      </c>
      <c r="E180" s="1" t="s">
        <v>13</v>
      </c>
      <c r="F180" s="1">
        <v>107</v>
      </c>
      <c r="G180" s="1" t="s">
        <v>14</v>
      </c>
      <c r="H180" s="1">
        <v>1420</v>
      </c>
      <c r="I180" s="2">
        <f t="shared" ca="1" si="2"/>
        <v>43465</v>
      </c>
      <c r="J180" s="1" t="str">
        <f ca="1">IFERROR(IF(YEAR(Tabla1[[#This Row],[FECHA EJEC.]])&gt;0,"CONFORME","STANDBY"),"PENDIENTE")</f>
        <v>CONFORME</v>
      </c>
      <c r="K180" s="2">
        <f ca="1">IF(VLOOKUP(RANDBETWEEN(1,20),Tablas!$Q$6:$R$25,2,0)=0,"",Tabla1[[#This Row],[FECHA PROG.]]+VLOOKUP(RANDBETWEEN(1,20),Tablas!$Q$6:$R$25,2,0))</f>
        <v>43467</v>
      </c>
      <c r="L180" s="7">
        <f ca="1">IF(Tabla1[[#This Row],[FECHA EJEC.]]="","",TIME(RANDBETWEEN(9,15),RANDBETWEEN(10,40),0))</f>
        <v>0.64513888888888893</v>
      </c>
      <c r="M180" s="7">
        <f ca="1">IF(Tabla1[[#This Row],[FECHA EJEC.]]="","",Tabla1[[#This Row],[HORA INICIO]]+TIME(RANDBETWEEN(1,4),RANDBETWEEN(10,30),0))</f>
        <v>0.79027777777777786</v>
      </c>
      <c r="N180" s="8">
        <f ca="1">IF(Tabla1[[#This Row],[FECHA EJEC.]]="","",HOUR(Tabla1[[#This Row],[HORA TERMINO]]-Tabla1[[#This Row],[HORA INICIO]])+MINUTE(Tabla1[[#This Row],[HORA TERMINO]]-Tabla1[[#This Row],[HORA INICIO]])/60)</f>
        <v>3.4833333333333334</v>
      </c>
      <c r="O180" s="1" t="str">
        <f ca="1">IF(AND(K180=I180,J180="CONFORME"),"FECHA CUMPLIDA",IF(J180="STAND BY","STAND BY",IF(J180=""," ",IF(Tabla1[[#This Row],[FECHA EJEC.]]="","PENDIENTE",CONCATENATE("RETRASO DE ",(K180-I180)," DIAS")))))</f>
        <v>RETRASO DE 2 DIAS</v>
      </c>
      <c r="P180" s="2" t="str">
        <f ca="1">VLOOKUP(MONTH(Tabla1[[#This Row],[FECHA PROG.]]),Tabla2[],2,0)</f>
        <v>Dic</v>
      </c>
      <c r="Q180" s="1">
        <f ca="1">YEAR(Tabla1[[#This Row],[FECHA PROG.]])</f>
        <v>2018</v>
      </c>
      <c r="R180" s="8">
        <f ca="1">360-SUMIFS(Tabla1[HORAS],Tabla1[MÁQUINA],Tabla1[[#This Row],[MÁQUINA]],Tabla1[AÑO],Tabla1[[#This Row],[AÑO]],Tabla1[MES],Tabla1[[#This Row],[MES]])</f>
        <v>350.66666666666669</v>
      </c>
      <c r="S180" s="17">
        <f ca="1">Tabla1[[#This Row],[HORAS DISPONIBLES]]/360</f>
        <v>0.97407407407407409</v>
      </c>
    </row>
    <row r="181" spans="1:19" x14ac:dyDescent="0.2">
      <c r="A181" s="1" t="s">
        <v>136</v>
      </c>
      <c r="B181" s="1" t="s">
        <v>20</v>
      </c>
      <c r="C181" s="1" t="str">
        <f ca="1">VLOOKUP(RANDBETWEEN(1,13),Tablas!$N$7:$O$19,2,0)</f>
        <v>COMPACTADORA</v>
      </c>
      <c r="D181" s="1" t="s">
        <v>12</v>
      </c>
      <c r="E181" s="1" t="s">
        <v>21</v>
      </c>
      <c r="F181" s="1">
        <v>106</v>
      </c>
      <c r="G181" s="1" t="s">
        <v>19</v>
      </c>
      <c r="H181" s="1">
        <v>1698</v>
      </c>
      <c r="I181" s="2">
        <f t="shared" ca="1" si="2"/>
        <v>43469</v>
      </c>
      <c r="J181" s="1" t="str">
        <f ca="1">IFERROR(IF(YEAR(Tabla1[[#This Row],[FECHA EJEC.]])&gt;0,"CONFORME","STANDBY"),"PENDIENTE")</f>
        <v>CONFORME</v>
      </c>
      <c r="K181" s="2">
        <f ca="1">IF(VLOOKUP(RANDBETWEEN(1,20),Tablas!$Q$6:$R$25,2,0)=0,"",Tabla1[[#This Row],[FECHA PROG.]]+VLOOKUP(RANDBETWEEN(1,20),Tablas!$Q$6:$R$25,2,0))</f>
        <v>43469</v>
      </c>
      <c r="L181" s="7">
        <f ca="1">IF(Tabla1[[#This Row],[FECHA EJEC.]]="","",TIME(RANDBETWEEN(9,15),RANDBETWEEN(10,40),0))</f>
        <v>0.56666666666666665</v>
      </c>
      <c r="M181" s="7">
        <f ca="1">IF(Tabla1[[#This Row],[FECHA EJEC.]]="","",Tabla1[[#This Row],[HORA INICIO]]+TIME(RANDBETWEEN(1,4),RANDBETWEEN(10,30),0))</f>
        <v>0.7</v>
      </c>
      <c r="N181" s="8">
        <f ca="1">IF(Tabla1[[#This Row],[FECHA EJEC.]]="","",HOUR(Tabla1[[#This Row],[HORA TERMINO]]-Tabla1[[#This Row],[HORA INICIO]])+MINUTE(Tabla1[[#This Row],[HORA TERMINO]]-Tabla1[[#This Row],[HORA INICIO]])/60)</f>
        <v>3.2</v>
      </c>
      <c r="O181" s="1" t="str">
        <f ca="1">IF(AND(K181=I181,J181="CONFORME"),"FECHA CUMPLIDA",IF(J181="STAND BY","STAND BY",IF(J181=""," ",IF(Tabla1[[#This Row],[FECHA EJEC.]]="","PENDIENTE",CONCATENATE("RETRASO DE ",(K181-I181)," DIAS")))))</f>
        <v>FECHA CUMPLIDA</v>
      </c>
      <c r="P181" s="2" t="str">
        <f ca="1">VLOOKUP(MONTH(Tabla1[[#This Row],[FECHA PROG.]]),Tabla2[],2,0)</f>
        <v>Ene</v>
      </c>
      <c r="Q181" s="1">
        <f ca="1">YEAR(Tabla1[[#This Row],[FECHA PROG.]])</f>
        <v>2019</v>
      </c>
      <c r="R181" s="8">
        <f ca="1">360-SUMIFS(Tabla1[HORAS],Tabla1[MÁQUINA],Tabla1[[#This Row],[MÁQUINA]],Tabla1[AÑO],Tabla1[[#This Row],[AÑO]],Tabla1[MES],Tabla1[[#This Row],[MES]])</f>
        <v>348.7</v>
      </c>
      <c r="S181" s="17">
        <f ca="1">Tabla1[[#This Row],[HORAS DISPONIBLES]]/360</f>
        <v>0.96861111111111109</v>
      </c>
    </row>
    <row r="182" spans="1:19" x14ac:dyDescent="0.2">
      <c r="A182" s="1" t="s">
        <v>152</v>
      </c>
      <c r="B182" s="1" t="s">
        <v>56</v>
      </c>
      <c r="C182" s="1" t="str">
        <f ca="1">VLOOKUP(RANDBETWEEN(1,13),Tablas!$N$7:$O$19,2,0)</f>
        <v>DRAGAS</v>
      </c>
      <c r="D182" s="1" t="s">
        <v>12</v>
      </c>
      <c r="E182" s="1" t="s">
        <v>13</v>
      </c>
      <c r="F182" s="1">
        <v>107</v>
      </c>
      <c r="G182" s="1" t="s">
        <v>29</v>
      </c>
      <c r="H182" s="1">
        <v>908</v>
      </c>
      <c r="I182" s="2">
        <f t="shared" ca="1" si="2"/>
        <v>43453</v>
      </c>
      <c r="J182" s="1" t="str">
        <f ca="1">IFERROR(IF(YEAR(Tabla1[[#This Row],[FECHA EJEC.]])&gt;0,"CONFORME","STANDBY"),"PENDIENTE")</f>
        <v>CONFORME</v>
      </c>
      <c r="K182" s="2">
        <f ca="1">IF(VLOOKUP(RANDBETWEEN(1,20),Tablas!$Q$6:$R$25,2,0)=0,"",Tabla1[[#This Row],[FECHA PROG.]]+VLOOKUP(RANDBETWEEN(1,20),Tablas!$Q$6:$R$25,2,0))</f>
        <v>43454</v>
      </c>
      <c r="L182" s="7">
        <f ca="1">IF(Tabla1[[#This Row],[FECHA EJEC.]]="","",TIME(RANDBETWEEN(9,15),RANDBETWEEN(10,40),0))</f>
        <v>0.5180555555555556</v>
      </c>
      <c r="M182" s="7">
        <f ca="1">IF(Tabla1[[#This Row],[FECHA EJEC.]]="","",Tabla1[[#This Row],[HORA INICIO]]+TIME(RANDBETWEEN(1,4),RANDBETWEEN(10,30),0))</f>
        <v>0.61319444444444449</v>
      </c>
      <c r="N182" s="8">
        <f ca="1">IF(Tabla1[[#This Row],[FECHA EJEC.]]="","",HOUR(Tabla1[[#This Row],[HORA TERMINO]]-Tabla1[[#This Row],[HORA INICIO]])+MINUTE(Tabla1[[#This Row],[HORA TERMINO]]-Tabla1[[#This Row],[HORA INICIO]])/60)</f>
        <v>2.2833333333333332</v>
      </c>
      <c r="O182" s="1" t="str">
        <f ca="1">IF(AND(K182=I182,J182="CONFORME"),"FECHA CUMPLIDA",IF(J182="STAND BY","STAND BY",IF(J182=""," ",IF(Tabla1[[#This Row],[FECHA EJEC.]]="","PENDIENTE",CONCATENATE("RETRASO DE ",(K182-I182)," DIAS")))))</f>
        <v>RETRASO DE 1 DIAS</v>
      </c>
      <c r="P182" s="2" t="str">
        <f ca="1">VLOOKUP(MONTH(Tabla1[[#This Row],[FECHA PROG.]]),Tabla2[],2,0)</f>
        <v>Dic</v>
      </c>
      <c r="Q182" s="1">
        <f ca="1">YEAR(Tabla1[[#This Row],[FECHA PROG.]])</f>
        <v>2018</v>
      </c>
      <c r="R182" s="8">
        <f ca="1">360-SUMIFS(Tabla1[HORAS],Tabla1[MÁQUINA],Tabla1[[#This Row],[MÁQUINA]],Tabla1[AÑO],Tabla1[[#This Row],[AÑO]],Tabla1[MES],Tabla1[[#This Row],[MES]])</f>
        <v>354.03333333333336</v>
      </c>
      <c r="S182" s="17">
        <f ca="1">Tabla1[[#This Row],[HORAS DISPONIBLES]]/360</f>
        <v>0.98342592592592604</v>
      </c>
    </row>
    <row r="183" spans="1:19" x14ac:dyDescent="0.2">
      <c r="A183" s="1" t="s">
        <v>152</v>
      </c>
      <c r="B183" s="1" t="s">
        <v>56</v>
      </c>
      <c r="C183" s="1" t="str">
        <f ca="1">VLOOKUP(RANDBETWEEN(1,13),Tablas!$N$7:$O$19,2,0)</f>
        <v>COMPACTADORA</v>
      </c>
      <c r="D183" s="1" t="s">
        <v>12</v>
      </c>
      <c r="E183" s="1" t="s">
        <v>18</v>
      </c>
      <c r="F183" s="1">
        <v>107</v>
      </c>
      <c r="G183" s="1" t="s">
        <v>19</v>
      </c>
      <c r="H183" s="1">
        <v>1698</v>
      </c>
      <c r="I183" s="2">
        <f t="shared" ca="1" si="2"/>
        <v>43599</v>
      </c>
      <c r="J183" s="1" t="str">
        <f ca="1">IFERROR(IF(YEAR(Tabla1[[#This Row],[FECHA EJEC.]])&gt;0,"CONFORME","STANDBY"),"PENDIENTE")</f>
        <v>CONFORME</v>
      </c>
      <c r="K183" s="2">
        <f ca="1">IF(VLOOKUP(RANDBETWEEN(1,20),Tablas!$Q$6:$R$25,2,0)=0,"",Tabla1[[#This Row],[FECHA PROG.]]+VLOOKUP(RANDBETWEEN(1,20),Tablas!$Q$6:$R$25,2,0))</f>
        <v>43603</v>
      </c>
      <c r="L183" s="7">
        <f ca="1">IF(Tabla1[[#This Row],[FECHA EJEC.]]="","",TIME(RANDBETWEEN(9,15),RANDBETWEEN(10,40),0))</f>
        <v>0.47916666666666669</v>
      </c>
      <c r="M183" s="7">
        <f ca="1">IF(Tabla1[[#This Row],[FECHA EJEC.]]="","",Tabla1[[#This Row],[HORA INICIO]]+TIME(RANDBETWEEN(1,4),RANDBETWEEN(10,30),0))</f>
        <v>0.57291666666666674</v>
      </c>
      <c r="N183" s="8">
        <f ca="1">IF(Tabla1[[#This Row],[FECHA EJEC.]]="","",HOUR(Tabla1[[#This Row],[HORA TERMINO]]-Tabla1[[#This Row],[HORA INICIO]])+MINUTE(Tabla1[[#This Row],[HORA TERMINO]]-Tabla1[[#This Row],[HORA INICIO]])/60)</f>
        <v>2.25</v>
      </c>
      <c r="O183" s="1" t="str">
        <f ca="1">IF(AND(K183=I183,J183="CONFORME"),"FECHA CUMPLIDA",IF(J183="STAND BY","STAND BY",IF(J183=""," ",IF(Tabla1[[#This Row],[FECHA EJEC.]]="","PENDIENTE",CONCATENATE("RETRASO DE ",(K183-I183)," DIAS")))))</f>
        <v>RETRASO DE 4 DIAS</v>
      </c>
      <c r="P183" s="2" t="str">
        <f ca="1">VLOOKUP(MONTH(Tabla1[[#This Row],[FECHA PROG.]]),Tabla2[],2,0)</f>
        <v>May</v>
      </c>
      <c r="Q183" s="1">
        <f ca="1">YEAR(Tabla1[[#This Row],[FECHA PROG.]])</f>
        <v>2019</v>
      </c>
      <c r="R183" s="8">
        <f ca="1">360-SUMIFS(Tabla1[HORAS],Tabla1[MÁQUINA],Tabla1[[#This Row],[MÁQUINA]],Tabla1[AÑO],Tabla1[[#This Row],[AÑO]],Tabla1[MES],Tabla1[[#This Row],[MES]])</f>
        <v>355.26666666666665</v>
      </c>
      <c r="S183" s="17">
        <f ca="1">Tabla1[[#This Row],[HORAS DISPONIBLES]]/360</f>
        <v>0.98685185185185176</v>
      </c>
    </row>
    <row r="184" spans="1:19" x14ac:dyDescent="0.2">
      <c r="A184" s="1" t="s">
        <v>134</v>
      </c>
      <c r="B184" s="1" t="s">
        <v>52</v>
      </c>
      <c r="C184" s="1" t="str">
        <f ca="1">VLOOKUP(RANDBETWEEN(1,13),Tablas!$N$7:$O$19,2,0)</f>
        <v>RETROEXCAVADORA</v>
      </c>
      <c r="D184" s="1" t="s">
        <v>12</v>
      </c>
      <c r="E184" s="1" t="s">
        <v>13</v>
      </c>
      <c r="F184" s="1">
        <v>107</v>
      </c>
      <c r="G184" s="1" t="s">
        <v>14</v>
      </c>
      <c r="H184" s="1">
        <v>1420</v>
      </c>
      <c r="I184" s="2">
        <f t="shared" ca="1" si="2"/>
        <v>43488</v>
      </c>
      <c r="J184" s="1" t="str">
        <f ca="1">IFERROR(IF(YEAR(Tabla1[[#This Row],[FECHA EJEC.]])&gt;0,"CONFORME","STANDBY"),"PENDIENTE")</f>
        <v>CONFORME</v>
      </c>
      <c r="K184" s="2">
        <f ca="1">IF(VLOOKUP(RANDBETWEEN(1,20),Tablas!$Q$6:$R$25,2,0)=0,"",Tabla1[[#This Row],[FECHA PROG.]]+VLOOKUP(RANDBETWEEN(1,20),Tablas!$Q$6:$R$25,2,0))</f>
        <v>43489</v>
      </c>
      <c r="L184" s="7">
        <f ca="1">IF(Tabla1[[#This Row],[FECHA EJEC.]]="","",TIME(RANDBETWEEN(9,15),RANDBETWEEN(10,40),0))</f>
        <v>0.39444444444444443</v>
      </c>
      <c r="M184" s="7">
        <f ca="1">IF(Tabla1[[#This Row],[FECHA EJEC.]]="","",Tabla1[[#This Row],[HORA INICIO]]+TIME(RANDBETWEEN(1,4),RANDBETWEEN(10,30),0))</f>
        <v>0.53819444444444442</v>
      </c>
      <c r="N184" s="8">
        <f ca="1">IF(Tabla1[[#This Row],[FECHA EJEC.]]="","",HOUR(Tabla1[[#This Row],[HORA TERMINO]]-Tabla1[[#This Row],[HORA INICIO]])+MINUTE(Tabla1[[#This Row],[HORA TERMINO]]-Tabla1[[#This Row],[HORA INICIO]])/60)</f>
        <v>3.45</v>
      </c>
      <c r="O184" s="1" t="str">
        <f ca="1">IF(AND(K184=I184,J184="CONFORME"),"FECHA CUMPLIDA",IF(J184="STAND BY","STAND BY",IF(J184=""," ",IF(Tabla1[[#This Row],[FECHA EJEC.]]="","PENDIENTE",CONCATENATE("RETRASO DE ",(K184-I184)," DIAS")))))</f>
        <v>RETRASO DE 1 DIAS</v>
      </c>
      <c r="P184" s="2" t="str">
        <f ca="1">VLOOKUP(MONTH(Tabla1[[#This Row],[FECHA PROG.]]),Tabla2[],2,0)</f>
        <v>Ene</v>
      </c>
      <c r="Q184" s="1">
        <f ca="1">YEAR(Tabla1[[#This Row],[FECHA PROG.]])</f>
        <v>2019</v>
      </c>
      <c r="R184" s="8">
        <f ca="1">360-SUMIFS(Tabla1[HORAS],Tabla1[MÁQUINA],Tabla1[[#This Row],[MÁQUINA]],Tabla1[AÑO],Tabla1[[#This Row],[AÑO]],Tabla1[MES],Tabla1[[#This Row],[MES]])</f>
        <v>341.71666666666664</v>
      </c>
      <c r="S184" s="17">
        <f ca="1">Tabla1[[#This Row],[HORAS DISPONIBLES]]/360</f>
        <v>0.94921296296296287</v>
      </c>
    </row>
    <row r="185" spans="1:19" x14ac:dyDescent="0.2">
      <c r="A185" s="1" t="s">
        <v>139</v>
      </c>
      <c r="B185" s="1" t="s">
        <v>28</v>
      </c>
      <c r="C185" s="1" t="str">
        <f ca="1">VLOOKUP(RANDBETWEEN(1,13),Tablas!$N$7:$O$19,2,0)</f>
        <v>PAVIMENTADORA</v>
      </c>
      <c r="D185" s="1" t="s">
        <v>12</v>
      </c>
      <c r="E185" s="1" t="s">
        <v>13</v>
      </c>
      <c r="F185" s="1">
        <v>106</v>
      </c>
      <c r="G185" s="1" t="s">
        <v>29</v>
      </c>
      <c r="H185" s="1">
        <v>908</v>
      </c>
      <c r="I185" s="2">
        <f t="shared" ca="1" si="2"/>
        <v>43283</v>
      </c>
      <c r="J185" s="1" t="str">
        <f ca="1">IFERROR(IF(YEAR(Tabla1[[#This Row],[FECHA EJEC.]])&gt;0,"CONFORME","STANDBY"),"PENDIENTE")</f>
        <v>PENDIENTE</v>
      </c>
      <c r="K185" s="2" t="str">
        <f ca="1">IF(VLOOKUP(RANDBETWEEN(1,20),Tablas!$Q$6:$R$25,2,0)=0,"",Tabla1[[#This Row],[FECHA PROG.]]+VLOOKUP(RANDBETWEEN(1,20),Tablas!$Q$6:$R$25,2,0))</f>
        <v/>
      </c>
      <c r="L185" s="7" t="str">
        <f ca="1">IF(Tabla1[[#This Row],[FECHA EJEC.]]="","",TIME(RANDBETWEEN(9,15),RANDBETWEEN(10,40),0))</f>
        <v/>
      </c>
      <c r="M185" s="7" t="str">
        <f ca="1">IF(Tabla1[[#This Row],[FECHA EJEC.]]="","",Tabla1[[#This Row],[HORA INICIO]]+TIME(RANDBETWEEN(1,4),RANDBETWEEN(10,30),0))</f>
        <v/>
      </c>
      <c r="N185" s="8" t="str">
        <f ca="1">IF(Tabla1[[#This Row],[FECHA EJEC.]]="","",HOUR(Tabla1[[#This Row],[HORA TERMINO]]-Tabla1[[#This Row],[HORA INICIO]])+MINUTE(Tabla1[[#This Row],[HORA TERMINO]]-Tabla1[[#This Row],[HORA INICIO]])/60)</f>
        <v/>
      </c>
      <c r="O185" s="1" t="str">
        <f ca="1">IF(AND(K185=I185,J185="CONFORME"),"FECHA CUMPLIDA",IF(J185="STAND BY","STAND BY",IF(J185=""," ",IF(Tabla1[[#This Row],[FECHA EJEC.]]="","PENDIENTE",CONCATENATE("RETRASO DE ",(K185-I185)," DIAS")))))</f>
        <v>PENDIENTE</v>
      </c>
      <c r="P185" s="2" t="str">
        <f ca="1">VLOOKUP(MONTH(Tabla1[[#This Row],[FECHA PROG.]]),Tabla2[],2,0)</f>
        <v>Jul</v>
      </c>
      <c r="Q185" s="1">
        <f ca="1">YEAR(Tabla1[[#This Row],[FECHA PROG.]])</f>
        <v>2018</v>
      </c>
      <c r="R185" s="8">
        <f ca="1">360-SUMIFS(Tabla1[HORAS],Tabla1[MÁQUINA],Tabla1[[#This Row],[MÁQUINA]],Tabla1[AÑO],Tabla1[[#This Row],[AÑO]],Tabla1[MES],Tabla1[[#This Row],[MES]])</f>
        <v>332.75</v>
      </c>
      <c r="S185" s="17">
        <f ca="1">Tabla1[[#This Row],[HORAS DISPONIBLES]]/360</f>
        <v>0.9243055555555556</v>
      </c>
    </row>
    <row r="186" spans="1:19" x14ac:dyDescent="0.2">
      <c r="A186" s="1" t="s">
        <v>139</v>
      </c>
      <c r="B186" s="1" t="s">
        <v>28</v>
      </c>
      <c r="C186" s="1" t="str">
        <f ca="1">VLOOKUP(RANDBETWEEN(1,13),Tablas!$N$7:$O$19,2,0)</f>
        <v>EXCAVADORA</v>
      </c>
      <c r="D186" s="1" t="s">
        <v>12</v>
      </c>
      <c r="E186" s="1" t="s">
        <v>18</v>
      </c>
      <c r="F186" s="1">
        <v>106</v>
      </c>
      <c r="G186" s="1" t="s">
        <v>55</v>
      </c>
      <c r="H186" s="1">
        <v>1911</v>
      </c>
      <c r="I186" s="2">
        <f t="shared" ca="1" si="2"/>
        <v>43330</v>
      </c>
      <c r="J186" s="1" t="str">
        <f ca="1">IFERROR(IF(YEAR(Tabla1[[#This Row],[FECHA EJEC.]])&gt;0,"CONFORME","STANDBY"),"PENDIENTE")</f>
        <v>CONFORME</v>
      </c>
      <c r="K186" s="2">
        <f ca="1">IF(VLOOKUP(RANDBETWEEN(1,20),Tablas!$Q$6:$R$25,2,0)=0,"",Tabla1[[#This Row],[FECHA PROG.]]+VLOOKUP(RANDBETWEEN(1,20),Tablas!$Q$6:$R$25,2,0))</f>
        <v>43330</v>
      </c>
      <c r="L186" s="7">
        <f ca="1">IF(Tabla1[[#This Row],[FECHA EJEC.]]="","",TIME(RANDBETWEEN(9,15),RANDBETWEEN(10,40),0))</f>
        <v>0.51666666666666672</v>
      </c>
      <c r="M186" s="7">
        <f ca="1">IF(Tabla1[[#This Row],[FECHA EJEC.]]="","",Tabla1[[#This Row],[HORA INICIO]]+TIME(RANDBETWEEN(1,4),RANDBETWEEN(10,30),0))</f>
        <v>0.57777777777777783</v>
      </c>
      <c r="N186" s="8">
        <f ca="1">IF(Tabla1[[#This Row],[FECHA EJEC.]]="","",HOUR(Tabla1[[#This Row],[HORA TERMINO]]-Tabla1[[#This Row],[HORA INICIO]])+MINUTE(Tabla1[[#This Row],[HORA TERMINO]]-Tabla1[[#This Row],[HORA INICIO]])/60)</f>
        <v>1.4666666666666668</v>
      </c>
      <c r="O186" s="1" t="str">
        <f ca="1">IF(AND(K186=I186,J186="CONFORME"),"FECHA CUMPLIDA",IF(J186="STAND BY","STAND BY",IF(J186=""," ",IF(Tabla1[[#This Row],[FECHA EJEC.]]="","PENDIENTE",CONCATENATE("RETRASO DE ",(K186-I186)," DIAS")))))</f>
        <v>FECHA CUMPLIDA</v>
      </c>
      <c r="P186" s="2" t="str">
        <f ca="1">VLOOKUP(MONTH(Tabla1[[#This Row],[FECHA PROG.]]),Tabla2[],2,0)</f>
        <v>Ago</v>
      </c>
      <c r="Q186" s="1">
        <f ca="1">YEAR(Tabla1[[#This Row],[FECHA PROG.]])</f>
        <v>2018</v>
      </c>
      <c r="R186" s="8">
        <f ca="1">360-SUMIFS(Tabla1[HORAS],Tabla1[MÁQUINA],Tabla1[[#This Row],[MÁQUINA]],Tabla1[AÑO],Tabla1[[#This Row],[AÑO]],Tabla1[MES],Tabla1[[#This Row],[MES]])</f>
        <v>310.93333333333334</v>
      </c>
      <c r="S186" s="17">
        <f ca="1">Tabla1[[#This Row],[HORAS DISPONIBLES]]/360</f>
        <v>0.86370370370370375</v>
      </c>
    </row>
    <row r="187" spans="1:19" x14ac:dyDescent="0.2">
      <c r="A187" s="1" t="s">
        <v>140</v>
      </c>
      <c r="B187" s="1" t="s">
        <v>30</v>
      </c>
      <c r="C187" s="1" t="str">
        <f ca="1">VLOOKUP(RANDBETWEEN(1,13),Tablas!$N$7:$O$19,2,0)</f>
        <v>LAS VOLQUETAS</v>
      </c>
      <c r="D187" s="1" t="s">
        <v>12</v>
      </c>
      <c r="E187" s="1" t="s">
        <v>24</v>
      </c>
      <c r="F187" s="1">
        <v>201</v>
      </c>
      <c r="G187" s="1" t="s">
        <v>25</v>
      </c>
      <c r="H187" s="1">
        <v>1168</v>
      </c>
      <c r="I187" s="2">
        <f t="shared" ca="1" si="2"/>
        <v>43615</v>
      </c>
      <c r="J187" s="1" t="str">
        <f ca="1">IFERROR(IF(YEAR(Tabla1[[#This Row],[FECHA EJEC.]])&gt;0,"CONFORME","STANDBY"),"PENDIENTE")</f>
        <v>CONFORME</v>
      </c>
      <c r="K187" s="2">
        <f ca="1">IF(VLOOKUP(RANDBETWEEN(1,20),Tablas!$Q$6:$R$25,2,0)=0,"",Tabla1[[#This Row],[FECHA PROG.]]+VLOOKUP(RANDBETWEEN(1,20),Tablas!$Q$6:$R$25,2,0))</f>
        <v>43618</v>
      </c>
      <c r="L187" s="7">
        <f ca="1">IF(Tabla1[[#This Row],[FECHA EJEC.]]="","",TIME(RANDBETWEEN(9,15),RANDBETWEEN(10,40),0))</f>
        <v>0.56319444444444444</v>
      </c>
      <c r="M187" s="7">
        <f ca="1">IF(Tabla1[[#This Row],[FECHA EJEC.]]="","",Tabla1[[#This Row],[HORA INICIO]]+TIME(RANDBETWEEN(1,4),RANDBETWEEN(10,30),0))</f>
        <v>0.61388888888888893</v>
      </c>
      <c r="N187" s="8">
        <f ca="1">IF(Tabla1[[#This Row],[FECHA EJEC.]]="","",HOUR(Tabla1[[#This Row],[HORA TERMINO]]-Tabla1[[#This Row],[HORA INICIO]])+MINUTE(Tabla1[[#This Row],[HORA TERMINO]]-Tabla1[[#This Row],[HORA INICIO]])/60)</f>
        <v>1.2166666666666668</v>
      </c>
      <c r="O187" s="1" t="str">
        <f ca="1">IF(AND(K187=I187,J187="CONFORME"),"FECHA CUMPLIDA",IF(J187="STAND BY","STAND BY",IF(J187=""," ",IF(Tabla1[[#This Row],[FECHA EJEC.]]="","PENDIENTE",CONCATENATE("RETRASO DE ",(K187-I187)," DIAS")))))</f>
        <v>RETRASO DE 3 DIAS</v>
      </c>
      <c r="P187" s="2" t="str">
        <f ca="1">VLOOKUP(MONTH(Tabla1[[#This Row],[FECHA PROG.]]),Tabla2[],2,0)</f>
        <v>May</v>
      </c>
      <c r="Q187" s="1">
        <f ca="1">YEAR(Tabla1[[#This Row],[FECHA PROG.]])</f>
        <v>2019</v>
      </c>
      <c r="R187" s="8">
        <f ca="1">360-SUMIFS(Tabla1[HORAS],Tabla1[MÁQUINA],Tabla1[[#This Row],[MÁQUINA]],Tabla1[AÑO],Tabla1[[#This Row],[AÑO]],Tabla1[MES],Tabla1[[#This Row],[MES]])</f>
        <v>355.51666666666665</v>
      </c>
      <c r="S187" s="17">
        <f ca="1">Tabla1[[#This Row],[HORAS DISPONIBLES]]/360</f>
        <v>0.9875462962962962</v>
      </c>
    </row>
    <row r="188" spans="1:19" x14ac:dyDescent="0.2">
      <c r="A188" s="1" t="s">
        <v>134</v>
      </c>
      <c r="B188" s="1" t="s">
        <v>53</v>
      </c>
      <c r="C188" s="1" t="str">
        <f ca="1">VLOOKUP(RANDBETWEEN(1,13),Tablas!$N$7:$O$19,2,0)</f>
        <v>MOTONIVELADORA</v>
      </c>
      <c r="D188" s="1" t="s">
        <v>12</v>
      </c>
      <c r="E188" s="1" t="s">
        <v>13</v>
      </c>
      <c r="F188" s="1">
        <v>107</v>
      </c>
      <c r="G188" s="1" t="s">
        <v>14</v>
      </c>
      <c r="H188" s="1">
        <v>1420</v>
      </c>
      <c r="I188" s="2">
        <f t="shared" ca="1" si="2"/>
        <v>43332</v>
      </c>
      <c r="J188" s="1" t="str">
        <f ca="1">IFERROR(IF(YEAR(Tabla1[[#This Row],[FECHA EJEC.]])&gt;0,"CONFORME","STANDBY"),"PENDIENTE")</f>
        <v>CONFORME</v>
      </c>
      <c r="K188" s="2">
        <f ca="1">IF(VLOOKUP(RANDBETWEEN(1,20),Tablas!$Q$6:$R$25,2,0)=0,"",Tabla1[[#This Row],[FECHA PROG.]]+VLOOKUP(RANDBETWEEN(1,20),Tablas!$Q$6:$R$25,2,0))</f>
        <v>43334</v>
      </c>
      <c r="L188" s="7">
        <f ca="1">IF(Tabla1[[#This Row],[FECHA EJEC.]]="","",TIME(RANDBETWEEN(9,15),RANDBETWEEN(10,40),0))</f>
        <v>0.43333333333333335</v>
      </c>
      <c r="M188" s="7">
        <f ca="1">IF(Tabla1[[#This Row],[FECHA EJEC.]]="","",Tabla1[[#This Row],[HORA INICIO]]+TIME(RANDBETWEEN(1,4),RANDBETWEEN(10,30),0))</f>
        <v>0.52916666666666667</v>
      </c>
      <c r="N188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188" s="1" t="str">
        <f ca="1">IF(AND(K188=I188,J188="CONFORME"),"FECHA CUMPLIDA",IF(J188="STAND BY","STAND BY",IF(J188=""," ",IF(Tabla1[[#This Row],[FECHA EJEC.]]="","PENDIENTE",CONCATENATE("RETRASO DE ",(K188-I188)," DIAS")))))</f>
        <v>RETRASO DE 2 DIAS</v>
      </c>
      <c r="P188" s="2" t="str">
        <f ca="1">VLOOKUP(MONTH(Tabla1[[#This Row],[FECHA PROG.]]),Tabla2[],2,0)</f>
        <v>Ago</v>
      </c>
      <c r="Q188" s="1">
        <f ca="1">YEAR(Tabla1[[#This Row],[FECHA PROG.]])</f>
        <v>2018</v>
      </c>
      <c r="R188" s="8">
        <f ca="1">360-SUMIFS(Tabla1[HORAS],Tabla1[MÁQUINA],Tabla1[[#This Row],[MÁQUINA]],Tabla1[AÑO],Tabla1[[#This Row],[AÑO]],Tabla1[MES],Tabla1[[#This Row],[MES]])</f>
        <v>355.25</v>
      </c>
      <c r="S188" s="17">
        <f ca="1">Tabla1[[#This Row],[HORAS DISPONIBLES]]/360</f>
        <v>0.9868055555555556</v>
      </c>
    </row>
    <row r="189" spans="1:19" x14ac:dyDescent="0.2">
      <c r="A189" s="1" t="s">
        <v>139</v>
      </c>
      <c r="B189" s="1" t="s">
        <v>32</v>
      </c>
      <c r="C189" s="1" t="str">
        <f ca="1">VLOOKUP(RANDBETWEEN(1,13),Tablas!$N$7:$O$19,2,0)</f>
        <v>MOTONIVELADORA</v>
      </c>
      <c r="D189" s="1" t="s">
        <v>12</v>
      </c>
      <c r="E189" s="1" t="s">
        <v>13</v>
      </c>
      <c r="F189" s="1">
        <v>106</v>
      </c>
      <c r="G189" s="1" t="s">
        <v>29</v>
      </c>
      <c r="H189" s="1">
        <v>908</v>
      </c>
      <c r="I189" s="2">
        <f t="shared" ca="1" si="2"/>
        <v>43323</v>
      </c>
      <c r="J189" s="1" t="str">
        <f ca="1">IFERROR(IF(YEAR(Tabla1[[#This Row],[FECHA EJEC.]])&gt;0,"CONFORME","STANDBY"),"PENDIENTE")</f>
        <v>CONFORME</v>
      </c>
      <c r="K189" s="2">
        <f ca="1">IF(VLOOKUP(RANDBETWEEN(1,20),Tablas!$Q$6:$R$25,2,0)=0,"",Tabla1[[#This Row],[FECHA PROG.]]+VLOOKUP(RANDBETWEEN(1,20),Tablas!$Q$6:$R$25,2,0))</f>
        <v>43323</v>
      </c>
      <c r="L189" s="7">
        <f ca="1">IF(Tabla1[[#This Row],[FECHA EJEC.]]="","",TIME(RANDBETWEEN(9,15),RANDBETWEEN(10,40),0))</f>
        <v>0.63541666666666663</v>
      </c>
      <c r="M189" s="7">
        <f ca="1">IF(Tabla1[[#This Row],[FECHA EJEC.]]="","",Tabla1[[#This Row],[HORA INICIO]]+TIME(RANDBETWEEN(1,4),RANDBETWEEN(10,30),0))</f>
        <v>0.81666666666666665</v>
      </c>
      <c r="N189" s="8">
        <f ca="1">IF(Tabla1[[#This Row],[FECHA EJEC.]]="","",HOUR(Tabla1[[#This Row],[HORA TERMINO]]-Tabla1[[#This Row],[HORA INICIO]])+MINUTE(Tabla1[[#This Row],[HORA TERMINO]]-Tabla1[[#This Row],[HORA INICIO]])/60)</f>
        <v>4.3499999999999996</v>
      </c>
      <c r="O189" s="1" t="str">
        <f ca="1">IF(AND(K189=I189,J189="CONFORME"),"FECHA CUMPLIDA",IF(J189="STAND BY","STAND BY",IF(J189=""," ",IF(Tabla1[[#This Row],[FECHA EJEC.]]="","PENDIENTE",CONCATENATE("RETRASO DE ",(K189-I189)," DIAS")))))</f>
        <v>FECHA CUMPLIDA</v>
      </c>
      <c r="P189" s="2" t="str">
        <f ca="1">VLOOKUP(MONTH(Tabla1[[#This Row],[FECHA PROG.]]),Tabla2[],2,0)</f>
        <v>Ago</v>
      </c>
      <c r="Q189" s="1">
        <f ca="1">YEAR(Tabla1[[#This Row],[FECHA PROG.]])</f>
        <v>2018</v>
      </c>
      <c r="R189" s="8">
        <f ca="1">360-SUMIFS(Tabla1[HORAS],Tabla1[MÁQUINA],Tabla1[[#This Row],[MÁQUINA]],Tabla1[AÑO],Tabla1[[#This Row],[AÑO]],Tabla1[MES],Tabla1[[#This Row],[MES]])</f>
        <v>310.93333333333334</v>
      </c>
      <c r="S189" s="17">
        <f ca="1">Tabla1[[#This Row],[HORAS DISPONIBLES]]/360</f>
        <v>0.86370370370370375</v>
      </c>
    </row>
    <row r="190" spans="1:19" x14ac:dyDescent="0.2">
      <c r="A190" s="1" t="s">
        <v>139</v>
      </c>
      <c r="B190" s="1" t="s">
        <v>32</v>
      </c>
      <c r="C190" s="1" t="str">
        <f ca="1">VLOOKUP(RANDBETWEEN(1,13),Tablas!$N$7:$O$19,2,0)</f>
        <v>CARGADORA</v>
      </c>
      <c r="D190" s="1" t="s">
        <v>12</v>
      </c>
      <c r="E190" s="1" t="s">
        <v>18</v>
      </c>
      <c r="F190" s="1">
        <v>106</v>
      </c>
      <c r="G190" s="1" t="s">
        <v>55</v>
      </c>
      <c r="H190" s="1">
        <v>1911</v>
      </c>
      <c r="I190" s="2">
        <f t="shared" ca="1" si="2"/>
        <v>43575</v>
      </c>
      <c r="J190" s="1" t="str">
        <f ca="1">IFERROR(IF(YEAR(Tabla1[[#This Row],[FECHA EJEC.]])&gt;0,"CONFORME","STANDBY"),"PENDIENTE")</f>
        <v>PENDIENTE</v>
      </c>
      <c r="K190" s="2" t="str">
        <f ca="1">IF(VLOOKUP(RANDBETWEEN(1,20),Tablas!$Q$6:$R$25,2,0)=0,"",Tabla1[[#This Row],[FECHA PROG.]]+VLOOKUP(RANDBETWEEN(1,20),Tablas!$Q$6:$R$25,2,0))</f>
        <v/>
      </c>
      <c r="L190" s="7" t="str">
        <f ca="1">IF(Tabla1[[#This Row],[FECHA EJEC.]]="","",TIME(RANDBETWEEN(9,15),RANDBETWEEN(10,40),0))</f>
        <v/>
      </c>
      <c r="M190" s="7" t="str">
        <f ca="1">IF(Tabla1[[#This Row],[FECHA EJEC.]]="","",Tabla1[[#This Row],[HORA INICIO]]+TIME(RANDBETWEEN(1,4),RANDBETWEEN(10,30),0))</f>
        <v/>
      </c>
      <c r="N190" s="8" t="str">
        <f ca="1">IF(Tabla1[[#This Row],[FECHA EJEC.]]="","",HOUR(Tabla1[[#This Row],[HORA TERMINO]]-Tabla1[[#This Row],[HORA INICIO]])+MINUTE(Tabla1[[#This Row],[HORA TERMINO]]-Tabla1[[#This Row],[HORA INICIO]])/60)</f>
        <v/>
      </c>
      <c r="O190" s="1" t="str">
        <f ca="1">IF(AND(K190=I190,J190="CONFORME"),"FECHA CUMPLIDA",IF(J190="STAND BY","STAND BY",IF(J190=""," ",IF(Tabla1[[#This Row],[FECHA EJEC.]]="","PENDIENTE",CONCATENATE("RETRASO DE ",(K190-I190)," DIAS")))))</f>
        <v>PENDIENTE</v>
      </c>
      <c r="P190" s="2" t="str">
        <f ca="1">VLOOKUP(MONTH(Tabla1[[#This Row],[FECHA PROG.]]),Tabla2[],2,0)</f>
        <v>Abr</v>
      </c>
      <c r="Q190" s="1">
        <f ca="1">YEAR(Tabla1[[#This Row],[FECHA PROG.]])</f>
        <v>2019</v>
      </c>
      <c r="R190" s="8">
        <f ca="1">360-SUMIFS(Tabla1[HORAS],Tabla1[MÁQUINA],Tabla1[[#This Row],[MÁQUINA]],Tabla1[AÑO],Tabla1[[#This Row],[AÑO]],Tabla1[MES],Tabla1[[#This Row],[MES]])</f>
        <v>335.3</v>
      </c>
      <c r="S190" s="17">
        <f ca="1">Tabla1[[#This Row],[HORAS DISPONIBLES]]/360</f>
        <v>0.93138888888888893</v>
      </c>
    </row>
    <row r="191" spans="1:19" x14ac:dyDescent="0.2">
      <c r="A191" s="1" t="s">
        <v>142</v>
      </c>
      <c r="B191" s="1" t="s">
        <v>33</v>
      </c>
      <c r="C191" s="1" t="str">
        <f ca="1">VLOOKUP(RANDBETWEEN(1,13),Tablas!$N$7:$O$19,2,0)</f>
        <v>TRACTORES</v>
      </c>
      <c r="D191" s="1" t="s">
        <v>12</v>
      </c>
      <c r="E191" s="1" t="s">
        <v>24</v>
      </c>
      <c r="F191" s="1">
        <v>201</v>
      </c>
      <c r="G191" s="1" t="s">
        <v>25</v>
      </c>
      <c r="H191" s="1">
        <v>1168</v>
      </c>
      <c r="I191" s="2">
        <f t="shared" ca="1" si="2"/>
        <v>43148</v>
      </c>
      <c r="J191" s="1" t="str">
        <f ca="1">IFERROR(IF(YEAR(Tabla1[[#This Row],[FECHA EJEC.]])&gt;0,"CONFORME","STANDBY"),"PENDIENTE")</f>
        <v>CONFORME</v>
      </c>
      <c r="K191" s="2">
        <f ca="1">IF(VLOOKUP(RANDBETWEEN(1,20),Tablas!$Q$6:$R$25,2,0)=0,"",Tabla1[[#This Row],[FECHA PROG.]]+VLOOKUP(RANDBETWEEN(1,20),Tablas!$Q$6:$R$25,2,0))</f>
        <v>43149</v>
      </c>
      <c r="L191" s="7">
        <f ca="1">IF(Tabla1[[#This Row],[FECHA EJEC.]]="","",TIME(RANDBETWEEN(9,15),RANDBETWEEN(10,40),0))</f>
        <v>0.4826388888888889</v>
      </c>
      <c r="M191" s="7">
        <f ca="1">IF(Tabla1[[#This Row],[FECHA EJEC.]]="","",Tabla1[[#This Row],[HORA INICIO]]+TIME(RANDBETWEEN(1,4),RANDBETWEEN(10,30),0))</f>
        <v>0.57569444444444451</v>
      </c>
      <c r="N191" s="8">
        <f ca="1">IF(Tabla1[[#This Row],[FECHA EJEC.]]="","",HOUR(Tabla1[[#This Row],[HORA TERMINO]]-Tabla1[[#This Row],[HORA INICIO]])+MINUTE(Tabla1[[#This Row],[HORA TERMINO]]-Tabla1[[#This Row],[HORA INICIO]])/60)</f>
        <v>2.2333333333333334</v>
      </c>
      <c r="O191" s="1" t="str">
        <f ca="1">IF(AND(K191=I191,J191="CONFORME"),"FECHA CUMPLIDA",IF(J191="STAND BY","STAND BY",IF(J191=""," ",IF(Tabla1[[#This Row],[FECHA EJEC.]]="","PENDIENTE",CONCATENATE("RETRASO DE ",(K191-I191)," DIAS")))))</f>
        <v>RETRASO DE 1 DIAS</v>
      </c>
      <c r="P191" s="2" t="str">
        <f ca="1">VLOOKUP(MONTH(Tabla1[[#This Row],[FECHA PROG.]]),Tabla2[],2,0)</f>
        <v>Feb</v>
      </c>
      <c r="Q191" s="1">
        <f ca="1">YEAR(Tabla1[[#This Row],[FECHA PROG.]])</f>
        <v>2018</v>
      </c>
      <c r="R191" s="8">
        <f ca="1">360-SUMIFS(Tabla1[HORAS],Tabla1[MÁQUINA],Tabla1[[#This Row],[MÁQUINA]],Tabla1[AÑO],Tabla1[[#This Row],[AÑO]],Tabla1[MES],Tabla1[[#This Row],[MES]])</f>
        <v>354.31666666666666</v>
      </c>
      <c r="S191" s="17">
        <f ca="1">Tabla1[[#This Row],[HORAS DISPONIBLES]]/360</f>
        <v>0.9842129629629629</v>
      </c>
    </row>
    <row r="192" spans="1:19" x14ac:dyDescent="0.2">
      <c r="A192" s="1" t="s">
        <v>134</v>
      </c>
      <c r="B192" s="1" t="s">
        <v>54</v>
      </c>
      <c r="C192" s="1" t="str">
        <f ca="1">VLOOKUP(RANDBETWEEN(1,13),Tablas!$N$7:$O$19,2,0)</f>
        <v>CISTERNAS DE AGUA</v>
      </c>
      <c r="D192" s="1" t="s">
        <v>12</v>
      </c>
      <c r="E192" s="1" t="s">
        <v>13</v>
      </c>
      <c r="F192" s="1">
        <v>107</v>
      </c>
      <c r="G192" s="1" t="s">
        <v>14</v>
      </c>
      <c r="H192" s="1">
        <v>1420</v>
      </c>
      <c r="I192" s="2">
        <f t="shared" ca="1" si="2"/>
        <v>43430</v>
      </c>
      <c r="J192" s="1" t="str">
        <f ca="1">IFERROR(IF(YEAR(Tabla1[[#This Row],[FECHA EJEC.]])&gt;0,"CONFORME","STANDBY"),"PENDIENTE")</f>
        <v>CONFORME</v>
      </c>
      <c r="K192" s="2">
        <f ca="1">IF(VLOOKUP(RANDBETWEEN(1,20),Tablas!$Q$6:$R$25,2,0)=0,"",Tabla1[[#This Row],[FECHA PROG.]]+VLOOKUP(RANDBETWEEN(1,20),Tablas!$Q$6:$R$25,2,0))</f>
        <v>43433</v>
      </c>
      <c r="L192" s="7">
        <f ca="1">IF(Tabla1[[#This Row],[FECHA EJEC.]]="","",TIME(RANDBETWEEN(9,15),RANDBETWEEN(10,40),0))</f>
        <v>0.63888888888888884</v>
      </c>
      <c r="M192" s="7">
        <f ca="1">IF(Tabla1[[#This Row],[FECHA EJEC.]]="","",Tabla1[[#This Row],[HORA INICIO]]+TIME(RANDBETWEEN(1,4),RANDBETWEEN(10,30),0))</f>
        <v>0.78263888888888888</v>
      </c>
      <c r="N192" s="8">
        <f ca="1">IF(Tabla1[[#This Row],[FECHA EJEC.]]="","",HOUR(Tabla1[[#This Row],[HORA TERMINO]]-Tabla1[[#This Row],[HORA INICIO]])+MINUTE(Tabla1[[#This Row],[HORA TERMINO]]-Tabla1[[#This Row],[HORA INICIO]])/60)</f>
        <v>3.45</v>
      </c>
      <c r="O192" s="1" t="str">
        <f ca="1">IF(AND(K192=I192,J192="CONFORME"),"FECHA CUMPLIDA",IF(J192="STAND BY","STAND BY",IF(J192=""," ",IF(Tabla1[[#This Row],[FECHA EJEC.]]="","PENDIENTE",CONCATENATE("RETRASO DE ",(K192-I192)," DIAS")))))</f>
        <v>RETRASO DE 3 DIAS</v>
      </c>
      <c r="P192" s="2" t="str">
        <f ca="1">VLOOKUP(MONTH(Tabla1[[#This Row],[FECHA PROG.]]),Tabla2[],2,0)</f>
        <v>Nov</v>
      </c>
      <c r="Q192" s="1">
        <f ca="1">YEAR(Tabla1[[#This Row],[FECHA PROG.]])</f>
        <v>2018</v>
      </c>
      <c r="R192" s="8">
        <f ca="1">360-SUMIFS(Tabla1[HORAS],Tabla1[MÁQUINA],Tabla1[[#This Row],[MÁQUINA]],Tabla1[AÑO],Tabla1[[#This Row],[AÑO]],Tabla1[MES],Tabla1[[#This Row],[MES]])</f>
        <v>351.61666666666667</v>
      </c>
      <c r="S192" s="17">
        <f ca="1">Tabla1[[#This Row],[HORAS DISPONIBLES]]/360</f>
        <v>0.97671296296296295</v>
      </c>
    </row>
    <row r="193" spans="1:19" x14ac:dyDescent="0.2">
      <c r="A193" s="1" t="s">
        <v>143</v>
      </c>
      <c r="B193" s="1" t="s">
        <v>35</v>
      </c>
      <c r="C193" s="1" t="str">
        <f ca="1">VLOOKUP(RANDBETWEEN(1,13),Tablas!$N$7:$O$19,2,0)</f>
        <v>CISTERNAS DE AGUA</v>
      </c>
      <c r="D193" s="1" t="s">
        <v>12</v>
      </c>
      <c r="E193" s="1" t="s">
        <v>13</v>
      </c>
      <c r="F193" s="1">
        <v>106</v>
      </c>
      <c r="G193" s="1" t="s">
        <v>29</v>
      </c>
      <c r="H193" s="1">
        <v>908</v>
      </c>
      <c r="I193" s="2">
        <f t="shared" ca="1" si="2"/>
        <v>43567</v>
      </c>
      <c r="J193" s="1" t="str">
        <f ca="1">IFERROR(IF(YEAR(Tabla1[[#This Row],[FECHA EJEC.]])&gt;0,"CONFORME","STANDBY"),"PENDIENTE")</f>
        <v>CONFORME</v>
      </c>
      <c r="K193" s="2">
        <f ca="1">IF(VLOOKUP(RANDBETWEEN(1,20),Tablas!$Q$6:$R$25,2,0)=0,"",Tabla1[[#This Row],[FECHA PROG.]]+VLOOKUP(RANDBETWEEN(1,20),Tablas!$Q$6:$R$25,2,0))</f>
        <v>43569</v>
      </c>
      <c r="L193" s="7">
        <f ca="1">IF(Tabla1[[#This Row],[FECHA EJEC.]]="","",TIME(RANDBETWEEN(9,15),RANDBETWEEN(10,40),0))</f>
        <v>0.5229166666666667</v>
      </c>
      <c r="M193" s="7">
        <f ca="1">IF(Tabla1[[#This Row],[FECHA EJEC.]]="","",Tabla1[[#This Row],[HORA INICIO]]+TIME(RANDBETWEEN(1,4),RANDBETWEEN(10,30),0))</f>
        <v>0.69930555555555562</v>
      </c>
      <c r="N193" s="8">
        <f ca="1">IF(Tabla1[[#This Row],[FECHA EJEC.]]="","",HOUR(Tabla1[[#This Row],[HORA TERMINO]]-Tabla1[[#This Row],[HORA INICIO]])+MINUTE(Tabla1[[#This Row],[HORA TERMINO]]-Tabla1[[#This Row],[HORA INICIO]])/60)</f>
        <v>4.2333333333333334</v>
      </c>
      <c r="O193" s="1" t="str">
        <f ca="1">IF(AND(K193=I193,J193="CONFORME"),"FECHA CUMPLIDA",IF(J193="STAND BY","STAND BY",IF(J193=""," ",IF(Tabla1[[#This Row],[FECHA EJEC.]]="","PENDIENTE",CONCATENATE("RETRASO DE ",(K193-I193)," DIAS")))))</f>
        <v>RETRASO DE 2 DIAS</v>
      </c>
      <c r="P193" s="2" t="str">
        <f ca="1">VLOOKUP(MONTH(Tabla1[[#This Row],[FECHA PROG.]]),Tabla2[],2,0)</f>
        <v>Abr</v>
      </c>
      <c r="Q193" s="1">
        <f ca="1">YEAR(Tabla1[[#This Row],[FECHA PROG.]])</f>
        <v>2019</v>
      </c>
      <c r="R193" s="8">
        <f ca="1">360-SUMIFS(Tabla1[HORAS],Tabla1[MÁQUINA],Tabla1[[#This Row],[MÁQUINA]],Tabla1[AÑO],Tabla1[[#This Row],[AÑO]],Tabla1[MES],Tabla1[[#This Row],[MES]])</f>
        <v>355.76666666666665</v>
      </c>
      <c r="S193" s="17">
        <f ca="1">Tabla1[[#This Row],[HORAS DISPONIBLES]]/360</f>
        <v>0.98824074074074075</v>
      </c>
    </row>
    <row r="194" spans="1:19" x14ac:dyDescent="0.2">
      <c r="A194" s="1" t="s">
        <v>143</v>
      </c>
      <c r="B194" s="1" t="s">
        <v>35</v>
      </c>
      <c r="C194" s="1" t="str">
        <f ca="1">VLOOKUP(RANDBETWEEN(1,13),Tablas!$N$7:$O$19,2,0)</f>
        <v>PAVIMENTADORA</v>
      </c>
      <c r="D194" s="1" t="s">
        <v>12</v>
      </c>
      <c r="E194" s="1" t="s">
        <v>18</v>
      </c>
      <c r="F194" s="1">
        <v>106</v>
      </c>
      <c r="G194" s="1" t="s">
        <v>19</v>
      </c>
      <c r="H194" s="1">
        <v>1698</v>
      </c>
      <c r="I194" s="2">
        <f t="shared" ref="I194:I257" ca="1" si="3">RANDBETWEEN(43101,43616)</f>
        <v>43326</v>
      </c>
      <c r="J194" s="1" t="str">
        <f ca="1">IFERROR(IF(YEAR(Tabla1[[#This Row],[FECHA EJEC.]])&gt;0,"CONFORME","STANDBY"),"PENDIENTE")</f>
        <v>CONFORME</v>
      </c>
      <c r="K194" s="2">
        <f ca="1">IF(VLOOKUP(RANDBETWEEN(1,20),Tablas!$Q$6:$R$25,2,0)=0,"",Tabla1[[#This Row],[FECHA PROG.]]+VLOOKUP(RANDBETWEEN(1,20),Tablas!$Q$6:$R$25,2,0))</f>
        <v>43330</v>
      </c>
      <c r="L194" s="7">
        <f ca="1">IF(Tabla1[[#This Row],[FECHA EJEC.]]="","",TIME(RANDBETWEEN(9,15),RANDBETWEEN(10,40),0))</f>
        <v>0.48055555555555557</v>
      </c>
      <c r="M194" s="7">
        <f ca="1">IF(Tabla1[[#This Row],[FECHA EJEC.]]="","",Tabla1[[#This Row],[HORA INICIO]]+TIME(RANDBETWEEN(1,4),RANDBETWEEN(10,30),0))</f>
        <v>0.65555555555555556</v>
      </c>
      <c r="N194" s="8">
        <f ca="1">IF(Tabla1[[#This Row],[FECHA EJEC.]]="","",HOUR(Tabla1[[#This Row],[HORA TERMINO]]-Tabla1[[#This Row],[HORA INICIO]])+MINUTE(Tabla1[[#This Row],[HORA TERMINO]]-Tabla1[[#This Row],[HORA INICIO]])/60)</f>
        <v>4.2</v>
      </c>
      <c r="O194" s="1" t="str">
        <f ca="1">IF(AND(K194=I194,J194="CONFORME"),"FECHA CUMPLIDA",IF(J194="STAND BY","STAND BY",IF(J194=""," ",IF(Tabla1[[#This Row],[FECHA EJEC.]]="","PENDIENTE",CONCATENATE("RETRASO DE ",(K194-I194)," DIAS")))))</f>
        <v>RETRASO DE 4 DIAS</v>
      </c>
      <c r="P194" s="2" t="str">
        <f ca="1">VLOOKUP(MONTH(Tabla1[[#This Row],[FECHA PROG.]]),Tabla2[],2,0)</f>
        <v>Ago</v>
      </c>
      <c r="Q194" s="1">
        <f ca="1">YEAR(Tabla1[[#This Row],[FECHA PROG.]])</f>
        <v>2018</v>
      </c>
      <c r="R194" s="8">
        <f ca="1">360-SUMIFS(Tabla1[HORAS],Tabla1[MÁQUINA],Tabla1[[#This Row],[MÁQUINA]],Tabla1[AÑO],Tabla1[[#This Row],[AÑO]],Tabla1[MES],Tabla1[[#This Row],[MES]])</f>
        <v>355.8</v>
      </c>
      <c r="S194" s="17">
        <f ca="1">Tabla1[[#This Row],[HORAS DISPONIBLES]]/360</f>
        <v>0.9883333333333334</v>
      </c>
    </row>
    <row r="195" spans="1:19" x14ac:dyDescent="0.2">
      <c r="A195" s="1" t="s">
        <v>144</v>
      </c>
      <c r="B195" s="1" t="s">
        <v>36</v>
      </c>
      <c r="C195" s="1" t="str">
        <f ca="1">VLOOKUP(RANDBETWEEN(1,13),Tablas!$N$7:$O$19,2,0)</f>
        <v>COMPACTADORA</v>
      </c>
      <c r="D195" s="1" t="s">
        <v>12</v>
      </c>
      <c r="E195" s="1" t="s">
        <v>21</v>
      </c>
      <c r="F195" s="1">
        <v>107</v>
      </c>
      <c r="G195" s="1" t="s">
        <v>19</v>
      </c>
      <c r="H195" s="1">
        <v>1698</v>
      </c>
      <c r="I195" s="2">
        <f t="shared" ca="1" si="3"/>
        <v>43531</v>
      </c>
      <c r="J195" s="1" t="str">
        <f ca="1">IFERROR(IF(YEAR(Tabla1[[#This Row],[FECHA EJEC.]])&gt;0,"CONFORME","STANDBY"),"PENDIENTE")</f>
        <v>CONFORME</v>
      </c>
      <c r="K195" s="2">
        <f ca="1">IF(VLOOKUP(RANDBETWEEN(1,20),Tablas!$Q$6:$R$25,2,0)=0,"",Tabla1[[#This Row],[FECHA PROG.]]+VLOOKUP(RANDBETWEEN(1,20),Tablas!$Q$6:$R$25,2,0))</f>
        <v>43531</v>
      </c>
      <c r="L195" s="7">
        <f ca="1">IF(Tabla1[[#This Row],[FECHA EJEC.]]="","",TIME(RANDBETWEEN(9,15),RANDBETWEEN(10,40),0))</f>
        <v>0.52222222222222225</v>
      </c>
      <c r="M195" s="7">
        <f ca="1">IF(Tabla1[[#This Row],[FECHA EJEC.]]="","",Tabla1[[#This Row],[HORA INICIO]]+TIME(RANDBETWEEN(1,4),RANDBETWEEN(10,30),0))</f>
        <v>0.7055555555555556</v>
      </c>
      <c r="N195" s="8">
        <f ca="1">IF(Tabla1[[#This Row],[FECHA EJEC.]]="","",HOUR(Tabla1[[#This Row],[HORA TERMINO]]-Tabla1[[#This Row],[HORA INICIO]])+MINUTE(Tabla1[[#This Row],[HORA TERMINO]]-Tabla1[[#This Row],[HORA INICIO]])/60)</f>
        <v>4.4000000000000004</v>
      </c>
      <c r="O195" s="1" t="str">
        <f ca="1">IF(AND(K195=I195,J195="CONFORME"),"FECHA CUMPLIDA",IF(J195="STAND BY","STAND BY",IF(J195=""," ",IF(Tabla1[[#This Row],[FECHA EJEC.]]="","PENDIENTE",CONCATENATE("RETRASO DE ",(K195-I195)," DIAS")))))</f>
        <v>FECHA CUMPLIDA</v>
      </c>
      <c r="P195" s="2" t="str">
        <f ca="1">VLOOKUP(MONTH(Tabla1[[#This Row],[FECHA PROG.]]),Tabla2[],2,0)</f>
        <v>Mar</v>
      </c>
      <c r="Q195" s="1">
        <f ca="1">YEAR(Tabla1[[#This Row],[FECHA PROG.]])</f>
        <v>2019</v>
      </c>
      <c r="R195" s="8">
        <f ca="1">360-SUMIFS(Tabla1[HORAS],Tabla1[MÁQUINA],Tabla1[[#This Row],[MÁQUINA]],Tabla1[AÑO],Tabla1[[#This Row],[AÑO]],Tabla1[MES],Tabla1[[#This Row],[MES]])</f>
        <v>351.86666666666667</v>
      </c>
      <c r="S195" s="17">
        <f ca="1">Tabla1[[#This Row],[HORAS DISPONIBLES]]/360</f>
        <v>0.97740740740740739</v>
      </c>
    </row>
    <row r="196" spans="1:19" x14ac:dyDescent="0.2">
      <c r="A196" s="1" t="s">
        <v>142</v>
      </c>
      <c r="B196" s="1" t="s">
        <v>37</v>
      </c>
      <c r="C196" s="1" t="str">
        <f ca="1">VLOOKUP(RANDBETWEEN(1,13),Tablas!$N$7:$O$19,2,0)</f>
        <v>TRACTORES</v>
      </c>
      <c r="D196" s="1" t="s">
        <v>12</v>
      </c>
      <c r="E196" s="1" t="s">
        <v>24</v>
      </c>
      <c r="F196" s="1">
        <v>201</v>
      </c>
      <c r="G196" s="1" t="s">
        <v>25</v>
      </c>
      <c r="H196" s="1">
        <v>1168</v>
      </c>
      <c r="I196" s="2">
        <f t="shared" ca="1" si="3"/>
        <v>43506</v>
      </c>
      <c r="J196" s="1" t="str">
        <f ca="1">IFERROR(IF(YEAR(Tabla1[[#This Row],[FECHA EJEC.]])&gt;0,"CONFORME","STANDBY"),"PENDIENTE")</f>
        <v>PENDIENTE</v>
      </c>
      <c r="K196" s="2" t="str">
        <f ca="1">IF(VLOOKUP(RANDBETWEEN(1,20),Tablas!$Q$6:$R$25,2,0)=0,"",Tabla1[[#This Row],[FECHA PROG.]]+VLOOKUP(RANDBETWEEN(1,20),Tablas!$Q$6:$R$25,2,0))</f>
        <v/>
      </c>
      <c r="L196" s="7" t="str">
        <f ca="1">IF(Tabla1[[#This Row],[FECHA EJEC.]]="","",TIME(RANDBETWEEN(9,15),RANDBETWEEN(10,40),0))</f>
        <v/>
      </c>
      <c r="M196" s="7" t="str">
        <f ca="1">IF(Tabla1[[#This Row],[FECHA EJEC.]]="","",Tabla1[[#This Row],[HORA INICIO]]+TIME(RANDBETWEEN(1,4),RANDBETWEEN(10,30),0))</f>
        <v/>
      </c>
      <c r="N196" s="8" t="str">
        <f ca="1">IF(Tabla1[[#This Row],[FECHA EJEC.]]="","",HOUR(Tabla1[[#This Row],[HORA TERMINO]]-Tabla1[[#This Row],[HORA INICIO]])+MINUTE(Tabla1[[#This Row],[HORA TERMINO]]-Tabla1[[#This Row],[HORA INICIO]])/60)</f>
        <v/>
      </c>
      <c r="O196" s="1" t="str">
        <f ca="1">IF(AND(K196=I196,J196="CONFORME"),"FECHA CUMPLIDA",IF(J196="STAND BY","STAND BY",IF(J196=""," ",IF(Tabla1[[#This Row],[FECHA EJEC.]]="","PENDIENTE",CONCATENATE("RETRASO DE ",(K196-I196)," DIAS")))))</f>
        <v>PENDIENTE</v>
      </c>
      <c r="P196" s="2" t="str">
        <f ca="1">VLOOKUP(MONTH(Tabla1[[#This Row],[FECHA PROG.]]),Tabla2[],2,0)</f>
        <v>Feb</v>
      </c>
      <c r="Q196" s="1">
        <f ca="1">YEAR(Tabla1[[#This Row],[FECHA PROG.]])</f>
        <v>2019</v>
      </c>
      <c r="R196" s="8">
        <f ca="1">360-SUMIFS(Tabla1[HORAS],Tabla1[MÁQUINA],Tabla1[[#This Row],[MÁQUINA]],Tabla1[AÑO],Tabla1[[#This Row],[AÑO]],Tabla1[MES],Tabla1[[#This Row],[MES]])</f>
        <v>360</v>
      </c>
      <c r="S196" s="17">
        <f ca="1">Tabla1[[#This Row],[HORAS DISPONIBLES]]/360</f>
        <v>1</v>
      </c>
    </row>
    <row r="197" spans="1:19" x14ac:dyDescent="0.2">
      <c r="A197" s="1" t="s">
        <v>134</v>
      </c>
      <c r="B197" s="1" t="s">
        <v>11</v>
      </c>
      <c r="C197" s="1" t="str">
        <f ca="1">VLOOKUP(RANDBETWEEN(1,13),Tablas!$N$7:$O$19,2,0)</f>
        <v>DRAGAS</v>
      </c>
      <c r="D197" s="1" t="s">
        <v>12</v>
      </c>
      <c r="E197" s="1" t="s">
        <v>13</v>
      </c>
      <c r="F197" s="1">
        <v>107</v>
      </c>
      <c r="G197" s="1" t="s">
        <v>14</v>
      </c>
      <c r="H197" s="1">
        <v>1420</v>
      </c>
      <c r="I197" s="2">
        <f t="shared" ca="1" si="3"/>
        <v>43244</v>
      </c>
      <c r="J197" s="1" t="str">
        <f ca="1">IFERROR(IF(YEAR(Tabla1[[#This Row],[FECHA EJEC.]])&gt;0,"CONFORME","STANDBY"),"PENDIENTE")</f>
        <v>CONFORME</v>
      </c>
      <c r="K197" s="2">
        <f ca="1">IF(VLOOKUP(RANDBETWEEN(1,20),Tablas!$Q$6:$R$25,2,0)=0,"",Tabla1[[#This Row],[FECHA PROG.]]+VLOOKUP(RANDBETWEEN(1,20),Tablas!$Q$6:$R$25,2,0))</f>
        <v>43246</v>
      </c>
      <c r="L197" s="7">
        <f ca="1">IF(Tabla1[[#This Row],[FECHA EJEC.]]="","",TIME(RANDBETWEEN(9,15),RANDBETWEEN(10,40),0))</f>
        <v>0.56458333333333333</v>
      </c>
      <c r="M197" s="7">
        <f ca="1">IF(Tabla1[[#This Row],[FECHA EJEC.]]="","",Tabla1[[#This Row],[HORA INICIO]]+TIME(RANDBETWEEN(1,4),RANDBETWEEN(10,30),0))</f>
        <v>0.74652777777777779</v>
      </c>
      <c r="N197" s="8">
        <f ca="1">IF(Tabla1[[#This Row],[FECHA EJEC.]]="","",HOUR(Tabla1[[#This Row],[HORA TERMINO]]-Tabla1[[#This Row],[HORA INICIO]])+MINUTE(Tabla1[[#This Row],[HORA TERMINO]]-Tabla1[[#This Row],[HORA INICIO]])/60)</f>
        <v>4.3666666666666663</v>
      </c>
      <c r="O197" s="1" t="str">
        <f ca="1">IF(AND(K197=I197,J197="CONFORME"),"FECHA CUMPLIDA",IF(J197="STAND BY","STAND BY",IF(J197=""," ",IF(Tabla1[[#This Row],[FECHA EJEC.]]="","PENDIENTE",CONCATENATE("RETRASO DE ",(K197-I197)," DIAS")))))</f>
        <v>RETRASO DE 2 DIAS</v>
      </c>
      <c r="P197" s="2" t="str">
        <f ca="1">VLOOKUP(MONTH(Tabla1[[#This Row],[FECHA PROG.]]),Tabla2[],2,0)</f>
        <v>May</v>
      </c>
      <c r="Q197" s="1">
        <f ca="1">YEAR(Tabla1[[#This Row],[FECHA PROG.]])</f>
        <v>2018</v>
      </c>
      <c r="R197" s="8">
        <f ca="1">360-SUMIFS(Tabla1[HORAS],Tabla1[MÁQUINA],Tabla1[[#This Row],[MÁQUINA]],Tabla1[AÑO],Tabla1[[#This Row],[AÑO]],Tabla1[MES],Tabla1[[#This Row],[MES]])</f>
        <v>337.9666666666667</v>
      </c>
      <c r="S197" s="17">
        <f ca="1">Tabla1[[#This Row],[HORAS DISPONIBLES]]/360</f>
        <v>0.93879629629629635</v>
      </c>
    </row>
    <row r="198" spans="1:19" x14ac:dyDescent="0.2">
      <c r="A198" s="1" t="s">
        <v>135</v>
      </c>
      <c r="B198" s="1" t="s">
        <v>16</v>
      </c>
      <c r="C198" s="1" t="str">
        <f ca="1">VLOOKUP(RANDBETWEEN(1,13),Tablas!$N$7:$O$19,2,0)</f>
        <v>LAS VOLQUETAS</v>
      </c>
      <c r="D198" s="1" t="s">
        <v>12</v>
      </c>
      <c r="E198" s="1" t="s">
        <v>13</v>
      </c>
      <c r="F198" s="1">
        <v>107</v>
      </c>
      <c r="G198" s="1" t="s">
        <v>29</v>
      </c>
      <c r="H198" s="1">
        <v>908</v>
      </c>
      <c r="I198" s="2">
        <f t="shared" ca="1" si="3"/>
        <v>43403</v>
      </c>
      <c r="J198" s="1" t="str">
        <f ca="1">IFERROR(IF(YEAR(Tabla1[[#This Row],[FECHA EJEC.]])&gt;0,"CONFORME","STANDBY"),"PENDIENTE")</f>
        <v>CONFORME</v>
      </c>
      <c r="K198" s="2">
        <f ca="1">IF(VLOOKUP(RANDBETWEEN(1,20),Tablas!$Q$6:$R$25,2,0)=0,"",Tabla1[[#This Row],[FECHA PROG.]]+VLOOKUP(RANDBETWEEN(1,20),Tablas!$Q$6:$R$25,2,0))</f>
        <v>43406</v>
      </c>
      <c r="L198" s="7">
        <f ca="1">IF(Tabla1[[#This Row],[FECHA EJEC.]]="","",TIME(RANDBETWEEN(9,15),RANDBETWEEN(10,40),0))</f>
        <v>0.64513888888888893</v>
      </c>
      <c r="M198" s="7">
        <f ca="1">IF(Tabla1[[#This Row],[FECHA EJEC.]]="","",Tabla1[[#This Row],[HORA INICIO]]+TIME(RANDBETWEEN(1,4),RANDBETWEEN(10,30),0))</f>
        <v>0.69513888888888897</v>
      </c>
      <c r="N198" s="8">
        <f ca="1">IF(Tabla1[[#This Row],[FECHA EJEC.]]="","",HOUR(Tabla1[[#This Row],[HORA TERMINO]]-Tabla1[[#This Row],[HORA INICIO]])+MINUTE(Tabla1[[#This Row],[HORA TERMINO]]-Tabla1[[#This Row],[HORA INICIO]])/60)</f>
        <v>1.2</v>
      </c>
      <c r="O198" s="1" t="str">
        <f ca="1">IF(AND(K198=I198,J198="CONFORME"),"FECHA CUMPLIDA",IF(J198="STAND BY","STAND BY",IF(J198=""," ",IF(Tabla1[[#This Row],[FECHA EJEC.]]="","PENDIENTE",CONCATENATE("RETRASO DE ",(K198-I198)," DIAS")))))</f>
        <v>RETRASO DE 3 DIAS</v>
      </c>
      <c r="P198" s="2" t="str">
        <f ca="1">VLOOKUP(MONTH(Tabla1[[#This Row],[FECHA PROG.]]),Tabla2[],2,0)</f>
        <v>Oct</v>
      </c>
      <c r="Q198" s="1">
        <f ca="1">YEAR(Tabla1[[#This Row],[FECHA PROG.]])</f>
        <v>2018</v>
      </c>
      <c r="R198" s="8">
        <f ca="1">360-SUMIFS(Tabla1[HORAS],Tabla1[MÁQUINA],Tabla1[[#This Row],[MÁQUINA]],Tabla1[AÑO],Tabla1[[#This Row],[AÑO]],Tabla1[MES],Tabla1[[#This Row],[MES]])</f>
        <v>354.36666666666667</v>
      </c>
      <c r="S198" s="17">
        <f ca="1">Tabla1[[#This Row],[HORAS DISPONIBLES]]/360</f>
        <v>0.98435185185185192</v>
      </c>
    </row>
    <row r="199" spans="1:19" x14ac:dyDescent="0.2">
      <c r="A199" s="1" t="s">
        <v>135</v>
      </c>
      <c r="B199" s="1" t="s">
        <v>16</v>
      </c>
      <c r="C199" s="1" t="str">
        <f ca="1">VLOOKUP(RANDBETWEEN(1,13),Tablas!$N$7:$O$19,2,0)</f>
        <v>MOTONIVELADORA</v>
      </c>
      <c r="D199" s="1" t="s">
        <v>12</v>
      </c>
      <c r="E199" s="1" t="s">
        <v>18</v>
      </c>
      <c r="F199" s="1">
        <v>107</v>
      </c>
      <c r="G199" s="1" t="s">
        <v>55</v>
      </c>
      <c r="H199" s="1">
        <v>1911</v>
      </c>
      <c r="I199" s="2">
        <f t="shared" ca="1" si="3"/>
        <v>43272</v>
      </c>
      <c r="J199" s="1" t="str">
        <f ca="1">IFERROR(IF(YEAR(Tabla1[[#This Row],[FECHA EJEC.]])&gt;0,"CONFORME","STANDBY"),"PENDIENTE")</f>
        <v>CONFORME</v>
      </c>
      <c r="K199" s="2">
        <f ca="1">IF(VLOOKUP(RANDBETWEEN(1,20),Tablas!$Q$6:$R$25,2,0)=0,"",Tabla1[[#This Row],[FECHA PROG.]]+VLOOKUP(RANDBETWEEN(1,20),Tablas!$Q$6:$R$25,2,0))</f>
        <v>43276</v>
      </c>
      <c r="L199" s="7">
        <f ca="1">IF(Tabla1[[#This Row],[FECHA EJEC.]]="","",TIME(RANDBETWEEN(9,15),RANDBETWEEN(10,40),0))</f>
        <v>0.48472222222222222</v>
      </c>
      <c r="M199" s="7">
        <f ca="1">IF(Tabla1[[#This Row],[FECHA EJEC.]]="","",Tabla1[[#This Row],[HORA INICIO]]+TIME(RANDBETWEEN(1,4),RANDBETWEEN(10,30),0))</f>
        <v>0.62986111111111109</v>
      </c>
      <c r="N199" s="8">
        <f ca="1">IF(Tabla1[[#This Row],[FECHA EJEC.]]="","",HOUR(Tabla1[[#This Row],[HORA TERMINO]]-Tabla1[[#This Row],[HORA INICIO]])+MINUTE(Tabla1[[#This Row],[HORA TERMINO]]-Tabla1[[#This Row],[HORA INICIO]])/60)</f>
        <v>3.4833333333333334</v>
      </c>
      <c r="O199" s="1" t="str">
        <f ca="1">IF(AND(K199=I199,J199="CONFORME"),"FECHA CUMPLIDA",IF(J199="STAND BY","STAND BY",IF(J199=""," ",IF(Tabla1[[#This Row],[FECHA EJEC.]]="","PENDIENTE",CONCATENATE("RETRASO DE ",(K199-I199)," DIAS")))))</f>
        <v>RETRASO DE 4 DIAS</v>
      </c>
      <c r="P199" s="2" t="str">
        <f ca="1">VLOOKUP(MONTH(Tabla1[[#This Row],[FECHA PROG.]]),Tabla2[],2,0)</f>
        <v>Jun</v>
      </c>
      <c r="Q199" s="1">
        <f ca="1">YEAR(Tabla1[[#This Row],[FECHA PROG.]])</f>
        <v>2018</v>
      </c>
      <c r="R199" s="8">
        <f ca="1">360-SUMIFS(Tabla1[HORAS],Tabla1[MÁQUINA],Tabla1[[#This Row],[MÁQUINA]],Tabla1[AÑO],Tabla1[[#This Row],[AÑO]],Tabla1[MES],Tabla1[[#This Row],[MES]])</f>
        <v>356.51666666666665</v>
      </c>
      <c r="S199" s="17">
        <f ca="1">Tabla1[[#This Row],[HORAS DISPONIBLES]]/360</f>
        <v>0.99032407407407408</v>
      </c>
    </row>
    <row r="200" spans="1:19" x14ac:dyDescent="0.2">
      <c r="A200" s="1" t="s">
        <v>145</v>
      </c>
      <c r="B200" s="1" t="s">
        <v>39</v>
      </c>
      <c r="C200" s="1" t="str">
        <f ca="1">VLOOKUP(RANDBETWEEN(1,13),Tablas!$N$7:$O$19,2,0)</f>
        <v>MOTOTRAILLA</v>
      </c>
      <c r="D200" s="1" t="s">
        <v>12</v>
      </c>
      <c r="E200" s="1" t="s">
        <v>21</v>
      </c>
      <c r="F200" s="1">
        <v>107</v>
      </c>
      <c r="G200" s="1" t="s">
        <v>29</v>
      </c>
      <c r="H200" s="1">
        <v>908</v>
      </c>
      <c r="I200" s="2">
        <f t="shared" ca="1" si="3"/>
        <v>43137</v>
      </c>
      <c r="J200" s="1" t="str">
        <f ca="1">IFERROR(IF(YEAR(Tabla1[[#This Row],[FECHA EJEC.]])&gt;0,"CONFORME","STANDBY"),"PENDIENTE")</f>
        <v>CONFORME</v>
      </c>
      <c r="K200" s="2">
        <f ca="1">IF(VLOOKUP(RANDBETWEEN(1,20),Tablas!$Q$6:$R$25,2,0)=0,"",Tabla1[[#This Row],[FECHA PROG.]]+VLOOKUP(RANDBETWEEN(1,20),Tablas!$Q$6:$R$25,2,0))</f>
        <v>43137</v>
      </c>
      <c r="L200" s="7">
        <f ca="1">IF(Tabla1[[#This Row],[FECHA EJEC.]]="","",TIME(RANDBETWEEN(9,15),RANDBETWEEN(10,40),0))</f>
        <v>0.55972222222222223</v>
      </c>
      <c r="M200" s="7">
        <f ca="1">IF(Tabla1[[#This Row],[FECHA EJEC.]]="","",Tabla1[[#This Row],[HORA INICIO]]+TIME(RANDBETWEEN(1,4),RANDBETWEEN(10,30),0))</f>
        <v>0.60833333333333339</v>
      </c>
      <c r="N200" s="8">
        <f ca="1">IF(Tabla1[[#This Row],[FECHA EJEC.]]="","",HOUR(Tabla1[[#This Row],[HORA TERMINO]]-Tabla1[[#This Row],[HORA INICIO]])+MINUTE(Tabla1[[#This Row],[HORA TERMINO]]-Tabla1[[#This Row],[HORA INICIO]])/60)</f>
        <v>1.1666666666666667</v>
      </c>
      <c r="O200" s="1" t="str">
        <f ca="1">IF(AND(K200=I200,J200="CONFORME"),"FECHA CUMPLIDA",IF(J200="STAND BY","STAND BY",IF(J200=""," ",IF(Tabla1[[#This Row],[FECHA EJEC.]]="","PENDIENTE",CONCATENATE("RETRASO DE ",(K200-I200)," DIAS")))))</f>
        <v>FECHA CUMPLIDA</v>
      </c>
      <c r="P200" s="2" t="str">
        <f ca="1">VLOOKUP(MONTH(Tabla1[[#This Row],[FECHA PROG.]]),Tabla2[],2,0)</f>
        <v>Feb</v>
      </c>
      <c r="Q200" s="1">
        <f ca="1">YEAR(Tabla1[[#This Row],[FECHA PROG.]])</f>
        <v>2018</v>
      </c>
      <c r="R200" s="8">
        <f ca="1">360-SUMIFS(Tabla1[HORAS],Tabla1[MÁQUINA],Tabla1[[#This Row],[MÁQUINA]],Tabla1[AÑO],Tabla1[[#This Row],[AÑO]],Tabla1[MES],Tabla1[[#This Row],[MES]])</f>
        <v>347.93333333333334</v>
      </c>
      <c r="S200" s="17">
        <f ca="1">Tabla1[[#This Row],[HORAS DISPONIBLES]]/360</f>
        <v>0.9664814814814815</v>
      </c>
    </row>
    <row r="201" spans="1:19" x14ac:dyDescent="0.2">
      <c r="A201" s="1" t="s">
        <v>146</v>
      </c>
      <c r="B201" s="1" t="s">
        <v>40</v>
      </c>
      <c r="C201" s="1" t="str">
        <f ca="1">VLOOKUP(RANDBETWEEN(1,13),Tablas!$N$7:$O$19,2,0)</f>
        <v>COMPACTADORA</v>
      </c>
      <c r="D201" s="1" t="s">
        <v>12</v>
      </c>
      <c r="E201" s="1" t="s">
        <v>24</v>
      </c>
      <c r="F201" s="1">
        <v>201</v>
      </c>
      <c r="G201" s="1" t="s">
        <v>25</v>
      </c>
      <c r="H201" s="1">
        <v>1168</v>
      </c>
      <c r="I201" s="2">
        <f t="shared" ca="1" si="3"/>
        <v>43338</v>
      </c>
      <c r="J201" s="1" t="str">
        <f ca="1">IFERROR(IF(YEAR(Tabla1[[#This Row],[FECHA EJEC.]])&gt;0,"CONFORME","STANDBY"),"PENDIENTE")</f>
        <v>CONFORME</v>
      </c>
      <c r="K201" s="2">
        <f ca="1">IF(VLOOKUP(RANDBETWEEN(1,20),Tablas!$Q$6:$R$25,2,0)=0,"",Tabla1[[#This Row],[FECHA PROG.]]+VLOOKUP(RANDBETWEEN(1,20),Tablas!$Q$6:$R$25,2,0))</f>
        <v>43338</v>
      </c>
      <c r="L201" s="7">
        <f ca="1">IF(Tabla1[[#This Row],[FECHA EJEC.]]="","",TIME(RANDBETWEEN(9,15),RANDBETWEEN(10,40),0))</f>
        <v>0.43958333333333333</v>
      </c>
      <c r="M201" s="7">
        <f ca="1">IF(Tabla1[[#This Row],[FECHA EJEC.]]="","",Tabla1[[#This Row],[HORA INICIO]]+TIME(RANDBETWEEN(1,4),RANDBETWEEN(10,30),0))</f>
        <v>0.52986111111111112</v>
      </c>
      <c r="N201" s="8">
        <f ca="1">IF(Tabla1[[#This Row],[FECHA EJEC.]]="","",HOUR(Tabla1[[#This Row],[HORA TERMINO]]-Tabla1[[#This Row],[HORA INICIO]])+MINUTE(Tabla1[[#This Row],[HORA TERMINO]]-Tabla1[[#This Row],[HORA INICIO]])/60)</f>
        <v>2.1666666666666665</v>
      </c>
      <c r="O201" s="1" t="str">
        <f ca="1">IF(AND(K201=I201,J201="CONFORME"),"FECHA CUMPLIDA",IF(J201="STAND BY","STAND BY",IF(J201=""," ",IF(Tabla1[[#This Row],[FECHA EJEC.]]="","PENDIENTE",CONCATENATE("RETRASO DE ",(K201-I201)," DIAS")))))</f>
        <v>FECHA CUMPLIDA</v>
      </c>
      <c r="P201" s="2" t="str">
        <f ca="1">VLOOKUP(MONTH(Tabla1[[#This Row],[FECHA PROG.]]),Tabla2[],2,0)</f>
        <v>Ago</v>
      </c>
      <c r="Q201" s="1">
        <f ca="1">YEAR(Tabla1[[#This Row],[FECHA PROG.]])</f>
        <v>2018</v>
      </c>
      <c r="R201" s="8">
        <f ca="1">360-SUMIFS(Tabla1[HORAS],Tabla1[MÁQUINA],Tabla1[[#This Row],[MÁQUINA]],Tabla1[AÑO],Tabla1[[#This Row],[AÑO]],Tabla1[MES],Tabla1[[#This Row],[MES]])</f>
        <v>354.11666666666667</v>
      </c>
      <c r="S201" s="17">
        <f ca="1">Tabla1[[#This Row],[HORAS DISPONIBLES]]/360</f>
        <v>0.98365740740740748</v>
      </c>
    </row>
    <row r="202" spans="1:19" x14ac:dyDescent="0.2">
      <c r="A202" s="1" t="s">
        <v>134</v>
      </c>
      <c r="B202" s="1" t="s">
        <v>26</v>
      </c>
      <c r="C202" s="1" t="str">
        <f ca="1">VLOOKUP(RANDBETWEEN(1,13),Tablas!$N$7:$O$19,2,0)</f>
        <v>ESCREPA</v>
      </c>
      <c r="D202" s="1" t="s">
        <v>12</v>
      </c>
      <c r="E202" s="1" t="s">
        <v>13</v>
      </c>
      <c r="F202" s="1">
        <v>107</v>
      </c>
      <c r="G202" s="1" t="s">
        <v>14</v>
      </c>
      <c r="H202" s="1">
        <v>1420</v>
      </c>
      <c r="I202" s="2">
        <f t="shared" ca="1" si="3"/>
        <v>43562</v>
      </c>
      <c r="J202" s="1" t="str">
        <f ca="1">IFERROR(IF(YEAR(Tabla1[[#This Row],[FECHA EJEC.]])&gt;0,"CONFORME","STANDBY"),"PENDIENTE")</f>
        <v>PENDIENTE</v>
      </c>
      <c r="K202" s="2" t="str">
        <f ca="1">IF(VLOOKUP(RANDBETWEEN(1,20),Tablas!$Q$6:$R$25,2,0)=0,"",Tabla1[[#This Row],[FECHA PROG.]]+VLOOKUP(RANDBETWEEN(1,20),Tablas!$Q$6:$R$25,2,0))</f>
        <v/>
      </c>
      <c r="L202" s="7" t="str">
        <f ca="1">IF(Tabla1[[#This Row],[FECHA EJEC.]]="","",TIME(RANDBETWEEN(9,15),RANDBETWEEN(10,40),0))</f>
        <v/>
      </c>
      <c r="M202" s="7" t="str">
        <f ca="1">IF(Tabla1[[#This Row],[FECHA EJEC.]]="","",Tabla1[[#This Row],[HORA INICIO]]+TIME(RANDBETWEEN(1,4),RANDBETWEEN(10,30),0))</f>
        <v/>
      </c>
      <c r="N202" s="8" t="str">
        <f ca="1">IF(Tabla1[[#This Row],[FECHA EJEC.]]="","",HOUR(Tabla1[[#This Row],[HORA TERMINO]]-Tabla1[[#This Row],[HORA INICIO]])+MINUTE(Tabla1[[#This Row],[HORA TERMINO]]-Tabla1[[#This Row],[HORA INICIO]])/60)</f>
        <v/>
      </c>
      <c r="O202" s="1" t="str">
        <f ca="1">IF(AND(K202=I202,J202="CONFORME"),"FECHA CUMPLIDA",IF(J202="STAND BY","STAND BY",IF(J202=""," ",IF(Tabla1[[#This Row],[FECHA EJEC.]]="","PENDIENTE",CONCATENATE("RETRASO DE ",(K202-I202)," DIAS")))))</f>
        <v>PENDIENTE</v>
      </c>
      <c r="P202" s="2" t="str">
        <f ca="1">VLOOKUP(MONTH(Tabla1[[#This Row],[FECHA PROG.]]),Tabla2[],2,0)</f>
        <v>Abr</v>
      </c>
      <c r="Q202" s="1">
        <f ca="1">YEAR(Tabla1[[#This Row],[FECHA PROG.]])</f>
        <v>2019</v>
      </c>
      <c r="R202" s="8">
        <f ca="1">360-SUMIFS(Tabla1[HORAS],Tabla1[MÁQUINA],Tabla1[[#This Row],[MÁQUINA]],Tabla1[AÑO],Tabla1[[#This Row],[AÑO]],Tabla1[MES],Tabla1[[#This Row],[MES]])</f>
        <v>351.5</v>
      </c>
      <c r="S202" s="17">
        <f ca="1">Tabla1[[#This Row],[HORAS DISPONIBLES]]/360</f>
        <v>0.97638888888888886</v>
      </c>
    </row>
    <row r="203" spans="1:19" x14ac:dyDescent="0.2">
      <c r="A203" s="1" t="s">
        <v>138</v>
      </c>
      <c r="B203" s="1" t="s">
        <v>27</v>
      </c>
      <c r="C203" s="1" t="str">
        <f ca="1">VLOOKUP(RANDBETWEEN(1,13),Tablas!$N$7:$O$19,2,0)</f>
        <v>MOTOTRAILLA</v>
      </c>
      <c r="D203" s="1" t="s">
        <v>12</v>
      </c>
      <c r="E203" s="1" t="s">
        <v>13</v>
      </c>
      <c r="F203" s="1">
        <v>107</v>
      </c>
      <c r="G203" s="1" t="s">
        <v>29</v>
      </c>
      <c r="H203" s="1">
        <v>908</v>
      </c>
      <c r="I203" s="2">
        <f t="shared" ca="1" si="3"/>
        <v>43530</v>
      </c>
      <c r="J203" s="1" t="str">
        <f ca="1">IFERROR(IF(YEAR(Tabla1[[#This Row],[FECHA EJEC.]])&gt;0,"CONFORME","STANDBY"),"PENDIENTE")</f>
        <v>CONFORME</v>
      </c>
      <c r="K203" s="2">
        <f ca="1">IF(VLOOKUP(RANDBETWEEN(1,20),Tablas!$Q$6:$R$25,2,0)=0,"",Tabla1[[#This Row],[FECHA PROG.]]+VLOOKUP(RANDBETWEEN(1,20),Tablas!$Q$6:$R$25,2,0))</f>
        <v>43530</v>
      </c>
      <c r="L203" s="7">
        <f ca="1">IF(Tabla1[[#This Row],[FECHA EJEC.]]="","",TIME(RANDBETWEEN(9,15),RANDBETWEEN(10,40),0))</f>
        <v>0.63958333333333328</v>
      </c>
      <c r="M203" s="7">
        <f ca="1">IF(Tabla1[[#This Row],[FECHA EJEC.]]="","",Tabla1[[#This Row],[HORA INICIO]]+TIME(RANDBETWEEN(1,4),RANDBETWEEN(10,30),0))</f>
        <v>0.73124999999999996</v>
      </c>
      <c r="N203" s="8">
        <f ca="1">IF(Tabla1[[#This Row],[FECHA EJEC.]]="","",HOUR(Tabla1[[#This Row],[HORA TERMINO]]-Tabla1[[#This Row],[HORA INICIO]])+MINUTE(Tabla1[[#This Row],[HORA TERMINO]]-Tabla1[[#This Row],[HORA INICIO]])/60)</f>
        <v>2.2000000000000002</v>
      </c>
      <c r="O203" s="1" t="str">
        <f ca="1">IF(AND(K203=I203,J203="CONFORME"),"FECHA CUMPLIDA",IF(J203="STAND BY","STAND BY",IF(J203=""," ",IF(Tabla1[[#This Row],[FECHA EJEC.]]="","PENDIENTE",CONCATENATE("RETRASO DE ",(K203-I203)," DIAS")))))</f>
        <v>FECHA CUMPLIDA</v>
      </c>
      <c r="P203" s="2" t="str">
        <f ca="1">VLOOKUP(MONTH(Tabla1[[#This Row],[FECHA PROG.]]),Tabla2[],2,0)</f>
        <v>Mar</v>
      </c>
      <c r="Q203" s="1">
        <f ca="1">YEAR(Tabla1[[#This Row],[FECHA PROG.]])</f>
        <v>2019</v>
      </c>
      <c r="R203" s="8">
        <f ca="1">360-SUMIFS(Tabla1[HORAS],Tabla1[MÁQUINA],Tabla1[[#This Row],[MÁQUINA]],Tabla1[AÑO],Tabla1[[#This Row],[AÑO]],Tabla1[MES],Tabla1[[#This Row],[MES]])</f>
        <v>357.8</v>
      </c>
      <c r="S203" s="17">
        <f ca="1">Tabla1[[#This Row],[HORAS DISPONIBLES]]/360</f>
        <v>0.99388888888888893</v>
      </c>
    </row>
    <row r="204" spans="1:19" x14ac:dyDescent="0.2">
      <c r="A204" s="1" t="s">
        <v>138</v>
      </c>
      <c r="B204" s="1" t="s">
        <v>27</v>
      </c>
      <c r="C204" s="1" t="str">
        <f ca="1">VLOOKUP(RANDBETWEEN(1,13),Tablas!$N$7:$O$19,2,0)</f>
        <v>CISTERNAS DE AGUA</v>
      </c>
      <c r="D204" s="1" t="s">
        <v>12</v>
      </c>
      <c r="E204" s="1" t="s">
        <v>18</v>
      </c>
      <c r="F204" s="1">
        <v>107</v>
      </c>
      <c r="G204" s="1" t="s">
        <v>55</v>
      </c>
      <c r="H204" s="1">
        <v>1911</v>
      </c>
      <c r="I204" s="2">
        <f t="shared" ca="1" si="3"/>
        <v>43328</v>
      </c>
      <c r="J204" s="1" t="str">
        <f ca="1">IFERROR(IF(YEAR(Tabla1[[#This Row],[FECHA EJEC.]])&gt;0,"CONFORME","STANDBY"),"PENDIENTE")</f>
        <v>CONFORME</v>
      </c>
      <c r="K204" s="2">
        <f ca="1">IF(VLOOKUP(RANDBETWEEN(1,20),Tablas!$Q$6:$R$25,2,0)=0,"",Tabla1[[#This Row],[FECHA PROG.]]+VLOOKUP(RANDBETWEEN(1,20),Tablas!$Q$6:$R$25,2,0))</f>
        <v>43328</v>
      </c>
      <c r="L204" s="7">
        <f ca="1">IF(Tabla1[[#This Row],[FECHA EJEC.]]="","",TIME(RANDBETWEEN(9,15),RANDBETWEEN(10,40),0))</f>
        <v>0.47916666666666669</v>
      </c>
      <c r="M204" s="7">
        <f ca="1">IF(Tabla1[[#This Row],[FECHA EJEC.]]="","",Tabla1[[#This Row],[HORA INICIO]]+TIME(RANDBETWEEN(1,4),RANDBETWEEN(10,30),0))</f>
        <v>0.57361111111111107</v>
      </c>
      <c r="N204" s="8">
        <f ca="1">IF(Tabla1[[#This Row],[FECHA EJEC.]]="","",HOUR(Tabla1[[#This Row],[HORA TERMINO]]-Tabla1[[#This Row],[HORA INICIO]])+MINUTE(Tabla1[[#This Row],[HORA TERMINO]]-Tabla1[[#This Row],[HORA INICIO]])/60)</f>
        <v>2.2666666666666666</v>
      </c>
      <c r="O204" s="1" t="str">
        <f ca="1">IF(AND(K204=I204,J204="CONFORME"),"FECHA CUMPLIDA",IF(J204="STAND BY","STAND BY",IF(J204=""," ",IF(Tabla1[[#This Row],[FECHA EJEC.]]="","PENDIENTE",CONCATENATE("RETRASO DE ",(K204-I204)," DIAS")))))</f>
        <v>FECHA CUMPLIDA</v>
      </c>
      <c r="P204" s="2" t="str">
        <f ca="1">VLOOKUP(MONTH(Tabla1[[#This Row],[FECHA PROG.]]),Tabla2[],2,0)</f>
        <v>Ago</v>
      </c>
      <c r="Q204" s="1">
        <f ca="1">YEAR(Tabla1[[#This Row],[FECHA PROG.]])</f>
        <v>2018</v>
      </c>
      <c r="R204" s="8">
        <f ca="1">360-SUMIFS(Tabla1[HORAS],Tabla1[MÁQUINA],Tabla1[[#This Row],[MÁQUINA]],Tabla1[AÑO],Tabla1[[#This Row],[AÑO]],Tabla1[MES],Tabla1[[#This Row],[MES]])</f>
        <v>357.73333333333335</v>
      </c>
      <c r="S204" s="17">
        <f ca="1">Tabla1[[#This Row],[HORAS DISPONIBLES]]/360</f>
        <v>0.99370370370370376</v>
      </c>
    </row>
    <row r="205" spans="1:19" x14ac:dyDescent="0.2">
      <c r="A205" s="1" t="s">
        <v>147</v>
      </c>
      <c r="B205" s="1" t="s">
        <v>42</v>
      </c>
      <c r="C205" s="1" t="str">
        <f ca="1">VLOOKUP(RANDBETWEEN(1,13),Tablas!$N$7:$O$19,2,0)</f>
        <v>LAS VOLQUETAS</v>
      </c>
      <c r="D205" s="1" t="s">
        <v>12</v>
      </c>
      <c r="E205" s="1" t="s">
        <v>21</v>
      </c>
      <c r="F205" s="1">
        <v>106</v>
      </c>
      <c r="G205" s="1" t="s">
        <v>55</v>
      </c>
      <c r="H205" s="1">
        <v>1911</v>
      </c>
      <c r="I205" s="2">
        <f t="shared" ca="1" si="3"/>
        <v>43170</v>
      </c>
      <c r="J205" s="1" t="str">
        <f ca="1">IFERROR(IF(YEAR(Tabla1[[#This Row],[FECHA EJEC.]])&gt;0,"CONFORME","STANDBY"),"PENDIENTE")</f>
        <v>CONFORME</v>
      </c>
      <c r="K205" s="2">
        <f ca="1">IF(VLOOKUP(RANDBETWEEN(1,20),Tablas!$Q$6:$R$25,2,0)=0,"",Tabla1[[#This Row],[FECHA PROG.]]+VLOOKUP(RANDBETWEEN(1,20),Tablas!$Q$6:$R$25,2,0))</f>
        <v>43170</v>
      </c>
      <c r="L205" s="7">
        <f ca="1">IF(Tabla1[[#This Row],[FECHA EJEC.]]="","",TIME(RANDBETWEEN(9,15),RANDBETWEEN(10,40),0))</f>
        <v>0.39513888888888887</v>
      </c>
      <c r="M205" s="7">
        <f ca="1">IF(Tabla1[[#This Row],[FECHA EJEC.]]="","",Tabla1[[#This Row],[HORA INICIO]]+TIME(RANDBETWEEN(1,4),RANDBETWEEN(10,30),0))</f>
        <v>0.49861111111111112</v>
      </c>
      <c r="N205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205" s="1" t="str">
        <f ca="1">IF(AND(K205=I205,J205="CONFORME"),"FECHA CUMPLIDA",IF(J205="STAND BY","STAND BY",IF(J205=""," ",IF(Tabla1[[#This Row],[FECHA EJEC.]]="","PENDIENTE",CONCATENATE("RETRASO DE ",(K205-I205)," DIAS")))))</f>
        <v>FECHA CUMPLIDA</v>
      </c>
      <c r="P205" s="2" t="str">
        <f ca="1">VLOOKUP(MONTH(Tabla1[[#This Row],[FECHA PROG.]]),Tabla2[],2,0)</f>
        <v>Mar</v>
      </c>
      <c r="Q205" s="1">
        <f ca="1">YEAR(Tabla1[[#This Row],[FECHA PROG.]])</f>
        <v>2018</v>
      </c>
      <c r="R205" s="8">
        <f ca="1">360-SUMIFS(Tabla1[HORAS],Tabla1[MÁQUINA],Tabla1[[#This Row],[MÁQUINA]],Tabla1[AÑO],Tabla1[[#This Row],[AÑO]],Tabla1[MES],Tabla1[[#This Row],[MES]])</f>
        <v>348.95</v>
      </c>
      <c r="S205" s="17">
        <f ca="1">Tabla1[[#This Row],[HORAS DISPONIBLES]]/360</f>
        <v>0.96930555555555553</v>
      </c>
    </row>
    <row r="206" spans="1:19" x14ac:dyDescent="0.2">
      <c r="A206" s="1" t="s">
        <v>148</v>
      </c>
      <c r="B206" s="1" t="s">
        <v>43</v>
      </c>
      <c r="C206" s="1" t="str">
        <f ca="1">VLOOKUP(RANDBETWEEN(1,13),Tablas!$N$7:$O$19,2,0)</f>
        <v>DRAGALINA</v>
      </c>
      <c r="D206" s="1" t="s">
        <v>12</v>
      </c>
      <c r="E206" s="1" t="s">
        <v>24</v>
      </c>
      <c r="F206" s="1">
        <v>201</v>
      </c>
      <c r="G206" s="1" t="s">
        <v>25</v>
      </c>
      <c r="H206" s="1">
        <v>1168</v>
      </c>
      <c r="I206" s="2">
        <f t="shared" ca="1" si="3"/>
        <v>43365</v>
      </c>
      <c r="J206" s="1" t="str">
        <f ca="1">IFERROR(IF(YEAR(Tabla1[[#This Row],[FECHA EJEC.]])&gt;0,"CONFORME","STANDBY"),"PENDIENTE")</f>
        <v>CONFORME</v>
      </c>
      <c r="K206" s="2">
        <f ca="1">IF(VLOOKUP(RANDBETWEEN(1,20),Tablas!$Q$6:$R$25,2,0)=0,"",Tabla1[[#This Row],[FECHA PROG.]]+VLOOKUP(RANDBETWEEN(1,20),Tablas!$Q$6:$R$25,2,0))</f>
        <v>43369</v>
      </c>
      <c r="L206" s="7">
        <f ca="1">IF(Tabla1[[#This Row],[FECHA EJEC.]]="","",TIME(RANDBETWEEN(9,15),RANDBETWEEN(10,40),0))</f>
        <v>0.60972222222222228</v>
      </c>
      <c r="M206" s="7">
        <f ca="1">IF(Tabla1[[#This Row],[FECHA EJEC.]]="","",Tabla1[[#This Row],[HORA INICIO]]+TIME(RANDBETWEEN(1,4),RANDBETWEEN(10,30),0))</f>
        <v>0.79722222222222228</v>
      </c>
      <c r="N206" s="8">
        <f ca="1">IF(Tabla1[[#This Row],[FECHA EJEC.]]="","",HOUR(Tabla1[[#This Row],[HORA TERMINO]]-Tabla1[[#This Row],[HORA INICIO]])+MINUTE(Tabla1[[#This Row],[HORA TERMINO]]-Tabla1[[#This Row],[HORA INICIO]])/60)</f>
        <v>4.5</v>
      </c>
      <c r="O206" s="1" t="str">
        <f ca="1">IF(AND(K206=I206,J206="CONFORME"),"FECHA CUMPLIDA",IF(J206="STAND BY","STAND BY",IF(J206=""," ",IF(Tabla1[[#This Row],[FECHA EJEC.]]="","PENDIENTE",CONCATENATE("RETRASO DE ",(K206-I206)," DIAS")))))</f>
        <v>RETRASO DE 4 DIAS</v>
      </c>
      <c r="P206" s="2" t="str">
        <f ca="1">VLOOKUP(MONTH(Tabla1[[#This Row],[FECHA PROG.]]),Tabla2[],2,0)</f>
        <v>Set</v>
      </c>
      <c r="Q206" s="1">
        <f ca="1">YEAR(Tabla1[[#This Row],[FECHA PROG.]])</f>
        <v>2018</v>
      </c>
      <c r="R206" s="8">
        <f ca="1">360-SUMIFS(Tabla1[HORAS],Tabla1[MÁQUINA],Tabla1[[#This Row],[MÁQUINA]],Tabla1[AÑO],Tabla1[[#This Row],[AÑO]],Tabla1[MES],Tabla1[[#This Row],[MES]])</f>
        <v>355.5</v>
      </c>
      <c r="S206" s="17">
        <f ca="1">Tabla1[[#This Row],[HORAS DISPONIBLES]]/360</f>
        <v>0.98750000000000004</v>
      </c>
    </row>
    <row r="207" spans="1:19" x14ac:dyDescent="0.2">
      <c r="A207" s="1" t="s">
        <v>141</v>
      </c>
      <c r="B207" s="1" t="s">
        <v>31</v>
      </c>
      <c r="C207" s="1" t="str">
        <f ca="1">VLOOKUP(RANDBETWEEN(1,13),Tablas!$N$7:$O$19,2,0)</f>
        <v>ESCREPA</v>
      </c>
      <c r="D207" s="1" t="s">
        <v>12</v>
      </c>
      <c r="E207" s="1" t="s">
        <v>13</v>
      </c>
      <c r="F207" s="1">
        <v>107</v>
      </c>
      <c r="G207" s="1" t="s">
        <v>14</v>
      </c>
      <c r="H207" s="1">
        <v>1420</v>
      </c>
      <c r="I207" s="2">
        <f t="shared" ca="1" si="3"/>
        <v>43482</v>
      </c>
      <c r="J207" s="1" t="str">
        <f ca="1">IFERROR(IF(YEAR(Tabla1[[#This Row],[FECHA EJEC.]])&gt;0,"CONFORME","STANDBY"),"PENDIENTE")</f>
        <v>CONFORME</v>
      </c>
      <c r="K207" s="2">
        <f ca="1">IF(VLOOKUP(RANDBETWEEN(1,20),Tablas!$Q$6:$R$25,2,0)=0,"",Tabla1[[#This Row],[FECHA PROG.]]+VLOOKUP(RANDBETWEEN(1,20),Tablas!$Q$6:$R$25,2,0))</f>
        <v>43484</v>
      </c>
      <c r="L207" s="7">
        <f ca="1">IF(Tabla1[[#This Row],[FECHA EJEC.]]="","",TIME(RANDBETWEEN(9,15),RANDBETWEEN(10,40),0))</f>
        <v>0.64444444444444449</v>
      </c>
      <c r="M207" s="7">
        <f ca="1">IF(Tabla1[[#This Row],[FECHA EJEC.]]="","",Tabla1[[#This Row],[HORA INICIO]]+TIME(RANDBETWEEN(1,4),RANDBETWEEN(10,30),0))</f>
        <v>0.70486111111111116</v>
      </c>
      <c r="N207" s="8">
        <f ca="1">IF(Tabla1[[#This Row],[FECHA EJEC.]]="","",HOUR(Tabla1[[#This Row],[HORA TERMINO]]-Tabla1[[#This Row],[HORA INICIO]])+MINUTE(Tabla1[[#This Row],[HORA TERMINO]]-Tabla1[[#This Row],[HORA INICIO]])/60)</f>
        <v>1.45</v>
      </c>
      <c r="O207" s="1" t="str">
        <f ca="1">IF(AND(K207=I207,J207="CONFORME"),"FECHA CUMPLIDA",IF(J207="STAND BY","STAND BY",IF(J207=""," ",IF(Tabla1[[#This Row],[FECHA EJEC.]]="","PENDIENTE",CONCATENATE("RETRASO DE ",(K207-I207)," DIAS")))))</f>
        <v>RETRASO DE 2 DIAS</v>
      </c>
      <c r="P207" s="2" t="str">
        <f ca="1">VLOOKUP(MONTH(Tabla1[[#This Row],[FECHA PROG.]]),Tabla2[],2,0)</f>
        <v>Ene</v>
      </c>
      <c r="Q207" s="1">
        <f ca="1">YEAR(Tabla1[[#This Row],[FECHA PROG.]])</f>
        <v>2019</v>
      </c>
      <c r="R207" s="8">
        <f ca="1">360-SUMIFS(Tabla1[HORAS],Tabla1[MÁQUINA],Tabla1[[#This Row],[MÁQUINA]],Tabla1[AÑO],Tabla1[[#This Row],[AÑO]],Tabla1[MES],Tabla1[[#This Row],[MES]])</f>
        <v>353.65</v>
      </c>
      <c r="S207" s="17">
        <f ca="1">Tabla1[[#This Row],[HORAS DISPONIBLES]]/360</f>
        <v>0.98236111111111102</v>
      </c>
    </row>
    <row r="208" spans="1:19" x14ac:dyDescent="0.2">
      <c r="A208" s="1" t="s">
        <v>136</v>
      </c>
      <c r="B208" s="1" t="s">
        <v>20</v>
      </c>
      <c r="C208" s="1" t="str">
        <f ca="1">VLOOKUP(RANDBETWEEN(1,13),Tablas!$N$7:$O$19,2,0)</f>
        <v>CARGADORA</v>
      </c>
      <c r="D208" s="1" t="s">
        <v>12</v>
      </c>
      <c r="E208" s="1" t="s">
        <v>21</v>
      </c>
      <c r="F208" s="1">
        <v>106</v>
      </c>
      <c r="G208" s="1" t="s">
        <v>29</v>
      </c>
      <c r="H208" s="1">
        <v>908</v>
      </c>
      <c r="I208" s="2">
        <f t="shared" ca="1" si="3"/>
        <v>43131</v>
      </c>
      <c r="J208" s="1" t="str">
        <f ca="1">IFERROR(IF(YEAR(Tabla1[[#This Row],[FECHA EJEC.]])&gt;0,"CONFORME","STANDBY"),"PENDIENTE")</f>
        <v>CONFORME</v>
      </c>
      <c r="K208" s="2">
        <f ca="1">IF(VLOOKUP(RANDBETWEEN(1,20),Tablas!$Q$6:$R$25,2,0)=0,"",Tabla1[[#This Row],[FECHA PROG.]]+VLOOKUP(RANDBETWEEN(1,20),Tablas!$Q$6:$R$25,2,0))</f>
        <v>43135</v>
      </c>
      <c r="L208" s="7">
        <f ca="1">IF(Tabla1[[#This Row],[FECHA EJEC.]]="","",TIME(RANDBETWEEN(9,15),RANDBETWEEN(10,40),0))</f>
        <v>0.46736111111111112</v>
      </c>
      <c r="M208" s="7">
        <f ca="1">IF(Tabla1[[#This Row],[FECHA EJEC.]]="","",Tabla1[[#This Row],[HORA INICIO]]+TIME(RANDBETWEEN(1,4),RANDBETWEEN(10,30),0))</f>
        <v>0.56180555555555556</v>
      </c>
      <c r="N208" s="8">
        <f ca="1">IF(Tabla1[[#This Row],[FECHA EJEC.]]="","",HOUR(Tabla1[[#This Row],[HORA TERMINO]]-Tabla1[[#This Row],[HORA INICIO]])+MINUTE(Tabla1[[#This Row],[HORA TERMINO]]-Tabla1[[#This Row],[HORA INICIO]])/60)</f>
        <v>2.2666666666666666</v>
      </c>
      <c r="O208" s="1" t="str">
        <f ca="1">IF(AND(K208=I208,J208="CONFORME"),"FECHA CUMPLIDA",IF(J208="STAND BY","STAND BY",IF(J208=""," ",IF(Tabla1[[#This Row],[FECHA EJEC.]]="","PENDIENTE",CONCATENATE("RETRASO DE ",(K208-I208)," DIAS")))))</f>
        <v>RETRASO DE 4 DIAS</v>
      </c>
      <c r="P208" s="2" t="str">
        <f ca="1">VLOOKUP(MONTH(Tabla1[[#This Row],[FECHA PROG.]]),Tabla2[],2,0)</f>
        <v>Ene</v>
      </c>
      <c r="Q208" s="1">
        <f ca="1">YEAR(Tabla1[[#This Row],[FECHA PROG.]])</f>
        <v>2018</v>
      </c>
      <c r="R208" s="8">
        <f ca="1">360-SUMIFS(Tabla1[HORAS],Tabla1[MÁQUINA],Tabla1[[#This Row],[MÁQUINA]],Tabla1[AÑO],Tabla1[[#This Row],[AÑO]],Tabla1[MES],Tabla1[[#This Row],[MES]])</f>
        <v>355.23333333333335</v>
      </c>
      <c r="S208" s="17">
        <f ca="1">Tabla1[[#This Row],[HORAS DISPONIBLES]]/360</f>
        <v>0.98675925925925934</v>
      </c>
    </row>
    <row r="209" spans="1:19" x14ac:dyDescent="0.2">
      <c r="A209" s="1" t="s">
        <v>149</v>
      </c>
      <c r="B209" s="1" t="s">
        <v>45</v>
      </c>
      <c r="C209" s="1" t="str">
        <f ca="1">VLOOKUP(RANDBETWEEN(1,13),Tablas!$N$7:$O$19,2,0)</f>
        <v>CARGADORA</v>
      </c>
      <c r="D209" s="1" t="s">
        <v>12</v>
      </c>
      <c r="E209" s="1" t="s">
        <v>24</v>
      </c>
      <c r="F209" s="1">
        <v>201</v>
      </c>
      <c r="G209" s="1" t="s">
        <v>25</v>
      </c>
      <c r="H209" s="1">
        <v>1168</v>
      </c>
      <c r="I209" s="2">
        <f t="shared" ca="1" si="3"/>
        <v>43496</v>
      </c>
      <c r="J209" s="1" t="str">
        <f ca="1">IFERROR(IF(YEAR(Tabla1[[#This Row],[FECHA EJEC.]])&gt;0,"CONFORME","STANDBY"),"PENDIENTE")</f>
        <v>CONFORME</v>
      </c>
      <c r="K209" s="2">
        <f ca="1">IF(VLOOKUP(RANDBETWEEN(1,20),Tablas!$Q$6:$R$25,2,0)=0,"",Tabla1[[#This Row],[FECHA PROG.]]+VLOOKUP(RANDBETWEEN(1,20),Tablas!$Q$6:$R$25,2,0))</f>
        <v>43500</v>
      </c>
      <c r="L209" s="7">
        <f ca="1">IF(Tabla1[[#This Row],[FECHA EJEC.]]="","",TIME(RANDBETWEEN(9,15),RANDBETWEEN(10,40),0))</f>
        <v>0.59444444444444444</v>
      </c>
      <c r="M209" s="7">
        <f ca="1">IF(Tabla1[[#This Row],[FECHA EJEC.]]="","",Tabla1[[#This Row],[HORA INICIO]]+TIME(RANDBETWEEN(1,4),RANDBETWEEN(10,30),0))</f>
        <v>0.73472222222222228</v>
      </c>
      <c r="N209" s="8">
        <f ca="1">IF(Tabla1[[#This Row],[FECHA EJEC.]]="","",HOUR(Tabla1[[#This Row],[HORA TERMINO]]-Tabla1[[#This Row],[HORA INICIO]])+MINUTE(Tabla1[[#This Row],[HORA TERMINO]]-Tabla1[[#This Row],[HORA INICIO]])/60)</f>
        <v>3.3666666666666667</v>
      </c>
      <c r="O209" s="1" t="str">
        <f ca="1">IF(AND(K209=I209,J209="CONFORME"),"FECHA CUMPLIDA",IF(J209="STAND BY","STAND BY",IF(J209=""," ",IF(Tabla1[[#This Row],[FECHA EJEC.]]="","PENDIENTE",CONCATENATE("RETRASO DE ",(K209-I209)," DIAS")))))</f>
        <v>RETRASO DE 4 DIAS</v>
      </c>
      <c r="P209" s="2" t="str">
        <f ca="1">VLOOKUP(MONTH(Tabla1[[#This Row],[FECHA PROG.]]),Tabla2[],2,0)</f>
        <v>Ene</v>
      </c>
      <c r="Q209" s="1">
        <f ca="1">YEAR(Tabla1[[#This Row],[FECHA PROG.]])</f>
        <v>2019</v>
      </c>
      <c r="R209" s="8">
        <f ca="1">360-SUMIFS(Tabla1[HORAS],Tabla1[MÁQUINA],Tabla1[[#This Row],[MÁQUINA]],Tabla1[AÑO],Tabla1[[#This Row],[AÑO]],Tabla1[MES],Tabla1[[#This Row],[MES]])</f>
        <v>348.05</v>
      </c>
      <c r="S209" s="17">
        <f ca="1">Tabla1[[#This Row],[HORAS DISPONIBLES]]/360</f>
        <v>0.96680555555555558</v>
      </c>
    </row>
    <row r="210" spans="1:19" x14ac:dyDescent="0.2">
      <c r="A210" s="1" t="s">
        <v>141</v>
      </c>
      <c r="B210" s="1" t="s">
        <v>34</v>
      </c>
      <c r="C210" s="1" t="str">
        <f ca="1">VLOOKUP(RANDBETWEEN(1,13),Tablas!$N$7:$O$19,2,0)</f>
        <v>LAS VOLQUETAS</v>
      </c>
      <c r="D210" s="1" t="s">
        <v>12</v>
      </c>
      <c r="E210" s="1" t="s">
        <v>13</v>
      </c>
      <c r="F210" s="1">
        <v>107</v>
      </c>
      <c r="G210" s="1" t="s">
        <v>14</v>
      </c>
      <c r="H210" s="1">
        <v>1420</v>
      </c>
      <c r="I210" s="2">
        <f t="shared" ca="1" si="3"/>
        <v>43148</v>
      </c>
      <c r="J210" s="1" t="str">
        <f ca="1">IFERROR(IF(YEAR(Tabla1[[#This Row],[FECHA EJEC.]])&gt;0,"CONFORME","STANDBY"),"PENDIENTE")</f>
        <v>PENDIENTE</v>
      </c>
      <c r="K210" s="2" t="str">
        <f ca="1">IF(VLOOKUP(RANDBETWEEN(1,20),Tablas!$Q$6:$R$25,2,0)=0,"",Tabla1[[#This Row],[FECHA PROG.]]+VLOOKUP(RANDBETWEEN(1,20),Tablas!$Q$6:$R$25,2,0))</f>
        <v/>
      </c>
      <c r="L210" s="7" t="str">
        <f ca="1">IF(Tabla1[[#This Row],[FECHA EJEC.]]="","",TIME(RANDBETWEEN(9,15),RANDBETWEEN(10,40),0))</f>
        <v/>
      </c>
      <c r="M210" s="7" t="str">
        <f ca="1">IF(Tabla1[[#This Row],[FECHA EJEC.]]="","",Tabla1[[#This Row],[HORA INICIO]]+TIME(RANDBETWEEN(1,4),RANDBETWEEN(10,30),0))</f>
        <v/>
      </c>
      <c r="N210" s="8" t="str">
        <f ca="1">IF(Tabla1[[#This Row],[FECHA EJEC.]]="","",HOUR(Tabla1[[#This Row],[HORA TERMINO]]-Tabla1[[#This Row],[HORA INICIO]])+MINUTE(Tabla1[[#This Row],[HORA TERMINO]]-Tabla1[[#This Row],[HORA INICIO]])/60)</f>
        <v/>
      </c>
      <c r="O210" s="1" t="str">
        <f ca="1">IF(AND(K210=I210,J210="CONFORME"),"FECHA CUMPLIDA",IF(J210="STAND BY","STAND BY",IF(J210=""," ",IF(Tabla1[[#This Row],[FECHA EJEC.]]="","PENDIENTE",CONCATENATE("RETRASO DE ",(K210-I210)," DIAS")))))</f>
        <v>PENDIENTE</v>
      </c>
      <c r="P210" s="2" t="str">
        <f ca="1">VLOOKUP(MONTH(Tabla1[[#This Row],[FECHA PROG.]]),Tabla2[],2,0)</f>
        <v>Feb</v>
      </c>
      <c r="Q210" s="1">
        <f ca="1">YEAR(Tabla1[[#This Row],[FECHA PROG.]])</f>
        <v>2018</v>
      </c>
      <c r="R210" s="8">
        <f ca="1">360-SUMIFS(Tabla1[HORAS],Tabla1[MÁQUINA],Tabla1[[#This Row],[MÁQUINA]],Tabla1[AÑO],Tabla1[[#This Row],[AÑO]],Tabla1[MES],Tabla1[[#This Row],[MES]])</f>
        <v>349.73333333333335</v>
      </c>
      <c r="S210" s="17">
        <f ca="1">Tabla1[[#This Row],[HORAS DISPONIBLES]]/360</f>
        <v>0.9714814814814815</v>
      </c>
    </row>
    <row r="211" spans="1:19" x14ac:dyDescent="0.2">
      <c r="A211" s="1" t="s">
        <v>139</v>
      </c>
      <c r="B211" s="1" t="s">
        <v>28</v>
      </c>
      <c r="C211" s="1" t="str">
        <f ca="1">VLOOKUP(RANDBETWEEN(1,13),Tablas!$N$7:$O$19,2,0)</f>
        <v>RETROEXCAVADORA</v>
      </c>
      <c r="D211" s="1" t="s">
        <v>12</v>
      </c>
      <c r="E211" s="1" t="s">
        <v>13</v>
      </c>
      <c r="F211" s="1">
        <v>106</v>
      </c>
      <c r="G211" s="1" t="s">
        <v>29</v>
      </c>
      <c r="H211" s="1">
        <v>908</v>
      </c>
      <c r="I211" s="2">
        <f t="shared" ca="1" si="3"/>
        <v>43414</v>
      </c>
      <c r="J211" s="1" t="str">
        <f ca="1">IFERROR(IF(YEAR(Tabla1[[#This Row],[FECHA EJEC.]])&gt;0,"CONFORME","STANDBY"),"PENDIENTE")</f>
        <v>CONFORME</v>
      </c>
      <c r="K211" s="2">
        <f ca="1">IF(VLOOKUP(RANDBETWEEN(1,20),Tablas!$Q$6:$R$25,2,0)=0,"",Tabla1[[#This Row],[FECHA PROG.]]+VLOOKUP(RANDBETWEEN(1,20),Tablas!$Q$6:$R$25,2,0))</f>
        <v>43414</v>
      </c>
      <c r="L211" s="7">
        <f ca="1">IF(Tabla1[[#This Row],[FECHA EJEC.]]="","",TIME(RANDBETWEEN(9,15),RANDBETWEEN(10,40),0))</f>
        <v>0.60138888888888886</v>
      </c>
      <c r="M211" s="7">
        <f ca="1">IF(Tabla1[[#This Row],[FECHA EJEC.]]="","",Tabla1[[#This Row],[HORA INICIO]]+TIME(RANDBETWEEN(1,4),RANDBETWEEN(10,30),0))</f>
        <v>0.70555555555555549</v>
      </c>
      <c r="N211" s="8">
        <f ca="1">IF(Tabla1[[#This Row],[FECHA EJEC.]]="","",HOUR(Tabla1[[#This Row],[HORA TERMINO]]-Tabla1[[#This Row],[HORA INICIO]])+MINUTE(Tabla1[[#This Row],[HORA TERMINO]]-Tabla1[[#This Row],[HORA INICIO]])/60)</f>
        <v>2.5</v>
      </c>
      <c r="O211" s="1" t="str">
        <f ca="1">IF(AND(K211=I211,J211="CONFORME"),"FECHA CUMPLIDA",IF(J211="STAND BY","STAND BY",IF(J211=""," ",IF(Tabla1[[#This Row],[FECHA EJEC.]]="","PENDIENTE",CONCATENATE("RETRASO DE ",(K211-I211)," DIAS")))))</f>
        <v>FECHA CUMPLIDA</v>
      </c>
      <c r="P211" s="2" t="str">
        <f ca="1">VLOOKUP(MONTH(Tabla1[[#This Row],[FECHA PROG.]]),Tabla2[],2,0)</f>
        <v>Nov</v>
      </c>
      <c r="Q211" s="1">
        <f ca="1">YEAR(Tabla1[[#This Row],[FECHA PROG.]])</f>
        <v>2018</v>
      </c>
      <c r="R211" s="8">
        <f ca="1">360-SUMIFS(Tabla1[HORAS],Tabla1[MÁQUINA],Tabla1[[#This Row],[MÁQUINA]],Tabla1[AÑO],Tabla1[[#This Row],[AÑO]],Tabla1[MES],Tabla1[[#This Row],[MES]])</f>
        <v>321.14999999999998</v>
      </c>
      <c r="S211" s="17">
        <f ca="1">Tabla1[[#This Row],[HORAS DISPONIBLES]]/360</f>
        <v>0.89208333333333323</v>
      </c>
    </row>
    <row r="212" spans="1:19" x14ac:dyDescent="0.2">
      <c r="A212" s="1" t="s">
        <v>139</v>
      </c>
      <c r="B212" s="1" t="s">
        <v>28</v>
      </c>
      <c r="C212" s="1" t="str">
        <f ca="1">VLOOKUP(RANDBETWEEN(1,13),Tablas!$N$7:$O$19,2,0)</f>
        <v>TRACTORES</v>
      </c>
      <c r="D212" s="1" t="s">
        <v>12</v>
      </c>
      <c r="E212" s="1" t="s">
        <v>18</v>
      </c>
      <c r="F212" s="1">
        <v>106</v>
      </c>
      <c r="G212" s="1" t="s">
        <v>55</v>
      </c>
      <c r="H212" s="1">
        <v>1911</v>
      </c>
      <c r="I212" s="2">
        <f t="shared" ca="1" si="3"/>
        <v>43162</v>
      </c>
      <c r="J212" s="1" t="str">
        <f ca="1">IFERROR(IF(YEAR(Tabla1[[#This Row],[FECHA EJEC.]])&gt;0,"CONFORME","STANDBY"),"PENDIENTE")</f>
        <v>PENDIENTE</v>
      </c>
      <c r="K212" s="2" t="str">
        <f ca="1">IF(VLOOKUP(RANDBETWEEN(1,20),Tablas!$Q$6:$R$25,2,0)=0,"",Tabla1[[#This Row],[FECHA PROG.]]+VLOOKUP(RANDBETWEEN(1,20),Tablas!$Q$6:$R$25,2,0))</f>
        <v/>
      </c>
      <c r="L212" s="7" t="str">
        <f ca="1">IF(Tabla1[[#This Row],[FECHA EJEC.]]="","",TIME(RANDBETWEEN(9,15),RANDBETWEEN(10,40),0))</f>
        <v/>
      </c>
      <c r="M212" s="7" t="str">
        <f ca="1">IF(Tabla1[[#This Row],[FECHA EJEC.]]="","",Tabla1[[#This Row],[HORA INICIO]]+TIME(RANDBETWEEN(1,4),RANDBETWEEN(10,30),0))</f>
        <v/>
      </c>
      <c r="N212" s="8" t="str">
        <f ca="1">IF(Tabla1[[#This Row],[FECHA EJEC.]]="","",HOUR(Tabla1[[#This Row],[HORA TERMINO]]-Tabla1[[#This Row],[HORA INICIO]])+MINUTE(Tabla1[[#This Row],[HORA TERMINO]]-Tabla1[[#This Row],[HORA INICIO]])/60)</f>
        <v/>
      </c>
      <c r="O212" s="1" t="str">
        <f ca="1">IF(AND(K212=I212,J212="CONFORME"),"FECHA CUMPLIDA",IF(J212="STAND BY","STAND BY",IF(J212=""," ",IF(Tabla1[[#This Row],[FECHA EJEC.]]="","PENDIENTE",CONCATENATE("RETRASO DE ",(K212-I212)," DIAS")))))</f>
        <v>PENDIENTE</v>
      </c>
      <c r="P212" s="2" t="str">
        <f ca="1">VLOOKUP(MONTH(Tabla1[[#This Row],[FECHA PROG.]]),Tabla2[],2,0)</f>
        <v>Mar</v>
      </c>
      <c r="Q212" s="1">
        <f ca="1">YEAR(Tabla1[[#This Row],[FECHA PROG.]])</f>
        <v>2018</v>
      </c>
      <c r="R212" s="8">
        <f ca="1">360-SUMIFS(Tabla1[HORAS],Tabla1[MÁQUINA],Tabla1[[#This Row],[MÁQUINA]],Tabla1[AÑO],Tabla1[[#This Row],[AÑO]],Tabla1[MES],Tabla1[[#This Row],[MES]])</f>
        <v>303.93333333333334</v>
      </c>
      <c r="S212" s="17">
        <f ca="1">Tabla1[[#This Row],[HORAS DISPONIBLES]]/360</f>
        <v>0.84425925925925926</v>
      </c>
    </row>
    <row r="213" spans="1:19" x14ac:dyDescent="0.2">
      <c r="A213" s="1" t="s">
        <v>150</v>
      </c>
      <c r="B213" s="1" t="s">
        <v>46</v>
      </c>
      <c r="C213" s="1" t="str">
        <f ca="1">VLOOKUP(RANDBETWEEN(1,13),Tablas!$N$7:$O$19,2,0)</f>
        <v>RETROEXCAVADORA</v>
      </c>
      <c r="D213" s="1" t="s">
        <v>12</v>
      </c>
      <c r="E213" s="1" t="s">
        <v>24</v>
      </c>
      <c r="F213" s="1">
        <v>201</v>
      </c>
      <c r="G213" s="1" t="s">
        <v>25</v>
      </c>
      <c r="H213" s="1">
        <v>1168</v>
      </c>
      <c r="I213" s="2">
        <f t="shared" ca="1" si="3"/>
        <v>43226</v>
      </c>
      <c r="J213" s="1" t="str">
        <f ca="1">IFERROR(IF(YEAR(Tabla1[[#This Row],[FECHA EJEC.]])&gt;0,"CONFORME","STANDBY"),"PENDIENTE")</f>
        <v>CONFORME</v>
      </c>
      <c r="K213" s="2">
        <f ca="1">IF(VLOOKUP(RANDBETWEEN(1,20),Tablas!$Q$6:$R$25,2,0)=0,"",Tabla1[[#This Row],[FECHA PROG.]]+VLOOKUP(RANDBETWEEN(1,20),Tablas!$Q$6:$R$25,2,0))</f>
        <v>43228</v>
      </c>
      <c r="L213" s="7">
        <f ca="1">IF(Tabla1[[#This Row],[FECHA EJEC.]]="","",TIME(RANDBETWEEN(9,15),RANDBETWEEN(10,40),0))</f>
        <v>0.40069444444444446</v>
      </c>
      <c r="M213" s="7">
        <f ca="1">IF(Tabla1[[#This Row],[FECHA EJEC.]]="","",Tabla1[[#This Row],[HORA INICIO]]+TIME(RANDBETWEEN(1,4),RANDBETWEEN(10,30),0))</f>
        <v>0.46319444444444446</v>
      </c>
      <c r="N213" s="8">
        <f ca="1">IF(Tabla1[[#This Row],[FECHA EJEC.]]="","",HOUR(Tabla1[[#This Row],[HORA TERMINO]]-Tabla1[[#This Row],[HORA INICIO]])+MINUTE(Tabla1[[#This Row],[HORA TERMINO]]-Tabla1[[#This Row],[HORA INICIO]])/60)</f>
        <v>1.5</v>
      </c>
      <c r="O213" s="1" t="str">
        <f ca="1">IF(AND(K213=I213,J213="CONFORME"),"FECHA CUMPLIDA",IF(J213="STAND BY","STAND BY",IF(J213=""," ",IF(Tabla1[[#This Row],[FECHA EJEC.]]="","PENDIENTE",CONCATENATE("RETRASO DE ",(K213-I213)," DIAS")))))</f>
        <v>RETRASO DE 2 DIAS</v>
      </c>
      <c r="P213" s="2" t="str">
        <f ca="1">VLOOKUP(MONTH(Tabla1[[#This Row],[FECHA PROG.]]),Tabla2[],2,0)</f>
        <v>May</v>
      </c>
      <c r="Q213" s="1">
        <f ca="1">YEAR(Tabla1[[#This Row],[FECHA PROG.]])</f>
        <v>2018</v>
      </c>
      <c r="R213" s="8">
        <f ca="1">360-SUMIFS(Tabla1[HORAS],Tabla1[MÁQUINA],Tabla1[[#This Row],[MÁQUINA]],Tabla1[AÑO],Tabla1[[#This Row],[AÑO]],Tabla1[MES],Tabla1[[#This Row],[MES]])</f>
        <v>356</v>
      </c>
      <c r="S213" s="17">
        <f ca="1">Tabla1[[#This Row],[HORAS DISPONIBLES]]/360</f>
        <v>0.98888888888888893</v>
      </c>
    </row>
    <row r="214" spans="1:19" x14ac:dyDescent="0.2">
      <c r="A214" s="1" t="s">
        <v>141</v>
      </c>
      <c r="B214" s="1" t="s">
        <v>38</v>
      </c>
      <c r="C214" s="1" t="str">
        <f ca="1">VLOOKUP(RANDBETWEEN(1,13),Tablas!$N$7:$O$19,2,0)</f>
        <v>MOTOTRAILLA</v>
      </c>
      <c r="D214" s="1" t="s">
        <v>12</v>
      </c>
      <c r="E214" s="1" t="s">
        <v>13</v>
      </c>
      <c r="F214" s="1">
        <v>107</v>
      </c>
      <c r="G214" s="1" t="s">
        <v>14</v>
      </c>
      <c r="H214" s="1">
        <v>1420</v>
      </c>
      <c r="I214" s="2">
        <f t="shared" ca="1" si="3"/>
        <v>43421</v>
      </c>
      <c r="J214" s="1" t="str">
        <f ca="1">IFERROR(IF(YEAR(Tabla1[[#This Row],[FECHA EJEC.]])&gt;0,"CONFORME","STANDBY"),"PENDIENTE")</f>
        <v>CONFORME</v>
      </c>
      <c r="K214" s="2">
        <f ca="1">IF(VLOOKUP(RANDBETWEEN(1,20),Tablas!$Q$6:$R$25,2,0)=0,"",Tabla1[[#This Row],[FECHA PROG.]]+VLOOKUP(RANDBETWEEN(1,20),Tablas!$Q$6:$R$25,2,0))</f>
        <v>43424</v>
      </c>
      <c r="L214" s="7">
        <f ca="1">IF(Tabla1[[#This Row],[FECHA EJEC.]]="","",TIME(RANDBETWEEN(9,15),RANDBETWEEN(10,40),0))</f>
        <v>0.38263888888888886</v>
      </c>
      <c r="M214" s="7">
        <f ca="1">IF(Tabla1[[#This Row],[FECHA EJEC.]]="","",Tabla1[[#This Row],[HORA INICIO]]+TIME(RANDBETWEEN(1,4),RANDBETWEEN(10,30),0))</f>
        <v>0.47847222222222219</v>
      </c>
      <c r="N214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214" s="1" t="str">
        <f ca="1">IF(AND(K214=I214,J214="CONFORME"),"FECHA CUMPLIDA",IF(J214="STAND BY","STAND BY",IF(J214=""," ",IF(Tabla1[[#This Row],[FECHA EJEC.]]="","PENDIENTE",CONCATENATE("RETRASO DE ",(K214-I214)," DIAS")))))</f>
        <v>RETRASO DE 3 DIAS</v>
      </c>
      <c r="P214" s="2" t="str">
        <f ca="1">VLOOKUP(MONTH(Tabla1[[#This Row],[FECHA PROG.]]),Tabla2[],2,0)</f>
        <v>Nov</v>
      </c>
      <c r="Q214" s="1">
        <f ca="1">YEAR(Tabla1[[#This Row],[FECHA PROG.]])</f>
        <v>2018</v>
      </c>
      <c r="R214" s="8">
        <f ca="1">360-SUMIFS(Tabla1[HORAS],Tabla1[MÁQUINA],Tabla1[[#This Row],[MÁQUINA]],Tabla1[AÑO],Tabla1[[#This Row],[AÑO]],Tabla1[MES],Tabla1[[#This Row],[MES]])</f>
        <v>339.51666666666665</v>
      </c>
      <c r="S214" s="17">
        <f ca="1">Tabla1[[#This Row],[HORAS DISPONIBLES]]/360</f>
        <v>0.9431018518518518</v>
      </c>
    </row>
    <row r="215" spans="1:19" x14ac:dyDescent="0.2">
      <c r="A215" s="1" t="s">
        <v>139</v>
      </c>
      <c r="B215" s="1" t="s">
        <v>32</v>
      </c>
      <c r="C215" s="1" t="str">
        <f ca="1">VLOOKUP(RANDBETWEEN(1,13),Tablas!$N$7:$O$19,2,0)</f>
        <v>CARGADORA</v>
      </c>
      <c r="D215" s="1" t="s">
        <v>12</v>
      </c>
      <c r="E215" s="1" t="s">
        <v>13</v>
      </c>
      <c r="F215" s="1">
        <v>106</v>
      </c>
      <c r="G215" s="1" t="s">
        <v>29</v>
      </c>
      <c r="H215" s="1">
        <v>908</v>
      </c>
      <c r="I215" s="2">
        <f t="shared" ca="1" si="3"/>
        <v>43380</v>
      </c>
      <c r="J215" s="1" t="str">
        <f ca="1">IFERROR(IF(YEAR(Tabla1[[#This Row],[FECHA EJEC.]])&gt;0,"CONFORME","STANDBY"),"PENDIENTE")</f>
        <v>CONFORME</v>
      </c>
      <c r="K215" s="2">
        <f ca="1">IF(VLOOKUP(RANDBETWEEN(1,20),Tablas!$Q$6:$R$25,2,0)=0,"",Tabla1[[#This Row],[FECHA PROG.]]+VLOOKUP(RANDBETWEEN(1,20),Tablas!$Q$6:$R$25,2,0))</f>
        <v>43380</v>
      </c>
      <c r="L215" s="7">
        <f ca="1">IF(Tabla1[[#This Row],[FECHA EJEC.]]="","",TIME(RANDBETWEEN(9,15),RANDBETWEEN(10,40),0))</f>
        <v>0.56666666666666665</v>
      </c>
      <c r="M215" s="7">
        <f ca="1">IF(Tabla1[[#This Row],[FECHA EJEC.]]="","",Tabla1[[#This Row],[HORA INICIO]]+TIME(RANDBETWEEN(1,4),RANDBETWEEN(10,30),0))</f>
        <v>0.74652777777777779</v>
      </c>
      <c r="N215" s="8">
        <f ca="1">IF(Tabla1[[#This Row],[FECHA EJEC.]]="","",HOUR(Tabla1[[#This Row],[HORA TERMINO]]-Tabla1[[#This Row],[HORA INICIO]])+MINUTE(Tabla1[[#This Row],[HORA TERMINO]]-Tabla1[[#This Row],[HORA INICIO]])/60)</f>
        <v>4.3166666666666664</v>
      </c>
      <c r="O215" s="1" t="str">
        <f ca="1">IF(AND(K215=I215,J215="CONFORME"),"FECHA CUMPLIDA",IF(J215="STAND BY","STAND BY",IF(J215=""," ",IF(Tabla1[[#This Row],[FECHA EJEC.]]="","PENDIENTE",CONCATENATE("RETRASO DE ",(K215-I215)," DIAS")))))</f>
        <v>FECHA CUMPLIDA</v>
      </c>
      <c r="P215" s="2" t="str">
        <f ca="1">VLOOKUP(MONTH(Tabla1[[#This Row],[FECHA PROG.]]),Tabla2[],2,0)</f>
        <v>Oct</v>
      </c>
      <c r="Q215" s="1">
        <f ca="1">YEAR(Tabla1[[#This Row],[FECHA PROG.]])</f>
        <v>2018</v>
      </c>
      <c r="R215" s="8">
        <f ca="1">360-SUMIFS(Tabla1[HORAS],Tabla1[MÁQUINA],Tabla1[[#This Row],[MÁQUINA]],Tabla1[AÑO],Tabla1[[#This Row],[AÑO]],Tabla1[MES],Tabla1[[#This Row],[MES]])</f>
        <v>320.10000000000002</v>
      </c>
      <c r="S215" s="17">
        <f ca="1">Tabla1[[#This Row],[HORAS DISPONIBLES]]/360</f>
        <v>0.88916666666666677</v>
      </c>
    </row>
    <row r="216" spans="1:19" x14ac:dyDescent="0.2">
      <c r="A216" s="1" t="s">
        <v>139</v>
      </c>
      <c r="B216" s="1" t="s">
        <v>32</v>
      </c>
      <c r="C216" s="1" t="str">
        <f ca="1">VLOOKUP(RANDBETWEEN(1,13),Tablas!$N$7:$O$19,2,0)</f>
        <v>TRACTORES</v>
      </c>
      <c r="D216" s="1" t="s">
        <v>12</v>
      </c>
      <c r="E216" s="1" t="s">
        <v>18</v>
      </c>
      <c r="F216" s="1">
        <v>106</v>
      </c>
      <c r="G216" s="1" t="s">
        <v>55</v>
      </c>
      <c r="H216" s="1">
        <v>1911</v>
      </c>
      <c r="I216" s="2">
        <f t="shared" ca="1" si="3"/>
        <v>43213</v>
      </c>
      <c r="J216" s="1" t="str">
        <f ca="1">IFERROR(IF(YEAR(Tabla1[[#This Row],[FECHA EJEC.]])&gt;0,"CONFORME","STANDBY"),"PENDIENTE")</f>
        <v>CONFORME</v>
      </c>
      <c r="K216" s="2">
        <f ca="1">IF(VLOOKUP(RANDBETWEEN(1,20),Tablas!$Q$6:$R$25,2,0)=0,"",Tabla1[[#This Row],[FECHA PROG.]]+VLOOKUP(RANDBETWEEN(1,20),Tablas!$Q$6:$R$25,2,0))</f>
        <v>43215</v>
      </c>
      <c r="L216" s="7">
        <f ca="1">IF(Tabla1[[#This Row],[FECHA EJEC.]]="","",TIME(RANDBETWEEN(9,15),RANDBETWEEN(10,40),0))</f>
        <v>0.44444444444444442</v>
      </c>
      <c r="M216" s="7">
        <f ca="1">IF(Tabla1[[#This Row],[FECHA EJEC.]]="","",Tabla1[[#This Row],[HORA INICIO]]+TIME(RANDBETWEEN(1,4),RANDBETWEEN(10,30),0))</f>
        <v>0.49583333333333329</v>
      </c>
      <c r="N216" s="8">
        <f ca="1">IF(Tabla1[[#This Row],[FECHA EJEC.]]="","",HOUR(Tabla1[[#This Row],[HORA TERMINO]]-Tabla1[[#This Row],[HORA INICIO]])+MINUTE(Tabla1[[#This Row],[HORA TERMINO]]-Tabla1[[#This Row],[HORA INICIO]])/60)</f>
        <v>1.2333333333333334</v>
      </c>
      <c r="O216" s="1" t="str">
        <f ca="1">IF(AND(K216=I216,J216="CONFORME"),"FECHA CUMPLIDA",IF(J216="STAND BY","STAND BY",IF(J216=""," ",IF(Tabla1[[#This Row],[FECHA EJEC.]]="","PENDIENTE",CONCATENATE("RETRASO DE ",(K216-I216)," DIAS")))))</f>
        <v>RETRASO DE 2 DIAS</v>
      </c>
      <c r="P216" s="2" t="str">
        <f ca="1">VLOOKUP(MONTH(Tabla1[[#This Row],[FECHA PROG.]]),Tabla2[],2,0)</f>
        <v>Abr</v>
      </c>
      <c r="Q216" s="1">
        <f ca="1">YEAR(Tabla1[[#This Row],[FECHA PROG.]])</f>
        <v>2018</v>
      </c>
      <c r="R216" s="8">
        <f ca="1">360-SUMIFS(Tabla1[HORAS],Tabla1[MÁQUINA],Tabla1[[#This Row],[MÁQUINA]],Tabla1[AÑO],Tabla1[[#This Row],[AÑO]],Tabla1[MES],Tabla1[[#This Row],[MES]])</f>
        <v>322.14999999999998</v>
      </c>
      <c r="S216" s="17">
        <f ca="1">Tabla1[[#This Row],[HORAS DISPONIBLES]]/360</f>
        <v>0.894861111111111</v>
      </c>
    </row>
    <row r="217" spans="1:19" x14ac:dyDescent="0.2">
      <c r="A217" s="1" t="s">
        <v>144</v>
      </c>
      <c r="B217" s="1" t="s">
        <v>36</v>
      </c>
      <c r="C217" s="1" t="str">
        <f ca="1">VLOOKUP(RANDBETWEEN(1,13),Tablas!$N$7:$O$19,2,0)</f>
        <v>MOTOTRAILLA</v>
      </c>
      <c r="D217" s="1" t="s">
        <v>12</v>
      </c>
      <c r="E217" s="1" t="s">
        <v>21</v>
      </c>
      <c r="F217" s="1">
        <v>107</v>
      </c>
      <c r="G217" s="1" t="s">
        <v>19</v>
      </c>
      <c r="H217" s="1">
        <v>1698</v>
      </c>
      <c r="I217" s="2">
        <f t="shared" ca="1" si="3"/>
        <v>43155</v>
      </c>
      <c r="J217" s="1" t="str">
        <f ca="1">IFERROR(IF(YEAR(Tabla1[[#This Row],[FECHA EJEC.]])&gt;0,"CONFORME","STANDBY"),"PENDIENTE")</f>
        <v>CONFORME</v>
      </c>
      <c r="K217" s="2">
        <f ca="1">IF(VLOOKUP(RANDBETWEEN(1,20),Tablas!$Q$6:$R$25,2,0)=0,"",Tabla1[[#This Row],[FECHA PROG.]]+VLOOKUP(RANDBETWEEN(1,20),Tablas!$Q$6:$R$25,2,0))</f>
        <v>43156</v>
      </c>
      <c r="L217" s="7">
        <f ca="1">IF(Tabla1[[#This Row],[FECHA EJEC.]]="","",TIME(RANDBETWEEN(9,15),RANDBETWEEN(10,40),0))</f>
        <v>0.4861111111111111</v>
      </c>
      <c r="M217" s="7">
        <f ca="1">IF(Tabla1[[#This Row],[FECHA EJEC.]]="","",Tabla1[[#This Row],[HORA INICIO]]+TIME(RANDBETWEEN(1,4),RANDBETWEEN(10,30),0))</f>
        <v>0.66805555555555551</v>
      </c>
      <c r="N217" s="8">
        <f ca="1">IF(Tabla1[[#This Row],[FECHA EJEC.]]="","",HOUR(Tabla1[[#This Row],[HORA TERMINO]]-Tabla1[[#This Row],[HORA INICIO]])+MINUTE(Tabla1[[#This Row],[HORA TERMINO]]-Tabla1[[#This Row],[HORA INICIO]])/60)</f>
        <v>4.3666666666666663</v>
      </c>
      <c r="O217" s="1" t="str">
        <f ca="1">IF(AND(K217=I217,J217="CONFORME"),"FECHA CUMPLIDA",IF(J217="STAND BY","STAND BY",IF(J217=""," ",IF(Tabla1[[#This Row],[FECHA EJEC.]]="","PENDIENTE",CONCATENATE("RETRASO DE ",(K217-I217)," DIAS")))))</f>
        <v>RETRASO DE 1 DIAS</v>
      </c>
      <c r="P217" s="2" t="str">
        <f ca="1">VLOOKUP(MONTH(Tabla1[[#This Row],[FECHA PROG.]]),Tabla2[],2,0)</f>
        <v>Feb</v>
      </c>
      <c r="Q217" s="1">
        <f ca="1">YEAR(Tabla1[[#This Row],[FECHA PROG.]])</f>
        <v>2018</v>
      </c>
      <c r="R217" s="8">
        <f ca="1">360-SUMIFS(Tabla1[HORAS],Tabla1[MÁQUINA],Tabla1[[#This Row],[MÁQUINA]],Tabla1[AÑO],Tabla1[[#This Row],[AÑO]],Tabla1[MES],Tabla1[[#This Row],[MES]])</f>
        <v>355.63333333333333</v>
      </c>
      <c r="S217" s="17">
        <f ca="1">Tabla1[[#This Row],[HORAS DISPONIBLES]]/360</f>
        <v>0.9878703703703704</v>
      </c>
    </row>
    <row r="218" spans="1:19" x14ac:dyDescent="0.2">
      <c r="A218" s="1" t="s">
        <v>137</v>
      </c>
      <c r="B218" s="1" t="s">
        <v>23</v>
      </c>
      <c r="C218" s="1" t="str">
        <f ca="1">VLOOKUP(RANDBETWEEN(1,13),Tablas!$N$7:$O$19,2,0)</f>
        <v>TRACTORES</v>
      </c>
      <c r="D218" s="1" t="s">
        <v>12</v>
      </c>
      <c r="E218" s="1" t="s">
        <v>24</v>
      </c>
      <c r="F218" s="1">
        <v>201</v>
      </c>
      <c r="G218" s="1" t="s">
        <v>25</v>
      </c>
      <c r="H218" s="1">
        <v>1168</v>
      </c>
      <c r="I218" s="2">
        <f t="shared" ca="1" si="3"/>
        <v>43350</v>
      </c>
      <c r="J218" s="1" t="str">
        <f ca="1">IFERROR(IF(YEAR(Tabla1[[#This Row],[FECHA EJEC.]])&gt;0,"CONFORME","STANDBY"),"PENDIENTE")</f>
        <v>CONFORME</v>
      </c>
      <c r="K218" s="2">
        <f ca="1">IF(VLOOKUP(RANDBETWEEN(1,20),Tablas!$Q$6:$R$25,2,0)=0,"",Tabla1[[#This Row],[FECHA PROG.]]+VLOOKUP(RANDBETWEEN(1,20),Tablas!$Q$6:$R$25,2,0))</f>
        <v>43353</v>
      </c>
      <c r="L218" s="7">
        <f ca="1">IF(Tabla1[[#This Row],[FECHA EJEC.]]="","",TIME(RANDBETWEEN(9,15),RANDBETWEEN(10,40),0))</f>
        <v>0.51666666666666672</v>
      </c>
      <c r="M218" s="7">
        <f ca="1">IF(Tabla1[[#This Row],[FECHA EJEC.]]="","",Tabla1[[#This Row],[HORA INICIO]]+TIME(RANDBETWEEN(1,4),RANDBETWEEN(10,30),0))</f>
        <v>0.56875000000000009</v>
      </c>
      <c r="N218" s="8">
        <f ca="1">IF(Tabla1[[#This Row],[FECHA EJEC.]]="","",HOUR(Tabla1[[#This Row],[HORA TERMINO]]-Tabla1[[#This Row],[HORA INICIO]])+MINUTE(Tabla1[[#This Row],[HORA TERMINO]]-Tabla1[[#This Row],[HORA INICIO]])/60)</f>
        <v>1.25</v>
      </c>
      <c r="O218" s="1" t="str">
        <f ca="1">IF(AND(K218=I218,J218="CONFORME"),"FECHA CUMPLIDA",IF(J218="STAND BY","STAND BY",IF(J218=""," ",IF(Tabla1[[#This Row],[FECHA EJEC.]]="","PENDIENTE",CONCATENATE("RETRASO DE ",(K218-I218)," DIAS")))))</f>
        <v>RETRASO DE 3 DIAS</v>
      </c>
      <c r="P218" s="2" t="str">
        <f ca="1">VLOOKUP(MONTH(Tabla1[[#This Row],[FECHA PROG.]]),Tabla2[],2,0)</f>
        <v>Set</v>
      </c>
      <c r="Q218" s="1">
        <f ca="1">YEAR(Tabla1[[#This Row],[FECHA PROG.]])</f>
        <v>2018</v>
      </c>
      <c r="R218" s="8">
        <f ca="1">360-SUMIFS(Tabla1[HORAS],Tabla1[MÁQUINA],Tabla1[[#This Row],[MÁQUINA]],Tabla1[AÑO],Tabla1[[#This Row],[AÑO]],Tabla1[MES],Tabla1[[#This Row],[MES]])</f>
        <v>353.06666666666666</v>
      </c>
      <c r="S218" s="17">
        <f ca="1">Tabla1[[#This Row],[HORAS DISPONIBLES]]/360</f>
        <v>0.98074074074074069</v>
      </c>
    </row>
    <row r="219" spans="1:19" x14ac:dyDescent="0.2">
      <c r="A219" s="1" t="s">
        <v>141</v>
      </c>
      <c r="B219" s="1" t="s">
        <v>41</v>
      </c>
      <c r="C219" s="1" t="str">
        <f ca="1">VLOOKUP(RANDBETWEEN(1,13),Tablas!$N$7:$O$19,2,0)</f>
        <v>TRACTORES</v>
      </c>
      <c r="D219" s="1" t="s">
        <v>12</v>
      </c>
      <c r="E219" s="1" t="s">
        <v>13</v>
      </c>
      <c r="F219" s="1">
        <v>107</v>
      </c>
      <c r="G219" s="1" t="s">
        <v>14</v>
      </c>
      <c r="H219" s="1">
        <v>1420</v>
      </c>
      <c r="I219" s="2">
        <f t="shared" ca="1" si="3"/>
        <v>43583</v>
      </c>
      <c r="J219" s="1" t="str">
        <f ca="1">IFERROR(IF(YEAR(Tabla1[[#This Row],[FECHA EJEC.]])&gt;0,"CONFORME","STANDBY"),"PENDIENTE")</f>
        <v>CONFORME</v>
      </c>
      <c r="K219" s="2">
        <f ca="1">IF(VLOOKUP(RANDBETWEEN(1,20),Tablas!$Q$6:$R$25,2,0)=0,"",Tabla1[[#This Row],[FECHA PROG.]]+VLOOKUP(RANDBETWEEN(1,20),Tablas!$Q$6:$R$25,2,0))</f>
        <v>43584</v>
      </c>
      <c r="L219" s="7">
        <f ca="1">IF(Tabla1[[#This Row],[FECHA EJEC.]]="","",TIME(RANDBETWEEN(9,15),RANDBETWEEN(10,40),0))</f>
        <v>0.65</v>
      </c>
      <c r="M219" s="7">
        <f ca="1">IF(Tabla1[[#This Row],[FECHA EJEC.]]="","",Tabla1[[#This Row],[HORA INICIO]]+TIME(RANDBETWEEN(1,4),RANDBETWEEN(10,30),0))</f>
        <v>0.82430555555555562</v>
      </c>
      <c r="N219" s="8">
        <f ca="1">IF(Tabla1[[#This Row],[FECHA EJEC.]]="","",HOUR(Tabla1[[#This Row],[HORA TERMINO]]-Tabla1[[#This Row],[HORA INICIO]])+MINUTE(Tabla1[[#This Row],[HORA TERMINO]]-Tabla1[[#This Row],[HORA INICIO]])/60)</f>
        <v>4.1833333333333336</v>
      </c>
      <c r="O219" s="1" t="str">
        <f ca="1">IF(AND(K219=I219,J219="CONFORME"),"FECHA CUMPLIDA",IF(J219="STAND BY","STAND BY",IF(J219=""," ",IF(Tabla1[[#This Row],[FECHA EJEC.]]="","PENDIENTE",CONCATENATE("RETRASO DE ",(K219-I219)," DIAS")))))</f>
        <v>RETRASO DE 1 DIAS</v>
      </c>
      <c r="P219" s="2" t="str">
        <f ca="1">VLOOKUP(MONTH(Tabla1[[#This Row],[FECHA PROG.]]),Tabla2[],2,0)</f>
        <v>Abr</v>
      </c>
      <c r="Q219" s="1">
        <f ca="1">YEAR(Tabla1[[#This Row],[FECHA PROG.]])</f>
        <v>2019</v>
      </c>
      <c r="R219" s="8">
        <f ca="1">360-SUMIFS(Tabla1[HORAS],Tabla1[MÁQUINA],Tabla1[[#This Row],[MÁQUINA]],Tabla1[AÑO],Tabla1[[#This Row],[AÑO]],Tabla1[MES],Tabla1[[#This Row],[MES]])</f>
        <v>347.05</v>
      </c>
      <c r="S219" s="17">
        <f ca="1">Tabla1[[#This Row],[HORAS DISPONIBLES]]/360</f>
        <v>0.96402777777777782</v>
      </c>
    </row>
    <row r="220" spans="1:19" x14ac:dyDescent="0.2">
      <c r="A220" s="1" t="s">
        <v>143</v>
      </c>
      <c r="B220" s="1" t="s">
        <v>35</v>
      </c>
      <c r="C220" s="1" t="str">
        <f ca="1">VLOOKUP(RANDBETWEEN(1,13),Tablas!$N$7:$O$19,2,0)</f>
        <v>DRAGALINA</v>
      </c>
      <c r="D220" s="1" t="s">
        <v>12</v>
      </c>
      <c r="E220" s="1" t="s">
        <v>13</v>
      </c>
      <c r="F220" s="1">
        <v>106</v>
      </c>
      <c r="G220" s="1" t="s">
        <v>29</v>
      </c>
      <c r="H220" s="1">
        <v>908</v>
      </c>
      <c r="I220" s="2">
        <f t="shared" ca="1" si="3"/>
        <v>43262</v>
      </c>
      <c r="J220" s="1" t="str">
        <f ca="1">IFERROR(IF(YEAR(Tabla1[[#This Row],[FECHA EJEC.]])&gt;0,"CONFORME","STANDBY"),"PENDIENTE")</f>
        <v>PENDIENTE</v>
      </c>
      <c r="K220" s="2" t="str">
        <f ca="1">IF(VLOOKUP(RANDBETWEEN(1,20),Tablas!$Q$6:$R$25,2,0)=0,"",Tabla1[[#This Row],[FECHA PROG.]]+VLOOKUP(RANDBETWEEN(1,20),Tablas!$Q$6:$R$25,2,0))</f>
        <v/>
      </c>
      <c r="L220" s="7" t="str">
        <f ca="1">IF(Tabla1[[#This Row],[FECHA EJEC.]]="","",TIME(RANDBETWEEN(9,15),RANDBETWEEN(10,40),0))</f>
        <v/>
      </c>
      <c r="M220" s="7" t="str">
        <f ca="1">IF(Tabla1[[#This Row],[FECHA EJEC.]]="","",Tabla1[[#This Row],[HORA INICIO]]+TIME(RANDBETWEEN(1,4),RANDBETWEEN(10,30),0))</f>
        <v/>
      </c>
      <c r="N220" s="8" t="str">
        <f ca="1">IF(Tabla1[[#This Row],[FECHA EJEC.]]="","",HOUR(Tabla1[[#This Row],[HORA TERMINO]]-Tabla1[[#This Row],[HORA INICIO]])+MINUTE(Tabla1[[#This Row],[HORA TERMINO]]-Tabla1[[#This Row],[HORA INICIO]])/60)</f>
        <v/>
      </c>
      <c r="O220" s="1" t="str">
        <f ca="1">IF(AND(K220=I220,J220="CONFORME"),"FECHA CUMPLIDA",IF(J220="STAND BY","STAND BY",IF(J220=""," ",IF(Tabla1[[#This Row],[FECHA EJEC.]]="","PENDIENTE",CONCATENATE("RETRASO DE ",(K220-I220)," DIAS")))))</f>
        <v>PENDIENTE</v>
      </c>
      <c r="P220" s="2" t="str">
        <f ca="1">VLOOKUP(MONTH(Tabla1[[#This Row],[FECHA PROG.]]),Tabla2[],2,0)</f>
        <v>Jun</v>
      </c>
      <c r="Q220" s="1">
        <f ca="1">YEAR(Tabla1[[#This Row],[FECHA PROG.]])</f>
        <v>2018</v>
      </c>
      <c r="R220" s="8">
        <f ca="1">360-SUMIFS(Tabla1[HORAS],Tabla1[MÁQUINA],Tabla1[[#This Row],[MÁQUINA]],Tabla1[AÑO],Tabla1[[#This Row],[AÑO]],Tabla1[MES],Tabla1[[#This Row],[MES]])</f>
        <v>358.75</v>
      </c>
      <c r="S220" s="17">
        <f ca="1">Tabla1[[#This Row],[HORAS DISPONIBLES]]/360</f>
        <v>0.99652777777777779</v>
      </c>
    </row>
    <row r="221" spans="1:19" x14ac:dyDescent="0.2">
      <c r="A221" s="1" t="s">
        <v>143</v>
      </c>
      <c r="B221" s="1" t="s">
        <v>35</v>
      </c>
      <c r="C221" s="1" t="str">
        <f ca="1">VLOOKUP(RANDBETWEEN(1,13),Tablas!$N$7:$O$19,2,0)</f>
        <v>PAVIMENTADORA</v>
      </c>
      <c r="D221" s="1" t="s">
        <v>12</v>
      </c>
      <c r="E221" s="1" t="s">
        <v>18</v>
      </c>
      <c r="F221" s="1">
        <v>106</v>
      </c>
      <c r="G221" s="1" t="s">
        <v>55</v>
      </c>
      <c r="H221" s="1">
        <v>1911</v>
      </c>
      <c r="I221" s="2">
        <f t="shared" ca="1" si="3"/>
        <v>43176</v>
      </c>
      <c r="J221" s="1" t="str">
        <f ca="1">IFERROR(IF(YEAR(Tabla1[[#This Row],[FECHA EJEC.]])&gt;0,"CONFORME","STANDBY"),"PENDIENTE")</f>
        <v>CONFORME</v>
      </c>
      <c r="K221" s="2">
        <f ca="1">IF(VLOOKUP(RANDBETWEEN(1,20),Tablas!$Q$6:$R$25,2,0)=0,"",Tabla1[[#This Row],[FECHA PROG.]]+VLOOKUP(RANDBETWEEN(1,20),Tablas!$Q$6:$R$25,2,0))</f>
        <v>43177</v>
      </c>
      <c r="L221" s="7">
        <f ca="1">IF(Tabla1[[#This Row],[FECHA EJEC.]]="","",TIME(RANDBETWEEN(9,15),RANDBETWEEN(10,40),0))</f>
        <v>0.60763888888888884</v>
      </c>
      <c r="M221" s="7">
        <f ca="1">IF(Tabla1[[#This Row],[FECHA EJEC.]]="","",Tabla1[[#This Row],[HORA INICIO]]+TIME(RANDBETWEEN(1,4),RANDBETWEEN(10,30),0))</f>
        <v>0.74374999999999991</v>
      </c>
      <c r="N221" s="8">
        <f ca="1">IF(Tabla1[[#This Row],[FECHA EJEC.]]="","",HOUR(Tabla1[[#This Row],[HORA TERMINO]]-Tabla1[[#This Row],[HORA INICIO]])+MINUTE(Tabla1[[#This Row],[HORA TERMINO]]-Tabla1[[#This Row],[HORA INICIO]])/60)</f>
        <v>3.2666666666666666</v>
      </c>
      <c r="O221" s="1" t="str">
        <f ca="1">IF(AND(K221=I221,J221="CONFORME"),"FECHA CUMPLIDA",IF(J221="STAND BY","STAND BY",IF(J221=""," ",IF(Tabla1[[#This Row],[FECHA EJEC.]]="","PENDIENTE",CONCATENATE("RETRASO DE ",(K221-I221)," DIAS")))))</f>
        <v>RETRASO DE 1 DIAS</v>
      </c>
      <c r="P221" s="2" t="str">
        <f ca="1">VLOOKUP(MONTH(Tabla1[[#This Row],[FECHA PROG.]]),Tabla2[],2,0)</f>
        <v>Mar</v>
      </c>
      <c r="Q221" s="1">
        <f ca="1">YEAR(Tabla1[[#This Row],[FECHA PROG.]])</f>
        <v>2018</v>
      </c>
      <c r="R221" s="8">
        <f ca="1">360-SUMIFS(Tabla1[HORAS],Tabla1[MÁQUINA],Tabla1[[#This Row],[MÁQUINA]],Tabla1[AÑO],Tabla1[[#This Row],[AÑO]],Tabla1[MES],Tabla1[[#This Row],[MES]])</f>
        <v>346.9</v>
      </c>
      <c r="S221" s="17">
        <f ca="1">Tabla1[[#This Row],[HORAS DISPONIBLES]]/360</f>
        <v>0.96361111111111108</v>
      </c>
    </row>
    <row r="222" spans="1:19" x14ac:dyDescent="0.2">
      <c r="A222" s="1" t="s">
        <v>134</v>
      </c>
      <c r="B222" s="1" t="s">
        <v>44</v>
      </c>
      <c r="C222" s="1" t="str">
        <f ca="1">VLOOKUP(RANDBETWEEN(1,13),Tablas!$N$7:$O$19,2,0)</f>
        <v>LAS VOLQUETAS</v>
      </c>
      <c r="D222" s="1" t="s">
        <v>12</v>
      </c>
      <c r="E222" s="1" t="s">
        <v>13</v>
      </c>
      <c r="F222" s="1">
        <v>107</v>
      </c>
      <c r="G222" s="1" t="s">
        <v>14</v>
      </c>
      <c r="H222" s="1">
        <v>1420</v>
      </c>
      <c r="I222" s="2">
        <f t="shared" ca="1" si="3"/>
        <v>43590</v>
      </c>
      <c r="J222" s="1" t="str">
        <f ca="1">IFERROR(IF(YEAR(Tabla1[[#This Row],[FECHA EJEC.]])&gt;0,"CONFORME","STANDBY"),"PENDIENTE")</f>
        <v>PENDIENTE</v>
      </c>
      <c r="K222" s="2" t="str">
        <f ca="1">IF(VLOOKUP(RANDBETWEEN(1,20),Tablas!$Q$6:$R$25,2,0)=0,"",Tabla1[[#This Row],[FECHA PROG.]]+VLOOKUP(RANDBETWEEN(1,20),Tablas!$Q$6:$R$25,2,0))</f>
        <v/>
      </c>
      <c r="L222" s="7" t="str">
        <f ca="1">IF(Tabla1[[#This Row],[FECHA EJEC.]]="","",TIME(RANDBETWEEN(9,15),RANDBETWEEN(10,40),0))</f>
        <v/>
      </c>
      <c r="M222" s="7" t="str">
        <f ca="1">IF(Tabla1[[#This Row],[FECHA EJEC.]]="","",Tabla1[[#This Row],[HORA INICIO]]+TIME(RANDBETWEEN(1,4),RANDBETWEEN(10,30),0))</f>
        <v/>
      </c>
      <c r="N222" s="8" t="str">
        <f ca="1">IF(Tabla1[[#This Row],[FECHA EJEC.]]="","",HOUR(Tabla1[[#This Row],[HORA TERMINO]]-Tabla1[[#This Row],[HORA INICIO]])+MINUTE(Tabla1[[#This Row],[HORA TERMINO]]-Tabla1[[#This Row],[HORA INICIO]])/60)</f>
        <v/>
      </c>
      <c r="O222" s="1" t="str">
        <f ca="1">IF(AND(K222=I222,J222="CONFORME"),"FECHA CUMPLIDA",IF(J222="STAND BY","STAND BY",IF(J222=""," ",IF(Tabla1[[#This Row],[FECHA EJEC.]]="","PENDIENTE",CONCATENATE("RETRASO DE ",(K222-I222)," DIAS")))))</f>
        <v>PENDIENTE</v>
      </c>
      <c r="P222" s="2" t="str">
        <f ca="1">VLOOKUP(MONTH(Tabla1[[#This Row],[FECHA PROG.]]),Tabla2[],2,0)</f>
        <v>May</v>
      </c>
      <c r="Q222" s="1">
        <f ca="1">YEAR(Tabla1[[#This Row],[FECHA PROG.]])</f>
        <v>2019</v>
      </c>
      <c r="R222" s="8">
        <f ca="1">360-SUMIFS(Tabla1[HORAS],Tabla1[MÁQUINA],Tabla1[[#This Row],[MÁQUINA]],Tabla1[AÑO],Tabla1[[#This Row],[AÑO]],Tabla1[MES],Tabla1[[#This Row],[MES]])</f>
        <v>354.28333333333336</v>
      </c>
      <c r="S222" s="17">
        <f ca="1">Tabla1[[#This Row],[HORAS DISPONIBLES]]/360</f>
        <v>0.98412037037037048</v>
      </c>
    </row>
    <row r="223" spans="1:19" x14ac:dyDescent="0.2">
      <c r="A223" s="1" t="s">
        <v>139</v>
      </c>
      <c r="B223" s="1" t="s">
        <v>28</v>
      </c>
      <c r="C223" s="1" t="str">
        <f ca="1">VLOOKUP(RANDBETWEEN(1,13),Tablas!$N$7:$O$19,2,0)</f>
        <v>CISTERNAS DE AGUA</v>
      </c>
      <c r="D223" s="1" t="s">
        <v>12</v>
      </c>
      <c r="E223" s="1" t="s">
        <v>13</v>
      </c>
      <c r="F223" s="1">
        <v>106</v>
      </c>
      <c r="G223" s="1" t="s">
        <v>29</v>
      </c>
      <c r="H223" s="1">
        <v>908</v>
      </c>
      <c r="I223" s="2">
        <f t="shared" ca="1" si="3"/>
        <v>43143</v>
      </c>
      <c r="J223" s="1" t="str">
        <f ca="1">IFERROR(IF(YEAR(Tabla1[[#This Row],[FECHA EJEC.]])&gt;0,"CONFORME","STANDBY"),"PENDIENTE")</f>
        <v>PENDIENTE</v>
      </c>
      <c r="K223" s="2" t="str">
        <f ca="1">IF(VLOOKUP(RANDBETWEEN(1,20),Tablas!$Q$6:$R$25,2,0)=0,"",Tabla1[[#This Row],[FECHA PROG.]]+VLOOKUP(RANDBETWEEN(1,20),Tablas!$Q$6:$R$25,2,0))</f>
        <v/>
      </c>
      <c r="L223" s="7" t="str">
        <f ca="1">IF(Tabla1[[#This Row],[FECHA EJEC.]]="","",TIME(RANDBETWEEN(9,15),RANDBETWEEN(10,40),0))</f>
        <v/>
      </c>
      <c r="M223" s="7" t="str">
        <f ca="1">IF(Tabla1[[#This Row],[FECHA EJEC.]]="","",Tabla1[[#This Row],[HORA INICIO]]+TIME(RANDBETWEEN(1,4),RANDBETWEEN(10,30),0))</f>
        <v/>
      </c>
      <c r="N223" s="8" t="str">
        <f ca="1">IF(Tabla1[[#This Row],[FECHA EJEC.]]="","",HOUR(Tabla1[[#This Row],[HORA TERMINO]]-Tabla1[[#This Row],[HORA INICIO]])+MINUTE(Tabla1[[#This Row],[HORA TERMINO]]-Tabla1[[#This Row],[HORA INICIO]])/60)</f>
        <v/>
      </c>
      <c r="O223" s="1" t="str">
        <f ca="1">IF(AND(K223=I223,J223="CONFORME"),"FECHA CUMPLIDA",IF(J223="STAND BY","STAND BY",IF(J223=""," ",IF(Tabla1[[#This Row],[FECHA EJEC.]]="","PENDIENTE",CONCATENATE("RETRASO DE ",(K223-I223)," DIAS")))))</f>
        <v>PENDIENTE</v>
      </c>
      <c r="P223" s="2" t="str">
        <f ca="1">VLOOKUP(MONTH(Tabla1[[#This Row],[FECHA PROG.]]),Tabla2[],2,0)</f>
        <v>Feb</v>
      </c>
      <c r="Q223" s="1">
        <f ca="1">YEAR(Tabla1[[#This Row],[FECHA PROG.]])</f>
        <v>2018</v>
      </c>
      <c r="R223" s="8">
        <f ca="1">360-SUMIFS(Tabla1[HORAS],Tabla1[MÁQUINA],Tabla1[[#This Row],[MÁQUINA]],Tabla1[AÑO],Tabla1[[#This Row],[AÑO]],Tabla1[MES],Tabla1[[#This Row],[MES]])</f>
        <v>318.2</v>
      </c>
      <c r="S223" s="17">
        <f ca="1">Tabla1[[#This Row],[HORAS DISPONIBLES]]/360</f>
        <v>0.88388888888888884</v>
      </c>
    </row>
    <row r="224" spans="1:19" x14ac:dyDescent="0.2">
      <c r="A224" s="1" t="s">
        <v>139</v>
      </c>
      <c r="B224" s="1" t="s">
        <v>28</v>
      </c>
      <c r="C224" s="1" t="str">
        <f ca="1">VLOOKUP(RANDBETWEEN(1,13),Tablas!$N$7:$O$19,2,0)</f>
        <v>COMPACTADORA</v>
      </c>
      <c r="D224" s="1" t="s">
        <v>12</v>
      </c>
      <c r="E224" s="1" t="s">
        <v>18</v>
      </c>
      <c r="F224" s="1">
        <v>106</v>
      </c>
      <c r="G224" s="1" t="s">
        <v>55</v>
      </c>
      <c r="H224" s="1">
        <v>1911</v>
      </c>
      <c r="I224" s="2">
        <f t="shared" ca="1" si="3"/>
        <v>43339</v>
      </c>
      <c r="J224" s="1" t="str">
        <f ca="1">IFERROR(IF(YEAR(Tabla1[[#This Row],[FECHA EJEC.]])&gt;0,"CONFORME","STANDBY"),"PENDIENTE")</f>
        <v>PENDIENTE</v>
      </c>
      <c r="K224" s="2" t="str">
        <f ca="1">IF(VLOOKUP(RANDBETWEEN(1,20),Tablas!$Q$6:$R$25,2,0)=0,"",Tabla1[[#This Row],[FECHA PROG.]]+VLOOKUP(RANDBETWEEN(1,20),Tablas!$Q$6:$R$25,2,0))</f>
        <v/>
      </c>
      <c r="L224" s="7" t="str">
        <f ca="1">IF(Tabla1[[#This Row],[FECHA EJEC.]]="","",TIME(RANDBETWEEN(9,15),RANDBETWEEN(10,40),0))</f>
        <v/>
      </c>
      <c r="M224" s="7" t="str">
        <f ca="1">IF(Tabla1[[#This Row],[FECHA EJEC.]]="","",Tabla1[[#This Row],[HORA INICIO]]+TIME(RANDBETWEEN(1,4),RANDBETWEEN(10,30),0))</f>
        <v/>
      </c>
      <c r="N224" s="8" t="str">
        <f ca="1">IF(Tabla1[[#This Row],[FECHA EJEC.]]="","",HOUR(Tabla1[[#This Row],[HORA TERMINO]]-Tabla1[[#This Row],[HORA INICIO]])+MINUTE(Tabla1[[#This Row],[HORA TERMINO]]-Tabla1[[#This Row],[HORA INICIO]])/60)</f>
        <v/>
      </c>
      <c r="O224" s="1" t="str">
        <f ca="1">IF(AND(K224=I224,J224="CONFORME"),"FECHA CUMPLIDA",IF(J224="STAND BY","STAND BY",IF(J224=""," ",IF(Tabla1[[#This Row],[FECHA EJEC.]]="","PENDIENTE",CONCATENATE("RETRASO DE ",(K224-I224)," DIAS")))))</f>
        <v>PENDIENTE</v>
      </c>
      <c r="P224" s="2" t="str">
        <f ca="1">VLOOKUP(MONTH(Tabla1[[#This Row],[FECHA PROG.]]),Tabla2[],2,0)</f>
        <v>Ago</v>
      </c>
      <c r="Q224" s="1">
        <f ca="1">YEAR(Tabla1[[#This Row],[FECHA PROG.]])</f>
        <v>2018</v>
      </c>
      <c r="R224" s="8">
        <f ca="1">360-SUMIFS(Tabla1[HORAS],Tabla1[MÁQUINA],Tabla1[[#This Row],[MÁQUINA]],Tabla1[AÑO],Tabla1[[#This Row],[AÑO]],Tabla1[MES],Tabla1[[#This Row],[MES]])</f>
        <v>310.93333333333334</v>
      </c>
      <c r="S224" s="17">
        <f ca="1">Tabla1[[#This Row],[HORAS DISPONIBLES]]/360</f>
        <v>0.86370370370370375</v>
      </c>
    </row>
    <row r="225" spans="1:19" x14ac:dyDescent="0.2">
      <c r="A225" s="1" t="s">
        <v>144</v>
      </c>
      <c r="B225" s="1" t="s">
        <v>36</v>
      </c>
      <c r="C225" s="1" t="str">
        <f ca="1">VLOOKUP(RANDBETWEEN(1,13),Tablas!$N$7:$O$19,2,0)</f>
        <v>EXCAVADORA</v>
      </c>
      <c r="D225" s="1" t="s">
        <v>12</v>
      </c>
      <c r="E225" s="1" t="s">
        <v>21</v>
      </c>
      <c r="F225" s="1">
        <v>107</v>
      </c>
      <c r="G225" s="1" t="s">
        <v>19</v>
      </c>
      <c r="H225" s="1">
        <v>1698</v>
      </c>
      <c r="I225" s="2">
        <f t="shared" ca="1" si="3"/>
        <v>43517</v>
      </c>
      <c r="J225" s="1" t="str">
        <f ca="1">IFERROR(IF(YEAR(Tabla1[[#This Row],[FECHA EJEC.]])&gt;0,"CONFORME","STANDBY"),"PENDIENTE")</f>
        <v>PENDIENTE</v>
      </c>
      <c r="K225" s="2" t="str">
        <f ca="1">IF(VLOOKUP(RANDBETWEEN(1,20),Tablas!$Q$6:$R$25,2,0)=0,"",Tabla1[[#This Row],[FECHA PROG.]]+VLOOKUP(RANDBETWEEN(1,20),Tablas!$Q$6:$R$25,2,0))</f>
        <v/>
      </c>
      <c r="L225" s="7" t="str">
        <f ca="1">IF(Tabla1[[#This Row],[FECHA EJEC.]]="","",TIME(RANDBETWEEN(9,15),RANDBETWEEN(10,40),0))</f>
        <v/>
      </c>
      <c r="M225" s="7" t="str">
        <f ca="1">IF(Tabla1[[#This Row],[FECHA EJEC.]]="","",Tabla1[[#This Row],[HORA INICIO]]+TIME(RANDBETWEEN(1,4),RANDBETWEEN(10,30),0))</f>
        <v/>
      </c>
      <c r="N225" s="8" t="str">
        <f ca="1">IF(Tabla1[[#This Row],[FECHA EJEC.]]="","",HOUR(Tabla1[[#This Row],[HORA TERMINO]]-Tabla1[[#This Row],[HORA INICIO]])+MINUTE(Tabla1[[#This Row],[HORA TERMINO]]-Tabla1[[#This Row],[HORA INICIO]])/60)</f>
        <v/>
      </c>
      <c r="O225" s="1" t="str">
        <f ca="1">IF(AND(K225=I225,J225="CONFORME"),"FECHA CUMPLIDA",IF(J225="STAND BY","STAND BY",IF(J225=""," ",IF(Tabla1[[#This Row],[FECHA EJEC.]]="","PENDIENTE",CONCATENATE("RETRASO DE ",(K225-I225)," DIAS")))))</f>
        <v>PENDIENTE</v>
      </c>
      <c r="P225" s="2" t="str">
        <f ca="1">VLOOKUP(MONTH(Tabla1[[#This Row],[FECHA PROG.]]),Tabla2[],2,0)</f>
        <v>Feb</v>
      </c>
      <c r="Q225" s="1">
        <f ca="1">YEAR(Tabla1[[#This Row],[FECHA PROG.]])</f>
        <v>2019</v>
      </c>
      <c r="R225" s="8">
        <f ca="1">360-SUMIFS(Tabla1[HORAS],Tabla1[MÁQUINA],Tabla1[[#This Row],[MÁQUINA]],Tabla1[AÑO],Tabla1[[#This Row],[AÑO]],Tabla1[MES],Tabla1[[#This Row],[MES]])</f>
        <v>360</v>
      </c>
      <c r="S225" s="17">
        <f ca="1">Tabla1[[#This Row],[HORAS DISPONIBLES]]/360</f>
        <v>1</v>
      </c>
    </row>
    <row r="226" spans="1:19" x14ac:dyDescent="0.2">
      <c r="A226" s="1" t="s">
        <v>139</v>
      </c>
      <c r="B226" s="1" t="s">
        <v>32</v>
      </c>
      <c r="C226" s="1" t="str">
        <f ca="1">VLOOKUP(RANDBETWEEN(1,13),Tablas!$N$7:$O$19,2,0)</f>
        <v>RETROEXCAVADORA</v>
      </c>
      <c r="D226" s="1" t="s">
        <v>12</v>
      </c>
      <c r="E226" s="1" t="s">
        <v>13</v>
      </c>
      <c r="F226" s="1">
        <v>106</v>
      </c>
      <c r="G226" s="1" t="s">
        <v>29</v>
      </c>
      <c r="H226" s="1">
        <v>908</v>
      </c>
      <c r="I226" s="2">
        <f t="shared" ca="1" si="3"/>
        <v>43543</v>
      </c>
      <c r="J226" s="1" t="str">
        <f ca="1">IFERROR(IF(YEAR(Tabla1[[#This Row],[FECHA EJEC.]])&gt;0,"CONFORME","STANDBY"),"PENDIENTE")</f>
        <v>PENDIENTE</v>
      </c>
      <c r="K226" s="2" t="str">
        <f ca="1">IF(VLOOKUP(RANDBETWEEN(1,20),Tablas!$Q$6:$R$25,2,0)=0,"",Tabla1[[#This Row],[FECHA PROG.]]+VLOOKUP(RANDBETWEEN(1,20),Tablas!$Q$6:$R$25,2,0))</f>
        <v/>
      </c>
      <c r="L226" s="7" t="str">
        <f ca="1">IF(Tabla1[[#This Row],[FECHA EJEC.]]="","",TIME(RANDBETWEEN(9,15),RANDBETWEEN(10,40),0))</f>
        <v/>
      </c>
      <c r="M226" s="7" t="str">
        <f ca="1">IF(Tabla1[[#This Row],[FECHA EJEC.]]="","",Tabla1[[#This Row],[HORA INICIO]]+TIME(RANDBETWEEN(1,4),RANDBETWEEN(10,30),0))</f>
        <v/>
      </c>
      <c r="N226" s="8" t="str">
        <f ca="1">IF(Tabla1[[#This Row],[FECHA EJEC.]]="","",HOUR(Tabla1[[#This Row],[HORA TERMINO]]-Tabla1[[#This Row],[HORA INICIO]])+MINUTE(Tabla1[[#This Row],[HORA TERMINO]]-Tabla1[[#This Row],[HORA INICIO]])/60)</f>
        <v/>
      </c>
      <c r="O226" s="1" t="str">
        <f ca="1">IF(AND(K226=I226,J226="CONFORME"),"FECHA CUMPLIDA",IF(J226="STAND BY","STAND BY",IF(J226=""," ",IF(Tabla1[[#This Row],[FECHA EJEC.]]="","PENDIENTE",CONCATENATE("RETRASO DE ",(K226-I226)," DIAS")))))</f>
        <v>PENDIENTE</v>
      </c>
      <c r="P226" s="2" t="str">
        <f ca="1">VLOOKUP(MONTH(Tabla1[[#This Row],[FECHA PROG.]]),Tabla2[],2,0)</f>
        <v>Mar</v>
      </c>
      <c r="Q226" s="1">
        <f ca="1">YEAR(Tabla1[[#This Row],[FECHA PROG.]])</f>
        <v>2019</v>
      </c>
      <c r="R226" s="8">
        <f ca="1">360-SUMIFS(Tabla1[HORAS],Tabla1[MÁQUINA],Tabla1[[#This Row],[MÁQUINA]],Tabla1[AÑO],Tabla1[[#This Row],[AÑO]],Tabla1[MES],Tabla1[[#This Row],[MES]])</f>
        <v>300.46666666666664</v>
      </c>
      <c r="S226" s="17">
        <f ca="1">Tabla1[[#This Row],[HORAS DISPONIBLES]]/360</f>
        <v>0.83462962962962961</v>
      </c>
    </row>
    <row r="227" spans="1:19" x14ac:dyDescent="0.2">
      <c r="A227" s="1" t="s">
        <v>139</v>
      </c>
      <c r="B227" s="1" t="s">
        <v>32</v>
      </c>
      <c r="C227" s="1" t="str">
        <f ca="1">VLOOKUP(RANDBETWEEN(1,13),Tablas!$N$7:$O$19,2,0)</f>
        <v>DRAGALINA</v>
      </c>
      <c r="D227" s="1" t="s">
        <v>12</v>
      </c>
      <c r="E227" s="1" t="s">
        <v>18</v>
      </c>
      <c r="F227" s="1">
        <v>106</v>
      </c>
      <c r="G227" s="1" t="s">
        <v>55</v>
      </c>
      <c r="H227" s="1">
        <v>1911</v>
      </c>
      <c r="I227" s="2">
        <f t="shared" ca="1" si="3"/>
        <v>43596</v>
      </c>
      <c r="J227" s="1" t="str">
        <f ca="1">IFERROR(IF(YEAR(Tabla1[[#This Row],[FECHA EJEC.]])&gt;0,"CONFORME","STANDBY"),"PENDIENTE")</f>
        <v>PENDIENTE</v>
      </c>
      <c r="K227" s="2" t="str">
        <f ca="1">IF(VLOOKUP(RANDBETWEEN(1,20),Tablas!$Q$6:$R$25,2,0)=0,"",Tabla1[[#This Row],[FECHA PROG.]]+VLOOKUP(RANDBETWEEN(1,20),Tablas!$Q$6:$R$25,2,0))</f>
        <v/>
      </c>
      <c r="L227" s="7" t="str">
        <f ca="1">IF(Tabla1[[#This Row],[FECHA EJEC.]]="","",TIME(RANDBETWEEN(9,15),RANDBETWEEN(10,40),0))</f>
        <v/>
      </c>
      <c r="M227" s="7" t="str">
        <f ca="1">IF(Tabla1[[#This Row],[FECHA EJEC.]]="","",Tabla1[[#This Row],[HORA INICIO]]+TIME(RANDBETWEEN(1,4),RANDBETWEEN(10,30),0))</f>
        <v/>
      </c>
      <c r="N227" s="8" t="str">
        <f ca="1">IF(Tabla1[[#This Row],[FECHA EJEC.]]="","",HOUR(Tabla1[[#This Row],[HORA TERMINO]]-Tabla1[[#This Row],[HORA INICIO]])+MINUTE(Tabla1[[#This Row],[HORA TERMINO]]-Tabla1[[#This Row],[HORA INICIO]])/60)</f>
        <v/>
      </c>
      <c r="O227" s="1" t="str">
        <f ca="1">IF(AND(K227=I227,J227="CONFORME"),"FECHA CUMPLIDA",IF(J227="STAND BY","STAND BY",IF(J227=""," ",IF(Tabla1[[#This Row],[FECHA EJEC.]]="","PENDIENTE",CONCATENATE("RETRASO DE ",(K227-I227)," DIAS")))))</f>
        <v>PENDIENTE</v>
      </c>
      <c r="P227" s="2" t="str">
        <f ca="1">VLOOKUP(MONTH(Tabla1[[#This Row],[FECHA PROG.]]),Tabla2[],2,0)</f>
        <v>May</v>
      </c>
      <c r="Q227" s="1">
        <f ca="1">YEAR(Tabla1[[#This Row],[FECHA PROG.]])</f>
        <v>2019</v>
      </c>
      <c r="R227" s="8">
        <f ca="1">360-SUMIFS(Tabla1[HORAS],Tabla1[MÁQUINA],Tabla1[[#This Row],[MÁQUINA]],Tabla1[AÑO],Tabla1[[#This Row],[AÑO]],Tabla1[MES],Tabla1[[#This Row],[MES]])</f>
        <v>335.88333333333333</v>
      </c>
      <c r="S227" s="17">
        <f ca="1">Tabla1[[#This Row],[HORAS DISPONIBLES]]/360</f>
        <v>0.93300925925925926</v>
      </c>
    </row>
    <row r="228" spans="1:19" x14ac:dyDescent="0.2">
      <c r="A228" s="1" t="s">
        <v>145</v>
      </c>
      <c r="B228" s="1" t="s">
        <v>39</v>
      </c>
      <c r="C228" s="1" t="str">
        <f ca="1">VLOOKUP(RANDBETWEEN(1,13),Tablas!$N$7:$O$19,2,0)</f>
        <v>CARGADORA</v>
      </c>
      <c r="D228" s="1" t="s">
        <v>12</v>
      </c>
      <c r="E228" s="1" t="s">
        <v>21</v>
      </c>
      <c r="F228" s="1">
        <v>107</v>
      </c>
      <c r="G228" s="1" t="s">
        <v>19</v>
      </c>
      <c r="H228" s="1">
        <v>1698</v>
      </c>
      <c r="I228" s="2">
        <f t="shared" ca="1" si="3"/>
        <v>43509</v>
      </c>
      <c r="J228" s="1" t="str">
        <f ca="1">IFERROR(IF(YEAR(Tabla1[[#This Row],[FECHA EJEC.]])&gt;0,"CONFORME","STANDBY"),"PENDIENTE")</f>
        <v>CONFORME</v>
      </c>
      <c r="K228" s="2">
        <f ca="1">IF(VLOOKUP(RANDBETWEEN(1,20),Tablas!$Q$6:$R$25,2,0)=0,"",Tabla1[[#This Row],[FECHA PROG.]]+VLOOKUP(RANDBETWEEN(1,20),Tablas!$Q$6:$R$25,2,0))</f>
        <v>43511</v>
      </c>
      <c r="L228" s="7">
        <f ca="1">IF(Tabla1[[#This Row],[FECHA EJEC.]]="","",TIME(RANDBETWEEN(9,15),RANDBETWEEN(10,40),0))</f>
        <v>0.44305555555555554</v>
      </c>
      <c r="M228" s="7">
        <f ca="1">IF(Tabla1[[#This Row],[FECHA EJEC.]]="","",Tabla1[[#This Row],[HORA INICIO]]+TIME(RANDBETWEEN(1,4),RANDBETWEEN(10,30),0))</f>
        <v>0.62430555555555556</v>
      </c>
      <c r="N228" s="8">
        <f ca="1">IF(Tabla1[[#This Row],[FECHA EJEC.]]="","",HOUR(Tabla1[[#This Row],[HORA TERMINO]]-Tabla1[[#This Row],[HORA INICIO]])+MINUTE(Tabla1[[#This Row],[HORA TERMINO]]-Tabla1[[#This Row],[HORA INICIO]])/60)</f>
        <v>4.3499999999999996</v>
      </c>
      <c r="O228" s="1" t="str">
        <f ca="1">IF(AND(K228=I228,J228="CONFORME"),"FECHA CUMPLIDA",IF(J228="STAND BY","STAND BY",IF(J228=""," ",IF(Tabla1[[#This Row],[FECHA EJEC.]]="","PENDIENTE",CONCATENATE("RETRASO DE ",(K228-I228)," DIAS")))))</f>
        <v>RETRASO DE 2 DIAS</v>
      </c>
      <c r="P228" s="2" t="str">
        <f ca="1">VLOOKUP(MONTH(Tabla1[[#This Row],[FECHA PROG.]]),Tabla2[],2,0)</f>
        <v>Feb</v>
      </c>
      <c r="Q228" s="1">
        <f ca="1">YEAR(Tabla1[[#This Row],[FECHA PROG.]])</f>
        <v>2019</v>
      </c>
      <c r="R228" s="8">
        <f ca="1">360-SUMIFS(Tabla1[HORAS],Tabla1[MÁQUINA],Tabla1[[#This Row],[MÁQUINA]],Tabla1[AÑO],Tabla1[[#This Row],[AÑO]],Tabla1[MES],Tabla1[[#This Row],[MES]])</f>
        <v>355.65</v>
      </c>
      <c r="S228" s="17">
        <f ca="1">Tabla1[[#This Row],[HORAS DISPONIBLES]]/360</f>
        <v>0.98791666666666655</v>
      </c>
    </row>
    <row r="229" spans="1:19" x14ac:dyDescent="0.2">
      <c r="A229" s="1" t="s">
        <v>143</v>
      </c>
      <c r="B229" s="1" t="s">
        <v>35</v>
      </c>
      <c r="C229" s="1" t="str">
        <f ca="1">VLOOKUP(RANDBETWEEN(1,13),Tablas!$N$7:$O$19,2,0)</f>
        <v>COMPACTADORA</v>
      </c>
      <c r="D229" s="1" t="s">
        <v>12</v>
      </c>
      <c r="E229" s="1" t="s">
        <v>13</v>
      </c>
      <c r="F229" s="1">
        <v>106</v>
      </c>
      <c r="G229" s="1" t="s">
        <v>19</v>
      </c>
      <c r="H229" s="1">
        <v>1698</v>
      </c>
      <c r="I229" s="2">
        <f t="shared" ca="1" si="3"/>
        <v>43117</v>
      </c>
      <c r="J229" s="1" t="str">
        <f ca="1">IFERROR(IF(YEAR(Tabla1[[#This Row],[FECHA EJEC.]])&gt;0,"CONFORME","STANDBY"),"PENDIENTE")</f>
        <v>CONFORME</v>
      </c>
      <c r="K229" s="2">
        <f ca="1">IF(VLOOKUP(RANDBETWEEN(1,20),Tablas!$Q$6:$R$25,2,0)=0,"",Tabla1[[#This Row],[FECHA PROG.]]+VLOOKUP(RANDBETWEEN(1,20),Tablas!$Q$6:$R$25,2,0))</f>
        <v>43117</v>
      </c>
      <c r="L229" s="7">
        <f ca="1">IF(Tabla1[[#This Row],[FECHA EJEC.]]="","",TIME(RANDBETWEEN(9,15),RANDBETWEEN(10,40),0))</f>
        <v>0.39861111111111114</v>
      </c>
      <c r="M229" s="7">
        <f ca="1">IF(Tabla1[[#This Row],[FECHA EJEC.]]="","",Tabla1[[#This Row],[HORA INICIO]]+TIME(RANDBETWEEN(1,4),RANDBETWEEN(10,30),0))</f>
        <v>0.4555555555555556</v>
      </c>
      <c r="N229" s="8">
        <f ca="1">IF(Tabla1[[#This Row],[FECHA EJEC.]]="","",HOUR(Tabla1[[#This Row],[HORA TERMINO]]-Tabla1[[#This Row],[HORA INICIO]])+MINUTE(Tabla1[[#This Row],[HORA TERMINO]]-Tabla1[[#This Row],[HORA INICIO]])/60)</f>
        <v>1.3666666666666667</v>
      </c>
      <c r="O229" s="1" t="str">
        <f ca="1">IF(AND(K229=I229,J229="CONFORME"),"FECHA CUMPLIDA",IF(J229="STAND BY","STAND BY",IF(J229=""," ",IF(Tabla1[[#This Row],[FECHA EJEC.]]="","PENDIENTE",CONCATENATE("RETRASO DE ",(K229-I229)," DIAS")))))</f>
        <v>FECHA CUMPLIDA</v>
      </c>
      <c r="P229" s="2" t="str">
        <f ca="1">VLOOKUP(MONTH(Tabla1[[#This Row],[FECHA PROG.]]),Tabla2[],2,0)</f>
        <v>Ene</v>
      </c>
      <c r="Q229" s="1">
        <f ca="1">YEAR(Tabla1[[#This Row],[FECHA PROG.]])</f>
        <v>2018</v>
      </c>
      <c r="R229" s="8">
        <f ca="1">360-SUMIFS(Tabla1[HORAS],Tabla1[MÁQUINA],Tabla1[[#This Row],[MÁQUINA]],Tabla1[AÑO],Tabla1[[#This Row],[AÑO]],Tabla1[MES],Tabla1[[#This Row],[MES]])</f>
        <v>356.23333333333335</v>
      </c>
      <c r="S229" s="17">
        <f ca="1">Tabla1[[#This Row],[HORAS DISPONIBLES]]/360</f>
        <v>0.9895370370370371</v>
      </c>
    </row>
    <row r="230" spans="1:19" x14ac:dyDescent="0.2">
      <c r="A230" s="1" t="s">
        <v>143</v>
      </c>
      <c r="B230" s="1" t="s">
        <v>35</v>
      </c>
      <c r="C230" s="1" t="str">
        <f ca="1">VLOOKUP(RANDBETWEEN(1,13),Tablas!$N$7:$O$19,2,0)</f>
        <v>EXCAVADORA</v>
      </c>
      <c r="D230" s="1" t="s">
        <v>12</v>
      </c>
      <c r="E230" s="1" t="s">
        <v>18</v>
      </c>
      <c r="F230" s="1">
        <v>106</v>
      </c>
      <c r="G230" s="1" t="s">
        <v>55</v>
      </c>
      <c r="H230" s="1">
        <v>1911</v>
      </c>
      <c r="I230" s="2">
        <f t="shared" ca="1" si="3"/>
        <v>43108</v>
      </c>
      <c r="J230" s="1" t="str">
        <f ca="1">IFERROR(IF(YEAR(Tabla1[[#This Row],[FECHA EJEC.]])&gt;0,"CONFORME","STANDBY"),"PENDIENTE")</f>
        <v>CONFORME</v>
      </c>
      <c r="K230" s="2">
        <f ca="1">IF(VLOOKUP(RANDBETWEEN(1,20),Tablas!$Q$6:$R$25,2,0)=0,"",Tabla1[[#This Row],[FECHA PROG.]]+VLOOKUP(RANDBETWEEN(1,20),Tablas!$Q$6:$R$25,2,0))</f>
        <v>43111</v>
      </c>
      <c r="L230" s="7">
        <f ca="1">IF(Tabla1[[#This Row],[FECHA EJEC.]]="","",TIME(RANDBETWEEN(9,15),RANDBETWEEN(10,40),0))</f>
        <v>0.43611111111111112</v>
      </c>
      <c r="M230" s="7">
        <f ca="1">IF(Tabla1[[#This Row],[FECHA EJEC.]]="","",Tabla1[[#This Row],[HORA INICIO]]+TIME(RANDBETWEEN(1,4),RANDBETWEEN(10,30),0))</f>
        <v>0.53611111111111109</v>
      </c>
      <c r="N230" s="8">
        <f ca="1">IF(Tabla1[[#This Row],[FECHA EJEC.]]="","",HOUR(Tabla1[[#This Row],[HORA TERMINO]]-Tabla1[[#This Row],[HORA INICIO]])+MINUTE(Tabla1[[#This Row],[HORA TERMINO]]-Tabla1[[#This Row],[HORA INICIO]])/60)</f>
        <v>2.4</v>
      </c>
      <c r="O230" s="1" t="str">
        <f ca="1">IF(AND(K230=I230,J230="CONFORME"),"FECHA CUMPLIDA",IF(J230="STAND BY","STAND BY",IF(J230=""," ",IF(Tabla1[[#This Row],[FECHA EJEC.]]="","PENDIENTE",CONCATENATE("RETRASO DE ",(K230-I230)," DIAS")))))</f>
        <v>RETRASO DE 3 DIAS</v>
      </c>
      <c r="P230" s="2" t="str">
        <f ca="1">VLOOKUP(MONTH(Tabla1[[#This Row],[FECHA PROG.]]),Tabla2[],2,0)</f>
        <v>Ene</v>
      </c>
      <c r="Q230" s="1">
        <f ca="1">YEAR(Tabla1[[#This Row],[FECHA PROG.]])</f>
        <v>2018</v>
      </c>
      <c r="R230" s="8">
        <f ca="1">360-SUMIFS(Tabla1[HORAS],Tabla1[MÁQUINA],Tabla1[[#This Row],[MÁQUINA]],Tabla1[AÑO],Tabla1[[#This Row],[AÑO]],Tabla1[MES],Tabla1[[#This Row],[MES]])</f>
        <v>356.23333333333335</v>
      </c>
      <c r="S230" s="17">
        <f ca="1">Tabla1[[#This Row],[HORAS DISPONIBLES]]/360</f>
        <v>0.9895370370370371</v>
      </c>
    </row>
    <row r="231" spans="1:19" x14ac:dyDescent="0.2">
      <c r="A231" s="1" t="s">
        <v>136</v>
      </c>
      <c r="B231" s="1" t="s">
        <v>20</v>
      </c>
      <c r="C231" s="1" t="str">
        <f ca="1">VLOOKUP(RANDBETWEEN(1,13),Tablas!$N$7:$O$19,2,0)</f>
        <v>PAVIMENTADORA</v>
      </c>
      <c r="D231" s="1" t="s">
        <v>12</v>
      </c>
      <c r="E231" s="1" t="s">
        <v>21</v>
      </c>
      <c r="F231" s="1">
        <v>106</v>
      </c>
      <c r="G231" s="1" t="s">
        <v>19</v>
      </c>
      <c r="H231" s="1">
        <v>1698</v>
      </c>
      <c r="I231" s="2">
        <f t="shared" ca="1" si="3"/>
        <v>43388</v>
      </c>
      <c r="J231" s="1" t="str">
        <f ca="1">IFERROR(IF(YEAR(Tabla1[[#This Row],[FECHA EJEC.]])&gt;0,"CONFORME","STANDBY"),"PENDIENTE")</f>
        <v>PENDIENTE</v>
      </c>
      <c r="K231" s="2" t="str">
        <f ca="1">IF(VLOOKUP(RANDBETWEEN(1,20),Tablas!$Q$6:$R$25,2,0)=0,"",Tabla1[[#This Row],[FECHA PROG.]]+VLOOKUP(RANDBETWEEN(1,20),Tablas!$Q$6:$R$25,2,0))</f>
        <v/>
      </c>
      <c r="L231" s="7" t="str">
        <f ca="1">IF(Tabla1[[#This Row],[FECHA EJEC.]]="","",TIME(RANDBETWEEN(9,15),RANDBETWEEN(10,40),0))</f>
        <v/>
      </c>
      <c r="M231" s="7" t="str">
        <f ca="1">IF(Tabla1[[#This Row],[FECHA EJEC.]]="","",Tabla1[[#This Row],[HORA INICIO]]+TIME(RANDBETWEEN(1,4),RANDBETWEEN(10,30),0))</f>
        <v/>
      </c>
      <c r="N231" s="8" t="str">
        <f ca="1">IF(Tabla1[[#This Row],[FECHA EJEC.]]="","",HOUR(Tabla1[[#This Row],[HORA TERMINO]]-Tabla1[[#This Row],[HORA INICIO]])+MINUTE(Tabla1[[#This Row],[HORA TERMINO]]-Tabla1[[#This Row],[HORA INICIO]])/60)</f>
        <v/>
      </c>
      <c r="O231" s="1" t="str">
        <f ca="1">IF(AND(K231=I231,J231="CONFORME"),"FECHA CUMPLIDA",IF(J231="STAND BY","STAND BY",IF(J231=""," ",IF(Tabla1[[#This Row],[FECHA EJEC.]]="","PENDIENTE",CONCATENATE("RETRASO DE ",(K231-I231)," DIAS")))))</f>
        <v>PENDIENTE</v>
      </c>
      <c r="P231" s="2" t="str">
        <f ca="1">VLOOKUP(MONTH(Tabla1[[#This Row],[FECHA PROG.]]),Tabla2[],2,0)</f>
        <v>Oct</v>
      </c>
      <c r="Q231" s="1">
        <f ca="1">YEAR(Tabla1[[#This Row],[FECHA PROG.]])</f>
        <v>2018</v>
      </c>
      <c r="R231" s="8">
        <f ca="1">360-SUMIFS(Tabla1[HORAS],Tabla1[MÁQUINA],Tabla1[[#This Row],[MÁQUINA]],Tabla1[AÑO],Tabla1[[#This Row],[AÑO]],Tabla1[MES],Tabla1[[#This Row],[MES]])</f>
        <v>356.56666666666666</v>
      </c>
      <c r="S231" s="17">
        <f ca="1">Tabla1[[#This Row],[HORAS DISPONIBLES]]/360</f>
        <v>0.99046296296296299</v>
      </c>
    </row>
    <row r="232" spans="1:19" x14ac:dyDescent="0.2">
      <c r="A232" s="1" t="s">
        <v>147</v>
      </c>
      <c r="B232" s="1" t="s">
        <v>42</v>
      </c>
      <c r="C232" s="1" t="str">
        <f ca="1">VLOOKUP(RANDBETWEEN(1,13),Tablas!$N$7:$O$19,2,0)</f>
        <v>DRAGALINA</v>
      </c>
      <c r="D232" s="1" t="s">
        <v>12</v>
      </c>
      <c r="E232" s="1" t="s">
        <v>21</v>
      </c>
      <c r="F232" s="1">
        <v>106</v>
      </c>
      <c r="G232" s="1" t="s">
        <v>19</v>
      </c>
      <c r="H232" s="1">
        <v>1698</v>
      </c>
      <c r="I232" s="2">
        <f t="shared" ca="1" si="3"/>
        <v>43390</v>
      </c>
      <c r="J232" s="1" t="str">
        <f ca="1">IFERROR(IF(YEAR(Tabla1[[#This Row],[FECHA EJEC.]])&gt;0,"CONFORME","STANDBY"),"PENDIENTE")</f>
        <v>PENDIENTE</v>
      </c>
      <c r="K232" s="2" t="str">
        <f ca="1">IF(VLOOKUP(RANDBETWEEN(1,20),Tablas!$Q$6:$R$25,2,0)=0,"",Tabla1[[#This Row],[FECHA PROG.]]+VLOOKUP(RANDBETWEEN(1,20),Tablas!$Q$6:$R$25,2,0))</f>
        <v/>
      </c>
      <c r="L232" s="7" t="str">
        <f ca="1">IF(Tabla1[[#This Row],[FECHA EJEC.]]="","",TIME(RANDBETWEEN(9,15),RANDBETWEEN(10,40),0))</f>
        <v/>
      </c>
      <c r="M232" s="7" t="str">
        <f ca="1">IF(Tabla1[[#This Row],[FECHA EJEC.]]="","",Tabla1[[#This Row],[HORA INICIO]]+TIME(RANDBETWEEN(1,4),RANDBETWEEN(10,30),0))</f>
        <v/>
      </c>
      <c r="N232" s="8" t="str">
        <f ca="1">IF(Tabla1[[#This Row],[FECHA EJEC.]]="","",HOUR(Tabla1[[#This Row],[HORA TERMINO]]-Tabla1[[#This Row],[HORA INICIO]])+MINUTE(Tabla1[[#This Row],[HORA TERMINO]]-Tabla1[[#This Row],[HORA INICIO]])/60)</f>
        <v/>
      </c>
      <c r="O232" s="1" t="str">
        <f ca="1">IF(AND(K232=I232,J232="CONFORME"),"FECHA CUMPLIDA",IF(J232="STAND BY","STAND BY",IF(J232=""," ",IF(Tabla1[[#This Row],[FECHA EJEC.]]="","PENDIENTE",CONCATENATE("RETRASO DE ",(K232-I232)," DIAS")))))</f>
        <v>PENDIENTE</v>
      </c>
      <c r="P232" s="2" t="str">
        <f ca="1">VLOOKUP(MONTH(Tabla1[[#This Row],[FECHA PROG.]]),Tabla2[],2,0)</f>
        <v>Oct</v>
      </c>
      <c r="Q232" s="1">
        <f ca="1">YEAR(Tabla1[[#This Row],[FECHA PROG.]])</f>
        <v>2018</v>
      </c>
      <c r="R232" s="8">
        <f ca="1">360-SUMIFS(Tabla1[HORAS],Tabla1[MÁQUINA],Tabla1[[#This Row],[MÁQUINA]],Tabla1[AÑO],Tabla1[[#This Row],[AÑO]],Tabla1[MES],Tabla1[[#This Row],[MES]])</f>
        <v>356.7</v>
      </c>
      <c r="S232" s="17">
        <f ca="1">Tabla1[[#This Row],[HORAS DISPONIBLES]]/360</f>
        <v>0.99083333333333334</v>
      </c>
    </row>
    <row r="233" spans="1:19" x14ac:dyDescent="0.2">
      <c r="A233" s="1" t="s">
        <v>139</v>
      </c>
      <c r="B233" s="1" t="s">
        <v>28</v>
      </c>
      <c r="C233" s="1" t="str">
        <f ca="1">VLOOKUP(RANDBETWEEN(1,13),Tablas!$N$7:$O$19,2,0)</f>
        <v>ESCREPA</v>
      </c>
      <c r="D233" s="1" t="s">
        <v>12</v>
      </c>
      <c r="E233" s="1" t="s">
        <v>13</v>
      </c>
      <c r="F233" s="1">
        <v>106</v>
      </c>
      <c r="G233" s="1" t="s">
        <v>29</v>
      </c>
      <c r="H233" s="1">
        <v>908</v>
      </c>
      <c r="I233" s="2">
        <f t="shared" ca="1" si="3"/>
        <v>43533</v>
      </c>
      <c r="J233" s="1" t="str">
        <f ca="1">IFERROR(IF(YEAR(Tabla1[[#This Row],[FECHA EJEC.]])&gt;0,"CONFORME","STANDBY"),"PENDIENTE")</f>
        <v>CONFORME</v>
      </c>
      <c r="K233" s="2">
        <f ca="1">IF(VLOOKUP(RANDBETWEEN(1,20),Tablas!$Q$6:$R$25,2,0)=0,"",Tabla1[[#This Row],[FECHA PROG.]]+VLOOKUP(RANDBETWEEN(1,20),Tablas!$Q$6:$R$25,2,0))</f>
        <v>43533</v>
      </c>
      <c r="L233" s="7">
        <f ca="1">IF(Tabla1[[#This Row],[FECHA EJEC.]]="","",TIME(RANDBETWEEN(9,15),RANDBETWEEN(10,40),0))</f>
        <v>0.65138888888888891</v>
      </c>
      <c r="M233" s="7">
        <f ca="1">IF(Tabla1[[#This Row],[FECHA EJEC.]]="","",Tabla1[[#This Row],[HORA INICIO]]+TIME(RANDBETWEEN(1,4),RANDBETWEEN(10,30),0))</f>
        <v>0.83472222222222225</v>
      </c>
      <c r="N233" s="8">
        <f ca="1">IF(Tabla1[[#This Row],[FECHA EJEC.]]="","",HOUR(Tabla1[[#This Row],[HORA TERMINO]]-Tabla1[[#This Row],[HORA INICIO]])+MINUTE(Tabla1[[#This Row],[HORA TERMINO]]-Tabla1[[#This Row],[HORA INICIO]])/60)</f>
        <v>4.4000000000000004</v>
      </c>
      <c r="O233" s="1" t="str">
        <f ca="1">IF(AND(K233=I233,J233="CONFORME"),"FECHA CUMPLIDA",IF(J233="STAND BY","STAND BY",IF(J233=""," ",IF(Tabla1[[#This Row],[FECHA EJEC.]]="","PENDIENTE",CONCATENATE("RETRASO DE ",(K233-I233)," DIAS")))))</f>
        <v>FECHA CUMPLIDA</v>
      </c>
      <c r="P233" s="2" t="str">
        <f ca="1">VLOOKUP(MONTH(Tabla1[[#This Row],[FECHA PROG.]]),Tabla2[],2,0)</f>
        <v>Mar</v>
      </c>
      <c r="Q233" s="1">
        <f ca="1">YEAR(Tabla1[[#This Row],[FECHA PROG.]])</f>
        <v>2019</v>
      </c>
      <c r="R233" s="8">
        <f ca="1">360-SUMIFS(Tabla1[HORAS],Tabla1[MÁQUINA],Tabla1[[#This Row],[MÁQUINA]],Tabla1[AÑO],Tabla1[[#This Row],[AÑO]],Tabla1[MES],Tabla1[[#This Row],[MES]])</f>
        <v>300.46666666666664</v>
      </c>
      <c r="S233" s="17">
        <f ca="1">Tabla1[[#This Row],[HORAS DISPONIBLES]]/360</f>
        <v>0.83462962962962961</v>
      </c>
    </row>
    <row r="234" spans="1:19" x14ac:dyDescent="0.2">
      <c r="A234" s="1" t="s">
        <v>139</v>
      </c>
      <c r="B234" s="1" t="s">
        <v>28</v>
      </c>
      <c r="C234" s="1" t="str">
        <f ca="1">VLOOKUP(RANDBETWEEN(1,13),Tablas!$N$7:$O$19,2,0)</f>
        <v>PAVIMENTADORA</v>
      </c>
      <c r="D234" s="1" t="s">
        <v>12</v>
      </c>
      <c r="E234" s="1" t="s">
        <v>18</v>
      </c>
      <c r="F234" s="1">
        <v>106</v>
      </c>
      <c r="G234" s="1" t="s">
        <v>55</v>
      </c>
      <c r="H234" s="1">
        <v>1911</v>
      </c>
      <c r="I234" s="2">
        <f t="shared" ca="1" si="3"/>
        <v>43154</v>
      </c>
      <c r="J234" s="1" t="str">
        <f ca="1">IFERROR(IF(YEAR(Tabla1[[#This Row],[FECHA EJEC.]])&gt;0,"CONFORME","STANDBY"),"PENDIENTE")</f>
        <v>CONFORME</v>
      </c>
      <c r="K234" s="2">
        <f ca="1">IF(VLOOKUP(RANDBETWEEN(1,20),Tablas!$Q$6:$R$25,2,0)=0,"",Tabla1[[#This Row],[FECHA PROG.]]+VLOOKUP(RANDBETWEEN(1,20),Tablas!$Q$6:$R$25,2,0))</f>
        <v>43158</v>
      </c>
      <c r="L234" s="7">
        <f ca="1">IF(Tabla1[[#This Row],[FECHA EJEC.]]="","",TIME(RANDBETWEEN(9,15),RANDBETWEEN(10,40),0))</f>
        <v>0.55902777777777779</v>
      </c>
      <c r="M234" s="7">
        <f ca="1">IF(Tabla1[[#This Row],[FECHA EJEC.]]="","",Tabla1[[#This Row],[HORA INICIO]]+TIME(RANDBETWEEN(1,4),RANDBETWEEN(10,30),0))</f>
        <v>0.73750000000000004</v>
      </c>
      <c r="N234" s="8">
        <f ca="1">IF(Tabla1[[#This Row],[FECHA EJEC.]]="","",HOUR(Tabla1[[#This Row],[HORA TERMINO]]-Tabla1[[#This Row],[HORA INICIO]])+MINUTE(Tabla1[[#This Row],[HORA TERMINO]]-Tabla1[[#This Row],[HORA INICIO]])/60)</f>
        <v>4.2833333333333332</v>
      </c>
      <c r="O234" s="1" t="str">
        <f ca="1">IF(AND(K234=I234,J234="CONFORME"),"FECHA CUMPLIDA",IF(J234="STAND BY","STAND BY",IF(J234=""," ",IF(Tabla1[[#This Row],[FECHA EJEC.]]="","PENDIENTE",CONCATENATE("RETRASO DE ",(K234-I234)," DIAS")))))</f>
        <v>RETRASO DE 4 DIAS</v>
      </c>
      <c r="P234" s="2" t="str">
        <f ca="1">VLOOKUP(MONTH(Tabla1[[#This Row],[FECHA PROG.]]),Tabla2[],2,0)</f>
        <v>Feb</v>
      </c>
      <c r="Q234" s="1">
        <f ca="1">YEAR(Tabla1[[#This Row],[FECHA PROG.]])</f>
        <v>2018</v>
      </c>
      <c r="R234" s="8">
        <f ca="1">360-SUMIFS(Tabla1[HORAS],Tabla1[MÁQUINA],Tabla1[[#This Row],[MÁQUINA]],Tabla1[AÑO],Tabla1[[#This Row],[AÑO]],Tabla1[MES],Tabla1[[#This Row],[MES]])</f>
        <v>318.2</v>
      </c>
      <c r="S234" s="17">
        <f ca="1">Tabla1[[#This Row],[HORAS DISPONIBLES]]/360</f>
        <v>0.88388888888888884</v>
      </c>
    </row>
    <row r="235" spans="1:19" x14ac:dyDescent="0.2">
      <c r="A235" s="1" t="s">
        <v>139</v>
      </c>
      <c r="B235" s="1" t="s">
        <v>28</v>
      </c>
      <c r="C235" s="1" t="str">
        <f ca="1">VLOOKUP(RANDBETWEEN(1,13),Tablas!$N$7:$O$19,2,0)</f>
        <v>COMPACTADORA</v>
      </c>
      <c r="D235" s="1" t="s">
        <v>12</v>
      </c>
      <c r="E235" s="1" t="s">
        <v>13</v>
      </c>
      <c r="F235" s="1">
        <v>106</v>
      </c>
      <c r="G235" s="1" t="s">
        <v>14</v>
      </c>
      <c r="H235" s="1">
        <v>1420</v>
      </c>
      <c r="I235" s="2">
        <f t="shared" ca="1" si="3"/>
        <v>43273</v>
      </c>
      <c r="J235" s="1" t="str">
        <f ca="1">IFERROR(IF(YEAR(Tabla1[[#This Row],[FECHA EJEC.]])&gt;0,"CONFORME","STANDBY"),"PENDIENTE")</f>
        <v>CONFORME</v>
      </c>
      <c r="K235" s="2">
        <f ca="1">IF(VLOOKUP(RANDBETWEEN(1,20),Tablas!$Q$6:$R$25,2,0)=0,"",Tabla1[[#This Row],[FECHA PROG.]]+VLOOKUP(RANDBETWEEN(1,20),Tablas!$Q$6:$R$25,2,0))</f>
        <v>43274</v>
      </c>
      <c r="L235" s="7">
        <f ca="1">IF(Tabla1[[#This Row],[FECHA EJEC.]]="","",TIME(RANDBETWEEN(9,15),RANDBETWEEN(10,40),0))</f>
        <v>0.39097222222222222</v>
      </c>
      <c r="M235" s="7">
        <f ca="1">IF(Tabla1[[#This Row],[FECHA EJEC.]]="","",Tabla1[[#This Row],[HORA INICIO]]+TIME(RANDBETWEEN(1,4),RANDBETWEEN(10,30),0))</f>
        <v>0.53472222222222221</v>
      </c>
      <c r="N235" s="8">
        <f ca="1">IF(Tabla1[[#This Row],[FECHA EJEC.]]="","",HOUR(Tabla1[[#This Row],[HORA TERMINO]]-Tabla1[[#This Row],[HORA INICIO]])+MINUTE(Tabla1[[#This Row],[HORA TERMINO]]-Tabla1[[#This Row],[HORA INICIO]])/60)</f>
        <v>3.45</v>
      </c>
      <c r="O235" s="1" t="str">
        <f ca="1">IF(AND(K235=I235,J235="CONFORME"),"FECHA CUMPLIDA",IF(J235="STAND BY","STAND BY",IF(J235=""," ",IF(Tabla1[[#This Row],[FECHA EJEC.]]="","PENDIENTE",CONCATENATE("RETRASO DE ",(K235-I235)," DIAS")))))</f>
        <v>RETRASO DE 1 DIAS</v>
      </c>
      <c r="P235" s="2" t="str">
        <f ca="1">VLOOKUP(MONTH(Tabla1[[#This Row],[FECHA PROG.]]),Tabla2[],2,0)</f>
        <v>Jun</v>
      </c>
      <c r="Q235" s="1">
        <f ca="1">YEAR(Tabla1[[#This Row],[FECHA PROG.]])</f>
        <v>2018</v>
      </c>
      <c r="R235" s="8">
        <f ca="1">360-SUMIFS(Tabla1[HORAS],Tabla1[MÁQUINA],Tabla1[[#This Row],[MÁQUINA]],Tabla1[AÑO],Tabla1[[#This Row],[AÑO]],Tabla1[MES],Tabla1[[#This Row],[MES]])</f>
        <v>306.26666666666665</v>
      </c>
      <c r="S235" s="17">
        <f ca="1">Tabla1[[#This Row],[HORAS DISPONIBLES]]/360</f>
        <v>0.85074074074074069</v>
      </c>
    </row>
    <row r="236" spans="1:19" x14ac:dyDescent="0.2">
      <c r="A236" s="1" t="s">
        <v>139</v>
      </c>
      <c r="B236" s="1" t="s">
        <v>28</v>
      </c>
      <c r="C236" s="1" t="str">
        <f ca="1">VLOOKUP(RANDBETWEEN(1,13),Tablas!$N$7:$O$19,2,0)</f>
        <v>DRAGAS</v>
      </c>
      <c r="D236" s="1" t="s">
        <v>12</v>
      </c>
      <c r="E236" s="1" t="s">
        <v>18</v>
      </c>
      <c r="F236" s="1">
        <v>106</v>
      </c>
      <c r="G236" s="1" t="s">
        <v>55</v>
      </c>
      <c r="H236" s="1">
        <v>1911</v>
      </c>
      <c r="I236" s="2">
        <f t="shared" ca="1" si="3"/>
        <v>43516</v>
      </c>
      <c r="J236" s="1" t="str">
        <f ca="1">IFERROR(IF(YEAR(Tabla1[[#This Row],[FECHA EJEC.]])&gt;0,"CONFORME","STANDBY"),"PENDIENTE")</f>
        <v>CONFORME</v>
      </c>
      <c r="K236" s="2">
        <f ca="1">IF(VLOOKUP(RANDBETWEEN(1,20),Tablas!$Q$6:$R$25,2,0)=0,"",Tabla1[[#This Row],[FECHA PROG.]]+VLOOKUP(RANDBETWEEN(1,20),Tablas!$Q$6:$R$25,2,0))</f>
        <v>43517</v>
      </c>
      <c r="L236" s="7">
        <f ca="1">IF(Tabla1[[#This Row],[FECHA EJEC.]]="","",TIME(RANDBETWEEN(9,15),RANDBETWEEN(10,40),0))</f>
        <v>0.51388888888888884</v>
      </c>
      <c r="M236" s="7">
        <f ca="1">IF(Tabla1[[#This Row],[FECHA EJEC.]]="","",Tabla1[[#This Row],[HORA INICIO]]+TIME(RANDBETWEEN(1,4),RANDBETWEEN(10,30),0))</f>
        <v>0.57152777777777775</v>
      </c>
      <c r="N236" s="8">
        <f ca="1">IF(Tabla1[[#This Row],[FECHA EJEC.]]="","",HOUR(Tabla1[[#This Row],[HORA TERMINO]]-Tabla1[[#This Row],[HORA INICIO]])+MINUTE(Tabla1[[#This Row],[HORA TERMINO]]-Tabla1[[#This Row],[HORA INICIO]])/60)</f>
        <v>1.3833333333333333</v>
      </c>
      <c r="O236" s="1" t="str">
        <f ca="1">IF(AND(K236=I236,J236="CONFORME"),"FECHA CUMPLIDA",IF(J236="STAND BY","STAND BY",IF(J236=""," ",IF(Tabla1[[#This Row],[FECHA EJEC.]]="","PENDIENTE",CONCATENATE("RETRASO DE ",(K236-I236)," DIAS")))))</f>
        <v>RETRASO DE 1 DIAS</v>
      </c>
      <c r="P236" s="2" t="str">
        <f ca="1">VLOOKUP(MONTH(Tabla1[[#This Row],[FECHA PROG.]]),Tabla2[],2,0)</f>
        <v>Feb</v>
      </c>
      <c r="Q236" s="1">
        <f ca="1">YEAR(Tabla1[[#This Row],[FECHA PROG.]])</f>
        <v>2019</v>
      </c>
      <c r="R236" s="8">
        <f ca="1">360-SUMIFS(Tabla1[HORAS],Tabla1[MÁQUINA],Tabla1[[#This Row],[MÁQUINA]],Tabla1[AÑO],Tabla1[[#This Row],[AÑO]],Tabla1[MES],Tabla1[[#This Row],[MES]])</f>
        <v>312.64999999999998</v>
      </c>
      <c r="S236" s="17">
        <f ca="1">Tabla1[[#This Row],[HORAS DISPONIBLES]]/360</f>
        <v>0.8684722222222222</v>
      </c>
    </row>
    <row r="237" spans="1:19" x14ac:dyDescent="0.2">
      <c r="A237" s="1" t="s">
        <v>136</v>
      </c>
      <c r="B237" s="1" t="s">
        <v>20</v>
      </c>
      <c r="C237" s="1" t="str">
        <f ca="1">VLOOKUP(RANDBETWEEN(1,13),Tablas!$N$7:$O$19,2,0)</f>
        <v>DRAGAS</v>
      </c>
      <c r="D237" s="1" t="s">
        <v>12</v>
      </c>
      <c r="E237" s="1" t="s">
        <v>21</v>
      </c>
      <c r="F237" s="1">
        <v>106</v>
      </c>
      <c r="G237" s="1" t="s">
        <v>19</v>
      </c>
      <c r="H237" s="1">
        <v>1698</v>
      </c>
      <c r="I237" s="2">
        <f t="shared" ca="1" si="3"/>
        <v>43222</v>
      </c>
      <c r="J237" s="1" t="str">
        <f ca="1">IFERROR(IF(YEAR(Tabla1[[#This Row],[FECHA EJEC.]])&gt;0,"CONFORME","STANDBY"),"PENDIENTE")</f>
        <v>PENDIENTE</v>
      </c>
      <c r="K237" s="2" t="str">
        <f ca="1">IF(VLOOKUP(RANDBETWEEN(1,20),Tablas!$Q$6:$R$25,2,0)=0,"",Tabla1[[#This Row],[FECHA PROG.]]+VLOOKUP(RANDBETWEEN(1,20),Tablas!$Q$6:$R$25,2,0))</f>
        <v/>
      </c>
      <c r="L237" s="7" t="str">
        <f ca="1">IF(Tabla1[[#This Row],[FECHA EJEC.]]="","",TIME(RANDBETWEEN(9,15),RANDBETWEEN(10,40),0))</f>
        <v/>
      </c>
      <c r="M237" s="7" t="str">
        <f ca="1">IF(Tabla1[[#This Row],[FECHA EJEC.]]="","",Tabla1[[#This Row],[HORA INICIO]]+TIME(RANDBETWEEN(1,4),RANDBETWEEN(10,30),0))</f>
        <v/>
      </c>
      <c r="N237" s="8" t="str">
        <f ca="1">IF(Tabla1[[#This Row],[FECHA EJEC.]]="","",HOUR(Tabla1[[#This Row],[HORA TERMINO]]-Tabla1[[#This Row],[HORA INICIO]])+MINUTE(Tabla1[[#This Row],[HORA TERMINO]]-Tabla1[[#This Row],[HORA INICIO]])/60)</f>
        <v/>
      </c>
      <c r="O237" s="1" t="str">
        <f ca="1">IF(AND(K237=I237,J237="CONFORME"),"FECHA CUMPLIDA",IF(J237="STAND BY","STAND BY",IF(J237=""," ",IF(Tabla1[[#This Row],[FECHA EJEC.]]="","PENDIENTE",CONCATENATE("RETRASO DE ",(K237-I237)," DIAS")))))</f>
        <v>PENDIENTE</v>
      </c>
      <c r="P237" s="2" t="str">
        <f ca="1">VLOOKUP(MONTH(Tabla1[[#This Row],[FECHA PROG.]]),Tabla2[],2,0)</f>
        <v>May</v>
      </c>
      <c r="Q237" s="1">
        <f ca="1">YEAR(Tabla1[[#This Row],[FECHA PROG.]])</f>
        <v>2018</v>
      </c>
      <c r="R237" s="8">
        <f ca="1">360-SUMIFS(Tabla1[HORAS],Tabla1[MÁQUINA],Tabla1[[#This Row],[MÁQUINA]],Tabla1[AÑO],Tabla1[[#This Row],[AÑO]],Tabla1[MES],Tabla1[[#This Row],[MES]])</f>
        <v>360</v>
      </c>
      <c r="S237" s="17">
        <f ca="1">Tabla1[[#This Row],[HORAS DISPONIBLES]]/360</f>
        <v>1</v>
      </c>
    </row>
    <row r="238" spans="1:19" x14ac:dyDescent="0.2">
      <c r="A238" s="1" t="s">
        <v>151</v>
      </c>
      <c r="B238" s="1" t="s">
        <v>47</v>
      </c>
      <c r="C238" s="1" t="str">
        <f ca="1">VLOOKUP(RANDBETWEEN(1,13),Tablas!$N$7:$O$19,2,0)</f>
        <v>RETROEXCAVADORA</v>
      </c>
      <c r="D238" s="1" t="s">
        <v>12</v>
      </c>
      <c r="E238" s="1" t="s">
        <v>13</v>
      </c>
      <c r="F238" s="1">
        <v>107</v>
      </c>
      <c r="G238" s="1" t="s">
        <v>14</v>
      </c>
      <c r="H238" s="1">
        <v>1420</v>
      </c>
      <c r="I238" s="2">
        <f t="shared" ca="1" si="3"/>
        <v>43137</v>
      </c>
      <c r="J238" s="1" t="str">
        <f ca="1">IFERROR(IF(YEAR(Tabla1[[#This Row],[FECHA EJEC.]])&gt;0,"CONFORME","STANDBY"),"PENDIENTE")</f>
        <v>PENDIENTE</v>
      </c>
      <c r="K238" s="2" t="str">
        <f ca="1">IF(VLOOKUP(RANDBETWEEN(1,20),Tablas!$Q$6:$R$25,2,0)=0,"",Tabla1[[#This Row],[FECHA PROG.]]+VLOOKUP(RANDBETWEEN(1,20),Tablas!$Q$6:$R$25,2,0))</f>
        <v/>
      </c>
      <c r="L238" s="7" t="str">
        <f ca="1">IF(Tabla1[[#This Row],[FECHA EJEC.]]="","",TIME(RANDBETWEEN(9,15),RANDBETWEEN(10,40),0))</f>
        <v/>
      </c>
      <c r="M238" s="7" t="str">
        <f ca="1">IF(Tabla1[[#This Row],[FECHA EJEC.]]="","",Tabla1[[#This Row],[HORA INICIO]]+TIME(RANDBETWEEN(1,4),RANDBETWEEN(10,30),0))</f>
        <v/>
      </c>
      <c r="N238" s="8" t="str">
        <f ca="1">IF(Tabla1[[#This Row],[FECHA EJEC.]]="","",HOUR(Tabla1[[#This Row],[HORA TERMINO]]-Tabla1[[#This Row],[HORA INICIO]])+MINUTE(Tabla1[[#This Row],[HORA TERMINO]]-Tabla1[[#This Row],[HORA INICIO]])/60)</f>
        <v/>
      </c>
      <c r="O238" s="1" t="str">
        <f ca="1">IF(AND(K238=I238,J238="CONFORME"),"FECHA CUMPLIDA",IF(J238="STAND BY","STAND BY",IF(J238=""," ",IF(Tabla1[[#This Row],[FECHA EJEC.]]="","PENDIENTE",CONCATENATE("RETRASO DE ",(K238-I238)," DIAS")))))</f>
        <v>PENDIENTE</v>
      </c>
      <c r="P238" s="2" t="str">
        <f ca="1">VLOOKUP(MONTH(Tabla1[[#This Row],[FECHA PROG.]]),Tabla2[],2,0)</f>
        <v>Feb</v>
      </c>
      <c r="Q238" s="1">
        <f ca="1">YEAR(Tabla1[[#This Row],[FECHA PROG.]])</f>
        <v>2018</v>
      </c>
      <c r="R238" s="8">
        <f ca="1">360-SUMIFS(Tabla1[HORAS],Tabla1[MÁQUINA],Tabla1[[#This Row],[MÁQUINA]],Tabla1[AÑO],Tabla1[[#This Row],[AÑO]],Tabla1[MES],Tabla1[[#This Row],[MES]])</f>
        <v>354.58333333333331</v>
      </c>
      <c r="S238" s="17">
        <f ca="1">Tabla1[[#This Row],[HORAS DISPONIBLES]]/360</f>
        <v>0.98495370370370361</v>
      </c>
    </row>
    <row r="239" spans="1:19" x14ac:dyDescent="0.2">
      <c r="A239" s="1" t="s">
        <v>153</v>
      </c>
      <c r="B239" s="1" t="s">
        <v>57</v>
      </c>
      <c r="C239" s="1" t="str">
        <f ca="1">VLOOKUP(RANDBETWEEN(1,13),Tablas!$N$7:$O$19,2,0)</f>
        <v>DRAGALINA</v>
      </c>
      <c r="D239" s="1" t="s">
        <v>12</v>
      </c>
      <c r="E239" s="1" t="s">
        <v>18</v>
      </c>
      <c r="F239" s="1">
        <v>107</v>
      </c>
      <c r="G239" s="1" t="s">
        <v>19</v>
      </c>
      <c r="H239" s="1">
        <v>1698</v>
      </c>
      <c r="I239" s="2">
        <f t="shared" ca="1" si="3"/>
        <v>43490</v>
      </c>
      <c r="J239" s="1" t="str">
        <f ca="1">IFERROR(IF(YEAR(Tabla1[[#This Row],[FECHA EJEC.]])&gt;0,"CONFORME","STANDBY"),"PENDIENTE")</f>
        <v>CONFORME</v>
      </c>
      <c r="K239" s="2">
        <f ca="1">IF(VLOOKUP(RANDBETWEEN(1,20),Tablas!$Q$6:$R$25,2,0)=0,"",Tabla1[[#This Row],[FECHA PROG.]]+VLOOKUP(RANDBETWEEN(1,20),Tablas!$Q$6:$R$25,2,0))</f>
        <v>43492</v>
      </c>
      <c r="L239" s="7">
        <f ca="1">IF(Tabla1[[#This Row],[FECHA EJEC.]]="","",TIME(RANDBETWEEN(9,15),RANDBETWEEN(10,40),0))</f>
        <v>0.56736111111111109</v>
      </c>
      <c r="M239" s="7">
        <f ca="1">IF(Tabla1[[#This Row],[FECHA EJEC.]]="","",Tabla1[[#This Row],[HORA INICIO]]+TIME(RANDBETWEEN(1,4),RANDBETWEEN(10,30),0))</f>
        <v>0.74930555555555556</v>
      </c>
      <c r="N239" s="8">
        <f ca="1">IF(Tabla1[[#This Row],[FECHA EJEC.]]="","",HOUR(Tabla1[[#This Row],[HORA TERMINO]]-Tabla1[[#This Row],[HORA INICIO]])+MINUTE(Tabla1[[#This Row],[HORA TERMINO]]-Tabla1[[#This Row],[HORA INICIO]])/60)</f>
        <v>4.3666666666666663</v>
      </c>
      <c r="O239" s="1" t="str">
        <f ca="1">IF(AND(K239=I239,J239="CONFORME"),"FECHA CUMPLIDA",IF(J239="STAND BY","STAND BY",IF(J239=""," ",IF(Tabla1[[#This Row],[FECHA EJEC.]]="","PENDIENTE",CONCATENATE("RETRASO DE ",(K239-I239)," DIAS")))))</f>
        <v>RETRASO DE 2 DIAS</v>
      </c>
      <c r="P239" s="2" t="str">
        <f ca="1">VLOOKUP(MONTH(Tabla1[[#This Row],[FECHA PROG.]]),Tabla2[],2,0)</f>
        <v>Ene</v>
      </c>
      <c r="Q239" s="1">
        <f ca="1">YEAR(Tabla1[[#This Row],[FECHA PROG.]])</f>
        <v>2019</v>
      </c>
      <c r="R239" s="8">
        <f ca="1">360-SUMIFS(Tabla1[HORAS],Tabla1[MÁQUINA],Tabla1[[#This Row],[MÁQUINA]],Tabla1[AÑO],Tabla1[[#This Row],[AÑO]],Tabla1[MES],Tabla1[[#This Row],[MES]])</f>
        <v>343.35</v>
      </c>
      <c r="S239" s="17">
        <f ca="1">Tabla1[[#This Row],[HORAS DISPONIBLES]]/360</f>
        <v>0.9537500000000001</v>
      </c>
    </row>
    <row r="240" spans="1:19" x14ac:dyDescent="0.2">
      <c r="A240" s="1" t="s">
        <v>139</v>
      </c>
      <c r="B240" s="1" t="s">
        <v>32</v>
      </c>
      <c r="C240" s="1" t="str">
        <f ca="1">VLOOKUP(RANDBETWEEN(1,13),Tablas!$N$7:$O$19,2,0)</f>
        <v>LAS VOLQUETAS</v>
      </c>
      <c r="D240" s="1" t="s">
        <v>12</v>
      </c>
      <c r="E240" s="1" t="s">
        <v>13</v>
      </c>
      <c r="F240" s="1">
        <v>106</v>
      </c>
      <c r="G240" s="1" t="s">
        <v>14</v>
      </c>
      <c r="H240" s="1">
        <v>1420</v>
      </c>
      <c r="I240" s="2">
        <f t="shared" ca="1" si="3"/>
        <v>43361</v>
      </c>
      <c r="J240" s="1" t="str">
        <f ca="1">IFERROR(IF(YEAR(Tabla1[[#This Row],[FECHA EJEC.]])&gt;0,"CONFORME","STANDBY"),"PENDIENTE")</f>
        <v>PENDIENTE</v>
      </c>
      <c r="K240" s="2" t="str">
        <f ca="1">IF(VLOOKUP(RANDBETWEEN(1,20),Tablas!$Q$6:$R$25,2,0)=0,"",Tabla1[[#This Row],[FECHA PROG.]]+VLOOKUP(RANDBETWEEN(1,20),Tablas!$Q$6:$R$25,2,0))</f>
        <v/>
      </c>
      <c r="L240" s="7" t="str">
        <f ca="1">IF(Tabla1[[#This Row],[FECHA EJEC.]]="","",TIME(RANDBETWEEN(9,15),RANDBETWEEN(10,40),0))</f>
        <v/>
      </c>
      <c r="M240" s="7" t="str">
        <f ca="1">IF(Tabla1[[#This Row],[FECHA EJEC.]]="","",Tabla1[[#This Row],[HORA INICIO]]+TIME(RANDBETWEEN(1,4),RANDBETWEEN(10,30),0))</f>
        <v/>
      </c>
      <c r="N240" s="8" t="str">
        <f ca="1">IF(Tabla1[[#This Row],[FECHA EJEC.]]="","",HOUR(Tabla1[[#This Row],[HORA TERMINO]]-Tabla1[[#This Row],[HORA INICIO]])+MINUTE(Tabla1[[#This Row],[HORA TERMINO]]-Tabla1[[#This Row],[HORA INICIO]])/60)</f>
        <v/>
      </c>
      <c r="O240" s="1" t="str">
        <f ca="1">IF(AND(K240=I240,J240="CONFORME"),"FECHA CUMPLIDA",IF(J240="STAND BY","STAND BY",IF(J240=""," ",IF(Tabla1[[#This Row],[FECHA EJEC.]]="","PENDIENTE",CONCATENATE("RETRASO DE ",(K240-I240)," DIAS")))))</f>
        <v>PENDIENTE</v>
      </c>
      <c r="P240" s="2" t="str">
        <f ca="1">VLOOKUP(MONTH(Tabla1[[#This Row],[FECHA PROG.]]),Tabla2[],2,0)</f>
        <v>Set</v>
      </c>
      <c r="Q240" s="1">
        <f ca="1">YEAR(Tabla1[[#This Row],[FECHA PROG.]])</f>
        <v>2018</v>
      </c>
      <c r="R240" s="8">
        <f ca="1">360-SUMIFS(Tabla1[HORAS],Tabla1[MÁQUINA],Tabla1[[#This Row],[MÁQUINA]],Tabla1[AÑO],Tabla1[[#This Row],[AÑO]],Tabla1[MES],Tabla1[[#This Row],[MES]])</f>
        <v>322.11666666666667</v>
      </c>
      <c r="S240" s="17">
        <f ca="1">Tabla1[[#This Row],[HORAS DISPONIBLES]]/360</f>
        <v>0.89476851851851857</v>
      </c>
    </row>
    <row r="241" spans="1:19" x14ac:dyDescent="0.2">
      <c r="A241" s="1" t="s">
        <v>139</v>
      </c>
      <c r="B241" s="1" t="s">
        <v>32</v>
      </c>
      <c r="C241" s="1" t="str">
        <f ca="1">VLOOKUP(RANDBETWEEN(1,13),Tablas!$N$7:$O$19,2,0)</f>
        <v>EXCAVADORA</v>
      </c>
      <c r="D241" s="1" t="s">
        <v>12</v>
      </c>
      <c r="E241" s="1" t="s">
        <v>18</v>
      </c>
      <c r="F241" s="1">
        <v>106</v>
      </c>
      <c r="G241" s="1" t="s">
        <v>55</v>
      </c>
      <c r="H241" s="1">
        <v>1911</v>
      </c>
      <c r="I241" s="2">
        <f t="shared" ca="1" si="3"/>
        <v>43582</v>
      </c>
      <c r="J241" s="1" t="str">
        <f ca="1">IFERROR(IF(YEAR(Tabla1[[#This Row],[FECHA EJEC.]])&gt;0,"CONFORME","STANDBY"),"PENDIENTE")</f>
        <v>CONFORME</v>
      </c>
      <c r="K241" s="2">
        <f ca="1">IF(VLOOKUP(RANDBETWEEN(1,20),Tablas!$Q$6:$R$25,2,0)=0,"",Tabla1[[#This Row],[FECHA PROG.]]+VLOOKUP(RANDBETWEEN(1,20),Tablas!$Q$6:$R$25,2,0))</f>
        <v>43586</v>
      </c>
      <c r="L241" s="7">
        <f ca="1">IF(Tabla1[[#This Row],[FECHA EJEC.]]="","",TIME(RANDBETWEEN(9,15),RANDBETWEEN(10,40),0))</f>
        <v>0.43541666666666667</v>
      </c>
      <c r="M241" s="7">
        <f ca="1">IF(Tabla1[[#This Row],[FECHA EJEC.]]="","",Tabla1[[#This Row],[HORA INICIO]]+TIME(RANDBETWEEN(1,4),RANDBETWEEN(10,30),0))</f>
        <v>0.49583333333333335</v>
      </c>
      <c r="N241" s="8">
        <f ca="1">IF(Tabla1[[#This Row],[FECHA EJEC.]]="","",HOUR(Tabla1[[#This Row],[HORA TERMINO]]-Tabla1[[#This Row],[HORA INICIO]])+MINUTE(Tabla1[[#This Row],[HORA TERMINO]]-Tabla1[[#This Row],[HORA INICIO]])/60)</f>
        <v>1.45</v>
      </c>
      <c r="O241" s="1" t="str">
        <f ca="1">IF(AND(K241=I241,J241="CONFORME"),"FECHA CUMPLIDA",IF(J241="STAND BY","STAND BY",IF(J241=""," ",IF(Tabla1[[#This Row],[FECHA EJEC.]]="","PENDIENTE",CONCATENATE("RETRASO DE ",(K241-I241)," DIAS")))))</f>
        <v>RETRASO DE 4 DIAS</v>
      </c>
      <c r="P241" s="2" t="str">
        <f ca="1">VLOOKUP(MONTH(Tabla1[[#This Row],[FECHA PROG.]]),Tabla2[],2,0)</f>
        <v>Abr</v>
      </c>
      <c r="Q241" s="1">
        <f ca="1">YEAR(Tabla1[[#This Row],[FECHA PROG.]])</f>
        <v>2019</v>
      </c>
      <c r="R241" s="8">
        <f ca="1">360-SUMIFS(Tabla1[HORAS],Tabla1[MÁQUINA],Tabla1[[#This Row],[MÁQUINA]],Tabla1[AÑO],Tabla1[[#This Row],[AÑO]],Tabla1[MES],Tabla1[[#This Row],[MES]])</f>
        <v>335.3</v>
      </c>
      <c r="S241" s="17">
        <f ca="1">Tabla1[[#This Row],[HORAS DISPONIBLES]]/360</f>
        <v>0.93138888888888893</v>
      </c>
    </row>
    <row r="242" spans="1:19" x14ac:dyDescent="0.2">
      <c r="A242" s="1" t="s">
        <v>147</v>
      </c>
      <c r="B242" s="1" t="s">
        <v>42</v>
      </c>
      <c r="C242" s="1" t="str">
        <f ca="1">VLOOKUP(RANDBETWEEN(1,13),Tablas!$N$7:$O$19,2,0)</f>
        <v>DRAGAS</v>
      </c>
      <c r="D242" s="1" t="s">
        <v>12</v>
      </c>
      <c r="E242" s="1" t="s">
        <v>21</v>
      </c>
      <c r="F242" s="1">
        <v>106</v>
      </c>
      <c r="G242" s="1" t="s">
        <v>19</v>
      </c>
      <c r="H242" s="1">
        <v>1698</v>
      </c>
      <c r="I242" s="2">
        <f t="shared" ca="1" si="3"/>
        <v>43375</v>
      </c>
      <c r="J242" s="1" t="str">
        <f ca="1">IFERROR(IF(YEAR(Tabla1[[#This Row],[FECHA EJEC.]])&gt;0,"CONFORME","STANDBY"),"PENDIENTE")</f>
        <v>PENDIENTE</v>
      </c>
      <c r="K242" s="2" t="str">
        <f ca="1">IF(VLOOKUP(RANDBETWEEN(1,20),Tablas!$Q$6:$R$25,2,0)=0,"",Tabla1[[#This Row],[FECHA PROG.]]+VLOOKUP(RANDBETWEEN(1,20),Tablas!$Q$6:$R$25,2,0))</f>
        <v/>
      </c>
      <c r="L242" s="7" t="str">
        <f ca="1">IF(Tabla1[[#This Row],[FECHA EJEC.]]="","",TIME(RANDBETWEEN(9,15),RANDBETWEEN(10,40),0))</f>
        <v/>
      </c>
      <c r="M242" s="7" t="str">
        <f ca="1">IF(Tabla1[[#This Row],[FECHA EJEC.]]="","",Tabla1[[#This Row],[HORA INICIO]]+TIME(RANDBETWEEN(1,4),RANDBETWEEN(10,30),0))</f>
        <v/>
      </c>
      <c r="N242" s="8" t="str">
        <f ca="1">IF(Tabla1[[#This Row],[FECHA EJEC.]]="","",HOUR(Tabla1[[#This Row],[HORA TERMINO]]-Tabla1[[#This Row],[HORA INICIO]])+MINUTE(Tabla1[[#This Row],[HORA TERMINO]]-Tabla1[[#This Row],[HORA INICIO]])/60)</f>
        <v/>
      </c>
      <c r="O242" s="1" t="str">
        <f ca="1">IF(AND(K242=I242,J242="CONFORME"),"FECHA CUMPLIDA",IF(J242="STAND BY","STAND BY",IF(J242=""," ",IF(Tabla1[[#This Row],[FECHA EJEC.]]="","PENDIENTE",CONCATENATE("RETRASO DE ",(K242-I242)," DIAS")))))</f>
        <v>PENDIENTE</v>
      </c>
      <c r="P242" s="2" t="str">
        <f ca="1">VLOOKUP(MONTH(Tabla1[[#This Row],[FECHA PROG.]]),Tabla2[],2,0)</f>
        <v>Oct</v>
      </c>
      <c r="Q242" s="1">
        <f ca="1">YEAR(Tabla1[[#This Row],[FECHA PROG.]])</f>
        <v>2018</v>
      </c>
      <c r="R242" s="8">
        <f ca="1">360-SUMIFS(Tabla1[HORAS],Tabla1[MÁQUINA],Tabla1[[#This Row],[MÁQUINA]],Tabla1[AÑO],Tabla1[[#This Row],[AÑO]],Tabla1[MES],Tabla1[[#This Row],[MES]])</f>
        <v>356.7</v>
      </c>
      <c r="S242" s="17">
        <f ca="1">Tabla1[[#This Row],[HORAS DISPONIBLES]]/360</f>
        <v>0.99083333333333334</v>
      </c>
    </row>
    <row r="243" spans="1:19" x14ac:dyDescent="0.2">
      <c r="A243" s="1" t="s">
        <v>134</v>
      </c>
      <c r="B243" s="1" t="s">
        <v>48</v>
      </c>
      <c r="C243" s="1" t="str">
        <f ca="1">VLOOKUP(RANDBETWEEN(1,13),Tablas!$N$7:$O$19,2,0)</f>
        <v>DRAGALINA</v>
      </c>
      <c r="D243" s="1" t="s">
        <v>12</v>
      </c>
      <c r="E243" s="1" t="s">
        <v>13</v>
      </c>
      <c r="F243" s="1">
        <v>107</v>
      </c>
      <c r="G243" s="1" t="s">
        <v>14</v>
      </c>
      <c r="H243" s="1">
        <v>1420</v>
      </c>
      <c r="I243" s="2">
        <f t="shared" ca="1" si="3"/>
        <v>43507</v>
      </c>
      <c r="J243" s="1" t="str">
        <f ca="1">IFERROR(IF(YEAR(Tabla1[[#This Row],[FECHA EJEC.]])&gt;0,"CONFORME","STANDBY"),"PENDIENTE")</f>
        <v>CONFORME</v>
      </c>
      <c r="K243" s="2">
        <f ca="1">IF(VLOOKUP(RANDBETWEEN(1,20),Tablas!$Q$6:$R$25,2,0)=0,"",Tabla1[[#This Row],[FECHA PROG.]]+VLOOKUP(RANDBETWEEN(1,20),Tablas!$Q$6:$R$25,2,0))</f>
        <v>43509</v>
      </c>
      <c r="L243" s="7">
        <f ca="1">IF(Tabla1[[#This Row],[FECHA EJEC.]]="","",TIME(RANDBETWEEN(9,15),RANDBETWEEN(10,40),0))</f>
        <v>0.5493055555555556</v>
      </c>
      <c r="M243" s="7">
        <f ca="1">IF(Tabla1[[#This Row],[FECHA EJEC.]]="","",Tabla1[[#This Row],[HORA INICIO]]+TIME(RANDBETWEEN(1,4),RANDBETWEEN(10,30),0))</f>
        <v>0.73541666666666672</v>
      </c>
      <c r="N243" s="8">
        <f ca="1">IF(Tabla1[[#This Row],[FECHA EJEC.]]="","",HOUR(Tabla1[[#This Row],[HORA TERMINO]]-Tabla1[[#This Row],[HORA INICIO]])+MINUTE(Tabla1[[#This Row],[HORA TERMINO]]-Tabla1[[#This Row],[HORA INICIO]])/60)</f>
        <v>4.4666666666666668</v>
      </c>
      <c r="O243" s="1" t="str">
        <f ca="1">IF(AND(K243=I243,J243="CONFORME"),"FECHA CUMPLIDA",IF(J243="STAND BY","STAND BY",IF(J243=""," ",IF(Tabla1[[#This Row],[FECHA EJEC.]]="","PENDIENTE",CONCATENATE("RETRASO DE ",(K243-I243)," DIAS")))))</f>
        <v>RETRASO DE 2 DIAS</v>
      </c>
      <c r="P243" s="2" t="str">
        <f ca="1">VLOOKUP(MONTH(Tabla1[[#This Row],[FECHA PROG.]]),Tabla2[],2,0)</f>
        <v>Feb</v>
      </c>
      <c r="Q243" s="1">
        <f ca="1">YEAR(Tabla1[[#This Row],[FECHA PROG.]])</f>
        <v>2019</v>
      </c>
      <c r="R243" s="8">
        <f ca="1">360-SUMIFS(Tabla1[HORAS],Tabla1[MÁQUINA],Tabla1[[#This Row],[MÁQUINA]],Tabla1[AÑO],Tabla1[[#This Row],[AÑO]],Tabla1[MES],Tabla1[[#This Row],[MES]])</f>
        <v>343.6</v>
      </c>
      <c r="S243" s="17">
        <f ca="1">Tabla1[[#This Row],[HORAS DISPONIBLES]]/360</f>
        <v>0.95444444444444454</v>
      </c>
    </row>
    <row r="244" spans="1:19" x14ac:dyDescent="0.2">
      <c r="A244" s="1" t="s">
        <v>154</v>
      </c>
      <c r="B244" s="1" t="s">
        <v>58</v>
      </c>
      <c r="C244" s="1" t="str">
        <f ca="1">VLOOKUP(RANDBETWEEN(1,13),Tablas!$N$7:$O$19,2,0)</f>
        <v>RETROEXCAVADORA</v>
      </c>
      <c r="E244" s="1" t="s">
        <v>21</v>
      </c>
      <c r="F244" s="1">
        <v>107</v>
      </c>
      <c r="G244" s="1" t="s">
        <v>19</v>
      </c>
      <c r="H244" s="1">
        <v>1698</v>
      </c>
      <c r="I244" s="2">
        <f t="shared" ca="1" si="3"/>
        <v>43400</v>
      </c>
      <c r="J244" s="1" t="str">
        <f ca="1">IFERROR(IF(YEAR(Tabla1[[#This Row],[FECHA EJEC.]])&gt;0,"CONFORME","STANDBY"),"PENDIENTE")</f>
        <v>CONFORME</v>
      </c>
      <c r="K244" s="2">
        <f ca="1">IF(VLOOKUP(RANDBETWEEN(1,20),Tablas!$Q$6:$R$25,2,0)=0,"",Tabla1[[#This Row],[FECHA PROG.]]+VLOOKUP(RANDBETWEEN(1,20),Tablas!$Q$6:$R$25,2,0))</f>
        <v>43400</v>
      </c>
      <c r="L244" s="7">
        <f ca="1">IF(Tabla1[[#This Row],[FECHA EJEC.]]="","",TIME(RANDBETWEEN(9,15),RANDBETWEEN(10,40),0))</f>
        <v>0.47708333333333336</v>
      </c>
      <c r="M244" s="7">
        <f ca="1">IF(Tabla1[[#This Row],[FECHA EJEC.]]="","",Tabla1[[#This Row],[HORA INICIO]]+TIME(RANDBETWEEN(1,4),RANDBETWEEN(10,30),0))</f>
        <v>0.61388888888888893</v>
      </c>
      <c r="N244" s="8">
        <f ca="1">IF(Tabla1[[#This Row],[FECHA EJEC.]]="","",HOUR(Tabla1[[#This Row],[HORA TERMINO]]-Tabla1[[#This Row],[HORA INICIO]])+MINUTE(Tabla1[[#This Row],[HORA TERMINO]]-Tabla1[[#This Row],[HORA INICIO]])/60)</f>
        <v>3.2833333333333332</v>
      </c>
      <c r="O244" s="1" t="str">
        <f ca="1">IF(AND(K244=I244,J244="CONFORME"),"FECHA CUMPLIDA",IF(J244="STAND BY","STAND BY",IF(J244=""," ",IF(Tabla1[[#This Row],[FECHA EJEC.]]="","PENDIENTE",CONCATENATE("RETRASO DE ",(K244-I244)," DIAS")))))</f>
        <v>FECHA CUMPLIDA</v>
      </c>
      <c r="P244" s="2" t="str">
        <f ca="1">VLOOKUP(MONTH(Tabla1[[#This Row],[FECHA PROG.]]),Tabla2[],2,0)</f>
        <v>Oct</v>
      </c>
      <c r="Q244" s="1">
        <f ca="1">YEAR(Tabla1[[#This Row],[FECHA PROG.]])</f>
        <v>2018</v>
      </c>
      <c r="R244" s="8">
        <f ca="1">360-SUMIFS(Tabla1[HORAS],Tabla1[MÁQUINA],Tabla1[[#This Row],[MÁQUINA]],Tabla1[AÑO],Tabla1[[#This Row],[AÑO]],Tabla1[MES],Tabla1[[#This Row],[MES]])</f>
        <v>333.43333333333334</v>
      </c>
      <c r="S244" s="17">
        <f ca="1">Tabla1[[#This Row],[HORAS DISPONIBLES]]/360</f>
        <v>0.92620370370370375</v>
      </c>
    </row>
    <row r="245" spans="1:19" x14ac:dyDescent="0.2">
      <c r="A245" s="1" t="s">
        <v>135</v>
      </c>
      <c r="B245" s="1" t="s">
        <v>16</v>
      </c>
      <c r="C245" s="1" t="str">
        <f ca="1">VLOOKUP(RANDBETWEEN(1,13),Tablas!$N$7:$O$19,2,0)</f>
        <v>MOTOTRAILLA</v>
      </c>
      <c r="D245" s="1" t="s">
        <v>12</v>
      </c>
      <c r="E245" s="1" t="s">
        <v>13</v>
      </c>
      <c r="F245" s="1">
        <v>107</v>
      </c>
      <c r="G245" s="1" t="s">
        <v>14</v>
      </c>
      <c r="H245" s="1">
        <v>1420</v>
      </c>
      <c r="I245" s="2">
        <f t="shared" ca="1" si="3"/>
        <v>43261</v>
      </c>
      <c r="J245" s="1" t="str">
        <f ca="1">IFERROR(IF(YEAR(Tabla1[[#This Row],[FECHA EJEC.]])&gt;0,"CONFORME","STANDBY"),"PENDIENTE")</f>
        <v>PENDIENTE</v>
      </c>
      <c r="K245" s="2" t="str">
        <f ca="1">IF(VLOOKUP(RANDBETWEEN(1,20),Tablas!$Q$6:$R$25,2,0)=0,"",Tabla1[[#This Row],[FECHA PROG.]]+VLOOKUP(RANDBETWEEN(1,20),Tablas!$Q$6:$R$25,2,0))</f>
        <v/>
      </c>
      <c r="L245" s="7" t="str">
        <f ca="1">IF(Tabla1[[#This Row],[FECHA EJEC.]]="","",TIME(RANDBETWEEN(9,15),RANDBETWEEN(10,40),0))</f>
        <v/>
      </c>
      <c r="M245" s="7" t="str">
        <f ca="1">IF(Tabla1[[#This Row],[FECHA EJEC.]]="","",Tabla1[[#This Row],[HORA INICIO]]+TIME(RANDBETWEEN(1,4),RANDBETWEEN(10,30),0))</f>
        <v/>
      </c>
      <c r="N245" s="8" t="str">
        <f ca="1">IF(Tabla1[[#This Row],[FECHA EJEC.]]="","",HOUR(Tabla1[[#This Row],[HORA TERMINO]]-Tabla1[[#This Row],[HORA INICIO]])+MINUTE(Tabla1[[#This Row],[HORA TERMINO]]-Tabla1[[#This Row],[HORA INICIO]])/60)</f>
        <v/>
      </c>
      <c r="O245" s="1" t="str">
        <f ca="1">IF(AND(K245=I245,J245="CONFORME"),"FECHA CUMPLIDA",IF(J245="STAND BY","STAND BY",IF(J245=""," ",IF(Tabla1[[#This Row],[FECHA EJEC.]]="","PENDIENTE",CONCATENATE("RETRASO DE ",(K245-I245)," DIAS")))))</f>
        <v>PENDIENTE</v>
      </c>
      <c r="P245" s="2" t="str">
        <f ca="1">VLOOKUP(MONTH(Tabla1[[#This Row],[FECHA PROG.]]),Tabla2[],2,0)</f>
        <v>Jun</v>
      </c>
      <c r="Q245" s="1">
        <f ca="1">YEAR(Tabla1[[#This Row],[FECHA PROG.]])</f>
        <v>2018</v>
      </c>
      <c r="R245" s="8">
        <f ca="1">360-SUMIFS(Tabla1[HORAS],Tabla1[MÁQUINA],Tabla1[[#This Row],[MÁQUINA]],Tabla1[AÑO],Tabla1[[#This Row],[AÑO]],Tabla1[MES],Tabla1[[#This Row],[MES]])</f>
        <v>356.51666666666665</v>
      </c>
      <c r="S245" s="17">
        <f ca="1">Tabla1[[#This Row],[HORAS DISPONIBLES]]/360</f>
        <v>0.99032407407407408</v>
      </c>
    </row>
    <row r="246" spans="1:19" x14ac:dyDescent="0.2">
      <c r="A246" s="1" t="s">
        <v>135</v>
      </c>
      <c r="B246" s="1" t="s">
        <v>16</v>
      </c>
      <c r="C246" s="1" t="str">
        <f ca="1">VLOOKUP(RANDBETWEEN(1,13),Tablas!$N$7:$O$19,2,0)</f>
        <v>CARGADORA</v>
      </c>
      <c r="D246" s="1" t="s">
        <v>12</v>
      </c>
      <c r="E246" s="1" t="s">
        <v>18</v>
      </c>
      <c r="F246" s="1">
        <v>107</v>
      </c>
      <c r="G246" s="1" t="s">
        <v>55</v>
      </c>
      <c r="H246" s="1">
        <v>1911</v>
      </c>
      <c r="I246" s="2">
        <f t="shared" ca="1" si="3"/>
        <v>43365</v>
      </c>
      <c r="J246" s="1" t="str">
        <f ca="1">IFERROR(IF(YEAR(Tabla1[[#This Row],[FECHA EJEC.]])&gt;0,"CONFORME","STANDBY"),"PENDIENTE")</f>
        <v>PENDIENTE</v>
      </c>
      <c r="K246" s="2" t="str">
        <f ca="1">IF(VLOOKUP(RANDBETWEEN(1,20),Tablas!$Q$6:$R$25,2,0)=0,"",Tabla1[[#This Row],[FECHA PROG.]]+VLOOKUP(RANDBETWEEN(1,20),Tablas!$Q$6:$R$25,2,0))</f>
        <v/>
      </c>
      <c r="L246" s="7" t="str">
        <f ca="1">IF(Tabla1[[#This Row],[FECHA EJEC.]]="","",TIME(RANDBETWEEN(9,15),RANDBETWEEN(10,40),0))</f>
        <v/>
      </c>
      <c r="M246" s="7" t="str">
        <f ca="1">IF(Tabla1[[#This Row],[FECHA EJEC.]]="","",Tabla1[[#This Row],[HORA INICIO]]+TIME(RANDBETWEEN(1,4),RANDBETWEEN(10,30),0))</f>
        <v/>
      </c>
      <c r="N246" s="8" t="str">
        <f ca="1">IF(Tabla1[[#This Row],[FECHA EJEC.]]="","",HOUR(Tabla1[[#This Row],[HORA TERMINO]]-Tabla1[[#This Row],[HORA INICIO]])+MINUTE(Tabla1[[#This Row],[HORA TERMINO]]-Tabla1[[#This Row],[HORA INICIO]])/60)</f>
        <v/>
      </c>
      <c r="O246" s="1" t="str">
        <f ca="1">IF(AND(K246=I246,J246="CONFORME"),"FECHA CUMPLIDA",IF(J246="STAND BY","STAND BY",IF(J246=""," ",IF(Tabla1[[#This Row],[FECHA EJEC.]]="","PENDIENTE",CONCATENATE("RETRASO DE ",(K246-I246)," DIAS")))))</f>
        <v>PENDIENTE</v>
      </c>
      <c r="P246" s="2" t="str">
        <f ca="1">VLOOKUP(MONTH(Tabla1[[#This Row],[FECHA PROG.]]),Tabla2[],2,0)</f>
        <v>Set</v>
      </c>
      <c r="Q246" s="1">
        <f ca="1">YEAR(Tabla1[[#This Row],[FECHA PROG.]])</f>
        <v>2018</v>
      </c>
      <c r="R246" s="8">
        <f ca="1">360-SUMIFS(Tabla1[HORAS],Tabla1[MÁQUINA],Tabla1[[#This Row],[MÁQUINA]],Tabla1[AÑO],Tabla1[[#This Row],[AÑO]],Tabla1[MES],Tabla1[[#This Row],[MES]])</f>
        <v>340.91666666666669</v>
      </c>
      <c r="S246" s="17">
        <f ca="1">Tabla1[[#This Row],[HORAS DISPONIBLES]]/360</f>
        <v>0.94699074074074074</v>
      </c>
    </row>
    <row r="247" spans="1:19" x14ac:dyDescent="0.2">
      <c r="A247" s="1" t="s">
        <v>143</v>
      </c>
      <c r="B247" s="1" t="s">
        <v>35</v>
      </c>
      <c r="C247" s="1" t="str">
        <f ca="1">VLOOKUP(RANDBETWEEN(1,13),Tablas!$N$7:$O$19,2,0)</f>
        <v>CARGADORA</v>
      </c>
      <c r="D247" s="1" t="s">
        <v>12</v>
      </c>
      <c r="E247" s="1" t="s">
        <v>13</v>
      </c>
      <c r="F247" s="1">
        <v>106</v>
      </c>
      <c r="G247" s="1" t="s">
        <v>14</v>
      </c>
      <c r="H247" s="1">
        <v>1420</v>
      </c>
      <c r="I247" s="2">
        <f t="shared" ca="1" si="3"/>
        <v>43137</v>
      </c>
      <c r="J247" s="1" t="str">
        <f ca="1">IFERROR(IF(YEAR(Tabla1[[#This Row],[FECHA EJEC.]])&gt;0,"CONFORME","STANDBY"),"PENDIENTE")</f>
        <v>CONFORME</v>
      </c>
      <c r="K247" s="2">
        <f ca="1">IF(VLOOKUP(RANDBETWEEN(1,20),Tablas!$Q$6:$R$25,2,0)=0,"",Tabla1[[#This Row],[FECHA PROG.]]+VLOOKUP(RANDBETWEEN(1,20),Tablas!$Q$6:$R$25,2,0))</f>
        <v>43141</v>
      </c>
      <c r="L247" s="7">
        <f ca="1">IF(Tabla1[[#This Row],[FECHA EJEC.]]="","",TIME(RANDBETWEEN(9,15),RANDBETWEEN(10,40),0))</f>
        <v>0.48194444444444445</v>
      </c>
      <c r="M247" s="7">
        <f ca="1">IF(Tabla1[[#This Row],[FECHA EJEC.]]="","",Tabla1[[#This Row],[HORA INICIO]]+TIME(RANDBETWEEN(1,4),RANDBETWEEN(10,30),0))</f>
        <v>0.62222222222222223</v>
      </c>
      <c r="N247" s="8">
        <f ca="1">IF(Tabla1[[#This Row],[FECHA EJEC.]]="","",HOUR(Tabla1[[#This Row],[HORA TERMINO]]-Tabla1[[#This Row],[HORA INICIO]])+MINUTE(Tabla1[[#This Row],[HORA TERMINO]]-Tabla1[[#This Row],[HORA INICIO]])/60)</f>
        <v>3.3666666666666667</v>
      </c>
      <c r="O247" s="1" t="str">
        <f ca="1">IF(AND(K247=I247,J247="CONFORME"),"FECHA CUMPLIDA",IF(J247="STAND BY","STAND BY",IF(J247=""," ",IF(Tabla1[[#This Row],[FECHA EJEC.]]="","PENDIENTE",CONCATENATE("RETRASO DE ",(K247-I247)," DIAS")))))</f>
        <v>RETRASO DE 4 DIAS</v>
      </c>
      <c r="P247" s="2" t="str">
        <f ca="1">VLOOKUP(MONTH(Tabla1[[#This Row],[FECHA PROG.]]),Tabla2[],2,0)</f>
        <v>Feb</v>
      </c>
      <c r="Q247" s="1">
        <f ca="1">YEAR(Tabla1[[#This Row],[FECHA PROG.]])</f>
        <v>2018</v>
      </c>
      <c r="R247" s="8">
        <f ca="1">360-SUMIFS(Tabla1[HORAS],Tabla1[MÁQUINA],Tabla1[[#This Row],[MÁQUINA]],Tabla1[AÑO],Tabla1[[#This Row],[AÑO]],Tabla1[MES],Tabla1[[#This Row],[MES]])</f>
        <v>352.3</v>
      </c>
      <c r="S247" s="17">
        <f ca="1">Tabla1[[#This Row],[HORAS DISPONIBLES]]/360</f>
        <v>0.9786111111111111</v>
      </c>
    </row>
    <row r="248" spans="1:19" x14ac:dyDescent="0.2">
      <c r="A248" s="1" t="s">
        <v>143</v>
      </c>
      <c r="B248" s="1" t="s">
        <v>35</v>
      </c>
      <c r="C248" s="1" t="str">
        <f ca="1">VLOOKUP(RANDBETWEEN(1,13),Tablas!$N$7:$O$19,2,0)</f>
        <v>CARGADORA</v>
      </c>
      <c r="D248" s="1" t="s">
        <v>12</v>
      </c>
      <c r="E248" s="1" t="s">
        <v>18</v>
      </c>
      <c r="F248" s="1">
        <v>106</v>
      </c>
      <c r="G248" s="1" t="s">
        <v>55</v>
      </c>
      <c r="H248" s="1">
        <v>1911</v>
      </c>
      <c r="I248" s="2">
        <f t="shared" ca="1" si="3"/>
        <v>43167</v>
      </c>
      <c r="J248" s="1" t="str">
        <f ca="1">IFERROR(IF(YEAR(Tabla1[[#This Row],[FECHA EJEC.]])&gt;0,"CONFORME","STANDBY"),"PENDIENTE")</f>
        <v>CONFORME</v>
      </c>
      <c r="K248" s="2">
        <f ca="1">IF(VLOOKUP(RANDBETWEEN(1,20),Tablas!$Q$6:$R$25,2,0)=0,"",Tabla1[[#This Row],[FECHA PROG.]]+VLOOKUP(RANDBETWEEN(1,20),Tablas!$Q$6:$R$25,2,0))</f>
        <v>43167</v>
      </c>
      <c r="L248" s="7">
        <f ca="1">IF(Tabla1[[#This Row],[FECHA EJEC.]]="","",TIME(RANDBETWEEN(9,15),RANDBETWEEN(10,40),0))</f>
        <v>0.5493055555555556</v>
      </c>
      <c r="M248" s="7">
        <f ca="1">IF(Tabla1[[#This Row],[FECHA EJEC.]]="","",Tabla1[[#This Row],[HORA INICIO]]+TIME(RANDBETWEEN(1,4),RANDBETWEEN(10,30),0))</f>
        <v>0.72708333333333341</v>
      </c>
      <c r="N248" s="8">
        <f ca="1">IF(Tabla1[[#This Row],[FECHA EJEC.]]="","",HOUR(Tabla1[[#This Row],[HORA TERMINO]]-Tabla1[[#This Row],[HORA INICIO]])+MINUTE(Tabla1[[#This Row],[HORA TERMINO]]-Tabla1[[#This Row],[HORA INICIO]])/60)</f>
        <v>4.2666666666666666</v>
      </c>
      <c r="O248" s="1" t="str">
        <f ca="1">IF(AND(K248=I248,J248="CONFORME"),"FECHA CUMPLIDA",IF(J248="STAND BY","STAND BY",IF(J248=""," ",IF(Tabla1[[#This Row],[FECHA EJEC.]]="","PENDIENTE",CONCATENATE("RETRASO DE ",(K248-I248)," DIAS")))))</f>
        <v>FECHA CUMPLIDA</v>
      </c>
      <c r="P248" s="2" t="str">
        <f ca="1">VLOOKUP(MONTH(Tabla1[[#This Row],[FECHA PROG.]]),Tabla2[],2,0)</f>
        <v>Mar</v>
      </c>
      <c r="Q248" s="1">
        <f ca="1">YEAR(Tabla1[[#This Row],[FECHA PROG.]])</f>
        <v>2018</v>
      </c>
      <c r="R248" s="8">
        <f ca="1">360-SUMIFS(Tabla1[HORAS],Tabla1[MÁQUINA],Tabla1[[#This Row],[MÁQUINA]],Tabla1[AÑO],Tabla1[[#This Row],[AÑO]],Tabla1[MES],Tabla1[[#This Row],[MES]])</f>
        <v>346.9</v>
      </c>
      <c r="S248" s="17">
        <f ca="1">Tabla1[[#This Row],[HORAS DISPONIBLES]]/360</f>
        <v>0.96361111111111108</v>
      </c>
    </row>
    <row r="249" spans="1:19" x14ac:dyDescent="0.2">
      <c r="A249" s="1" t="s">
        <v>145</v>
      </c>
      <c r="B249" s="1" t="s">
        <v>39</v>
      </c>
      <c r="C249" s="1" t="str">
        <f ca="1">VLOOKUP(RANDBETWEEN(1,13),Tablas!$N$7:$O$19,2,0)</f>
        <v>COMPACTADORA</v>
      </c>
      <c r="D249" s="1" t="s">
        <v>12</v>
      </c>
      <c r="E249" s="1" t="s">
        <v>21</v>
      </c>
      <c r="F249" s="1">
        <v>107</v>
      </c>
      <c r="G249" s="1" t="s">
        <v>19</v>
      </c>
      <c r="H249" s="1">
        <v>1698</v>
      </c>
      <c r="I249" s="2">
        <f t="shared" ca="1" si="3"/>
        <v>43597</v>
      </c>
      <c r="J249" s="1" t="str">
        <f ca="1">IFERROR(IF(YEAR(Tabla1[[#This Row],[FECHA EJEC.]])&gt;0,"CONFORME","STANDBY"),"PENDIENTE")</f>
        <v>PENDIENTE</v>
      </c>
      <c r="K249" s="2" t="str">
        <f ca="1">IF(VLOOKUP(RANDBETWEEN(1,20),Tablas!$Q$6:$R$25,2,0)=0,"",Tabla1[[#This Row],[FECHA PROG.]]+VLOOKUP(RANDBETWEEN(1,20),Tablas!$Q$6:$R$25,2,0))</f>
        <v/>
      </c>
      <c r="L249" s="7" t="str">
        <f ca="1">IF(Tabla1[[#This Row],[FECHA EJEC.]]="","",TIME(RANDBETWEEN(9,15),RANDBETWEEN(10,40),0))</f>
        <v/>
      </c>
      <c r="M249" s="7" t="str">
        <f ca="1">IF(Tabla1[[#This Row],[FECHA EJEC.]]="","",Tabla1[[#This Row],[HORA INICIO]]+TIME(RANDBETWEEN(1,4),RANDBETWEEN(10,30),0))</f>
        <v/>
      </c>
      <c r="N249" s="8" t="str">
        <f ca="1">IF(Tabla1[[#This Row],[FECHA EJEC.]]="","",HOUR(Tabla1[[#This Row],[HORA TERMINO]]-Tabla1[[#This Row],[HORA INICIO]])+MINUTE(Tabla1[[#This Row],[HORA TERMINO]]-Tabla1[[#This Row],[HORA INICIO]])/60)</f>
        <v/>
      </c>
      <c r="O249" s="1" t="str">
        <f ca="1">IF(AND(K249=I249,J249="CONFORME"),"FECHA CUMPLIDA",IF(J249="STAND BY","STAND BY",IF(J249=""," ",IF(Tabla1[[#This Row],[FECHA EJEC.]]="","PENDIENTE",CONCATENATE("RETRASO DE ",(K249-I249)," DIAS")))))</f>
        <v>PENDIENTE</v>
      </c>
      <c r="P249" s="2" t="str">
        <f ca="1">VLOOKUP(MONTH(Tabla1[[#This Row],[FECHA PROG.]]),Tabla2[],2,0)</f>
        <v>May</v>
      </c>
      <c r="Q249" s="1">
        <f ca="1">YEAR(Tabla1[[#This Row],[FECHA PROG.]])</f>
        <v>2019</v>
      </c>
      <c r="R249" s="8">
        <f ca="1">360-SUMIFS(Tabla1[HORAS],Tabla1[MÁQUINA],Tabla1[[#This Row],[MÁQUINA]],Tabla1[AÑO],Tabla1[[#This Row],[AÑO]],Tabla1[MES],Tabla1[[#This Row],[MES]])</f>
        <v>356.6</v>
      </c>
      <c r="S249" s="17">
        <f ca="1">Tabla1[[#This Row],[HORAS DISPONIBLES]]/360</f>
        <v>0.99055555555555563</v>
      </c>
    </row>
    <row r="250" spans="1:19" x14ac:dyDescent="0.2">
      <c r="A250" s="1" t="s">
        <v>151</v>
      </c>
      <c r="B250" s="1" t="s">
        <v>49</v>
      </c>
      <c r="C250" s="1" t="str">
        <f ca="1">VLOOKUP(RANDBETWEEN(1,13),Tablas!$N$7:$O$19,2,0)</f>
        <v>LAS VOLQUETAS</v>
      </c>
      <c r="D250" s="1" t="s">
        <v>12</v>
      </c>
      <c r="E250" s="1" t="s">
        <v>13</v>
      </c>
      <c r="F250" s="1">
        <v>107</v>
      </c>
      <c r="G250" s="1" t="s">
        <v>14</v>
      </c>
      <c r="H250" s="1">
        <v>1420</v>
      </c>
      <c r="I250" s="2">
        <f t="shared" ca="1" si="3"/>
        <v>43351</v>
      </c>
      <c r="J250" s="1" t="str">
        <f ca="1">IFERROR(IF(YEAR(Tabla1[[#This Row],[FECHA EJEC.]])&gt;0,"CONFORME","STANDBY"),"PENDIENTE")</f>
        <v>CONFORME</v>
      </c>
      <c r="K250" s="2">
        <f ca="1">IF(VLOOKUP(RANDBETWEEN(1,20),Tablas!$Q$6:$R$25,2,0)=0,"",Tabla1[[#This Row],[FECHA PROG.]]+VLOOKUP(RANDBETWEEN(1,20),Tablas!$Q$6:$R$25,2,0))</f>
        <v>43352</v>
      </c>
      <c r="L250" s="7">
        <f ca="1">IF(Tabla1[[#This Row],[FECHA EJEC.]]="","",TIME(RANDBETWEEN(9,15),RANDBETWEEN(10,40),0))</f>
        <v>0.52777777777777779</v>
      </c>
      <c r="M250" s="7">
        <f ca="1">IF(Tabla1[[#This Row],[FECHA EJEC.]]="","",Tabla1[[#This Row],[HORA INICIO]]+TIME(RANDBETWEEN(1,4),RANDBETWEEN(10,30),0))</f>
        <v>0.57847222222222228</v>
      </c>
      <c r="N250" s="8">
        <f ca="1">IF(Tabla1[[#This Row],[FECHA EJEC.]]="","",HOUR(Tabla1[[#This Row],[HORA TERMINO]]-Tabla1[[#This Row],[HORA INICIO]])+MINUTE(Tabla1[[#This Row],[HORA TERMINO]]-Tabla1[[#This Row],[HORA INICIO]])/60)</f>
        <v>1.2166666666666668</v>
      </c>
      <c r="O250" s="1" t="str">
        <f ca="1">IF(AND(K250=I250,J250="CONFORME"),"FECHA CUMPLIDA",IF(J250="STAND BY","STAND BY",IF(J250=""," ",IF(Tabla1[[#This Row],[FECHA EJEC.]]="","PENDIENTE",CONCATENATE("RETRASO DE ",(K250-I250)," DIAS")))))</f>
        <v>RETRASO DE 1 DIAS</v>
      </c>
      <c r="P250" s="2" t="str">
        <f ca="1">VLOOKUP(MONTH(Tabla1[[#This Row],[FECHA PROG.]]),Tabla2[],2,0)</f>
        <v>Set</v>
      </c>
      <c r="Q250" s="1">
        <f ca="1">YEAR(Tabla1[[#This Row],[FECHA PROG.]])</f>
        <v>2018</v>
      </c>
      <c r="R250" s="8">
        <f ca="1">360-SUMIFS(Tabla1[HORAS],Tabla1[MÁQUINA],Tabla1[[#This Row],[MÁQUINA]],Tabla1[AÑO],Tabla1[[#This Row],[AÑO]],Tabla1[MES],Tabla1[[#This Row],[MES]])</f>
        <v>351.06666666666666</v>
      </c>
      <c r="S250" s="17">
        <f ca="1">Tabla1[[#This Row],[HORAS DISPONIBLES]]/360</f>
        <v>0.97518518518518515</v>
      </c>
    </row>
    <row r="251" spans="1:19" x14ac:dyDescent="0.2">
      <c r="A251" s="1" t="s">
        <v>154</v>
      </c>
      <c r="B251" s="1" t="s">
        <v>59</v>
      </c>
      <c r="C251" s="1" t="str">
        <f ca="1">VLOOKUP(RANDBETWEEN(1,13),Tablas!$N$7:$O$19,2,0)</f>
        <v>DRAGAS</v>
      </c>
      <c r="E251" s="1" t="s">
        <v>21</v>
      </c>
      <c r="F251" s="1">
        <v>107</v>
      </c>
      <c r="G251" s="1" t="s">
        <v>19</v>
      </c>
      <c r="H251" s="1">
        <v>1698</v>
      </c>
      <c r="I251" s="2">
        <f t="shared" ca="1" si="3"/>
        <v>43223</v>
      </c>
      <c r="J251" s="1" t="str">
        <f ca="1">IFERROR(IF(YEAR(Tabla1[[#This Row],[FECHA EJEC.]])&gt;0,"CONFORME","STANDBY"),"PENDIENTE")</f>
        <v>PENDIENTE</v>
      </c>
      <c r="K251" s="2" t="str">
        <f ca="1">IF(VLOOKUP(RANDBETWEEN(1,20),Tablas!$Q$6:$R$25,2,0)=0,"",Tabla1[[#This Row],[FECHA PROG.]]+VLOOKUP(RANDBETWEEN(1,20),Tablas!$Q$6:$R$25,2,0))</f>
        <v/>
      </c>
      <c r="L251" s="7" t="str">
        <f ca="1">IF(Tabla1[[#This Row],[FECHA EJEC.]]="","",TIME(RANDBETWEEN(9,15),RANDBETWEEN(10,40),0))</f>
        <v/>
      </c>
      <c r="M251" s="7" t="str">
        <f ca="1">IF(Tabla1[[#This Row],[FECHA EJEC.]]="","",Tabla1[[#This Row],[HORA INICIO]]+TIME(RANDBETWEEN(1,4),RANDBETWEEN(10,30),0))</f>
        <v/>
      </c>
      <c r="N251" s="8" t="str">
        <f ca="1">IF(Tabla1[[#This Row],[FECHA EJEC.]]="","",HOUR(Tabla1[[#This Row],[HORA TERMINO]]-Tabla1[[#This Row],[HORA INICIO]])+MINUTE(Tabla1[[#This Row],[HORA TERMINO]]-Tabla1[[#This Row],[HORA INICIO]])/60)</f>
        <v/>
      </c>
      <c r="O251" s="1" t="str">
        <f ca="1">IF(AND(K251=I251,J251="CONFORME"),"FECHA CUMPLIDA",IF(J251="STAND BY","STAND BY",IF(J251=""," ",IF(Tabla1[[#This Row],[FECHA EJEC.]]="","PENDIENTE",CONCATENATE("RETRASO DE ",(K251-I251)," DIAS")))))</f>
        <v>PENDIENTE</v>
      </c>
      <c r="P251" s="2" t="str">
        <f ca="1">VLOOKUP(MONTH(Tabla1[[#This Row],[FECHA PROG.]]),Tabla2[],2,0)</f>
        <v>May</v>
      </c>
      <c r="Q251" s="1">
        <f ca="1">YEAR(Tabla1[[#This Row],[FECHA PROG.]])</f>
        <v>2018</v>
      </c>
      <c r="R251" s="8">
        <f ca="1">360-SUMIFS(Tabla1[HORAS],Tabla1[MÁQUINA],Tabla1[[#This Row],[MÁQUINA]],Tabla1[AÑO],Tabla1[[#This Row],[AÑO]],Tabla1[MES],Tabla1[[#This Row],[MES]])</f>
        <v>340.66666666666669</v>
      </c>
      <c r="S251" s="17">
        <f ca="1">Tabla1[[#This Row],[HORAS DISPONIBLES]]/360</f>
        <v>0.9462962962962963</v>
      </c>
    </row>
    <row r="252" spans="1:19" x14ac:dyDescent="0.2">
      <c r="A252" s="1" t="s">
        <v>139</v>
      </c>
      <c r="B252" s="1" t="s">
        <v>28</v>
      </c>
      <c r="C252" s="1" t="str">
        <f ca="1">VLOOKUP(RANDBETWEEN(1,13),Tablas!$N$7:$O$19,2,0)</f>
        <v>CISTERNAS DE AGUA</v>
      </c>
      <c r="D252" s="1" t="s">
        <v>12</v>
      </c>
      <c r="E252" s="1" t="s">
        <v>13</v>
      </c>
      <c r="F252" s="1">
        <v>106</v>
      </c>
      <c r="G252" s="1" t="s">
        <v>14</v>
      </c>
      <c r="H252" s="1">
        <v>1420</v>
      </c>
      <c r="I252" s="2">
        <f t="shared" ca="1" si="3"/>
        <v>43132</v>
      </c>
      <c r="J252" s="1" t="str">
        <f ca="1">IFERROR(IF(YEAR(Tabla1[[#This Row],[FECHA EJEC.]])&gt;0,"CONFORME","STANDBY"),"PENDIENTE")</f>
        <v>CONFORME</v>
      </c>
      <c r="K252" s="2">
        <f ca="1">IF(VLOOKUP(RANDBETWEEN(1,20),Tablas!$Q$6:$R$25,2,0)=0,"",Tabla1[[#This Row],[FECHA PROG.]]+VLOOKUP(RANDBETWEEN(1,20),Tablas!$Q$6:$R$25,2,0))</f>
        <v>43134</v>
      </c>
      <c r="L252" s="7">
        <f ca="1">IF(Tabla1[[#This Row],[FECHA EJEC.]]="","",TIME(RANDBETWEEN(9,15),RANDBETWEEN(10,40),0))</f>
        <v>0.60486111111111107</v>
      </c>
      <c r="M252" s="7">
        <f ca="1">IF(Tabla1[[#This Row],[FECHA EJEC.]]="","",Tabla1[[#This Row],[HORA INICIO]]+TIME(RANDBETWEEN(1,4),RANDBETWEEN(10,30),0))</f>
        <v>0.65902777777777777</v>
      </c>
      <c r="N252" s="8">
        <f ca="1">IF(Tabla1[[#This Row],[FECHA EJEC.]]="","",HOUR(Tabla1[[#This Row],[HORA TERMINO]]-Tabla1[[#This Row],[HORA INICIO]])+MINUTE(Tabla1[[#This Row],[HORA TERMINO]]-Tabla1[[#This Row],[HORA INICIO]])/60)</f>
        <v>1.3</v>
      </c>
      <c r="O252" s="1" t="str">
        <f ca="1">IF(AND(K252=I252,J252="CONFORME"),"FECHA CUMPLIDA",IF(J252="STAND BY","STAND BY",IF(J252=""," ",IF(Tabla1[[#This Row],[FECHA EJEC.]]="","PENDIENTE",CONCATENATE("RETRASO DE ",(K252-I252)," DIAS")))))</f>
        <v>RETRASO DE 2 DIAS</v>
      </c>
      <c r="P252" s="2" t="str">
        <f ca="1">VLOOKUP(MONTH(Tabla1[[#This Row],[FECHA PROG.]]),Tabla2[],2,0)</f>
        <v>Feb</v>
      </c>
      <c r="Q252" s="1">
        <f ca="1">YEAR(Tabla1[[#This Row],[FECHA PROG.]])</f>
        <v>2018</v>
      </c>
      <c r="R252" s="8">
        <f ca="1">360-SUMIFS(Tabla1[HORAS],Tabla1[MÁQUINA],Tabla1[[#This Row],[MÁQUINA]],Tabla1[AÑO],Tabla1[[#This Row],[AÑO]],Tabla1[MES],Tabla1[[#This Row],[MES]])</f>
        <v>318.2</v>
      </c>
      <c r="S252" s="17">
        <f ca="1">Tabla1[[#This Row],[HORAS DISPONIBLES]]/360</f>
        <v>0.88388888888888884</v>
      </c>
    </row>
    <row r="253" spans="1:19" x14ac:dyDescent="0.2">
      <c r="A253" s="1" t="s">
        <v>139</v>
      </c>
      <c r="B253" s="1" t="s">
        <v>28</v>
      </c>
      <c r="C253" s="1" t="str">
        <f ca="1">VLOOKUP(RANDBETWEEN(1,13),Tablas!$N$7:$O$19,2,0)</f>
        <v>EXCAVADORA</v>
      </c>
      <c r="D253" s="1" t="s">
        <v>12</v>
      </c>
      <c r="E253" s="1" t="s">
        <v>18</v>
      </c>
      <c r="F253" s="1">
        <v>106</v>
      </c>
      <c r="G253" s="1" t="s">
        <v>55</v>
      </c>
      <c r="H253" s="1">
        <v>1911</v>
      </c>
      <c r="I253" s="2">
        <f t="shared" ca="1" si="3"/>
        <v>43341</v>
      </c>
      <c r="J253" s="1" t="str">
        <f ca="1">IFERROR(IF(YEAR(Tabla1[[#This Row],[FECHA EJEC.]])&gt;0,"CONFORME","STANDBY"),"PENDIENTE")</f>
        <v>CONFORME</v>
      </c>
      <c r="K253" s="2">
        <f ca="1">IF(VLOOKUP(RANDBETWEEN(1,20),Tablas!$Q$6:$R$25,2,0)=0,"",Tabla1[[#This Row],[FECHA PROG.]]+VLOOKUP(RANDBETWEEN(1,20),Tablas!$Q$6:$R$25,2,0))</f>
        <v>43342</v>
      </c>
      <c r="L253" s="7">
        <f ca="1">IF(Tabla1[[#This Row],[FECHA EJEC.]]="","",TIME(RANDBETWEEN(9,15),RANDBETWEEN(10,40),0))</f>
        <v>0.55694444444444446</v>
      </c>
      <c r="M253" s="7">
        <f ca="1">IF(Tabla1[[#This Row],[FECHA EJEC.]]="","",Tabla1[[#This Row],[HORA INICIO]]+TIME(RANDBETWEEN(1,4),RANDBETWEEN(10,30),0))</f>
        <v>0.73611111111111116</v>
      </c>
      <c r="N253" s="8">
        <f ca="1">IF(Tabla1[[#This Row],[FECHA EJEC.]]="","",HOUR(Tabla1[[#This Row],[HORA TERMINO]]-Tabla1[[#This Row],[HORA INICIO]])+MINUTE(Tabla1[[#This Row],[HORA TERMINO]]-Tabla1[[#This Row],[HORA INICIO]])/60)</f>
        <v>4.3</v>
      </c>
      <c r="O253" s="1" t="str">
        <f ca="1">IF(AND(K253=I253,J253="CONFORME"),"FECHA CUMPLIDA",IF(J253="STAND BY","STAND BY",IF(J253=""," ",IF(Tabla1[[#This Row],[FECHA EJEC.]]="","PENDIENTE",CONCATENATE("RETRASO DE ",(K253-I253)," DIAS")))))</f>
        <v>RETRASO DE 1 DIAS</v>
      </c>
      <c r="P253" s="2" t="str">
        <f ca="1">VLOOKUP(MONTH(Tabla1[[#This Row],[FECHA PROG.]]),Tabla2[],2,0)</f>
        <v>Ago</v>
      </c>
      <c r="Q253" s="1">
        <f ca="1">YEAR(Tabla1[[#This Row],[FECHA PROG.]])</f>
        <v>2018</v>
      </c>
      <c r="R253" s="8">
        <f ca="1">360-SUMIFS(Tabla1[HORAS],Tabla1[MÁQUINA],Tabla1[[#This Row],[MÁQUINA]],Tabla1[AÑO],Tabla1[[#This Row],[AÑO]],Tabla1[MES],Tabla1[[#This Row],[MES]])</f>
        <v>310.93333333333334</v>
      </c>
      <c r="S253" s="17">
        <f ca="1">Tabla1[[#This Row],[HORAS DISPONIBLES]]/360</f>
        <v>0.86370370370370375</v>
      </c>
    </row>
    <row r="254" spans="1:19" x14ac:dyDescent="0.2">
      <c r="A254" s="1" t="s">
        <v>144</v>
      </c>
      <c r="B254" s="1" t="s">
        <v>36</v>
      </c>
      <c r="C254" s="1" t="str">
        <f ca="1">VLOOKUP(RANDBETWEEN(1,13),Tablas!$N$7:$O$19,2,0)</f>
        <v>CARGADORA</v>
      </c>
      <c r="D254" s="1" t="s">
        <v>12</v>
      </c>
      <c r="E254" s="1" t="s">
        <v>21</v>
      </c>
      <c r="F254" s="1">
        <v>107</v>
      </c>
      <c r="G254" s="1" t="s">
        <v>19</v>
      </c>
      <c r="H254" s="1">
        <v>1698</v>
      </c>
      <c r="I254" s="2">
        <f t="shared" ca="1" si="3"/>
        <v>43559</v>
      </c>
      <c r="J254" s="1" t="str">
        <f ca="1">IFERROR(IF(YEAR(Tabla1[[#This Row],[FECHA EJEC.]])&gt;0,"CONFORME","STANDBY"),"PENDIENTE")</f>
        <v>PENDIENTE</v>
      </c>
      <c r="K254" s="2" t="str">
        <f ca="1">IF(VLOOKUP(RANDBETWEEN(1,20),Tablas!$Q$6:$R$25,2,0)=0,"",Tabla1[[#This Row],[FECHA PROG.]]+VLOOKUP(RANDBETWEEN(1,20),Tablas!$Q$6:$R$25,2,0))</f>
        <v/>
      </c>
      <c r="L254" s="7" t="str">
        <f ca="1">IF(Tabla1[[#This Row],[FECHA EJEC.]]="","",TIME(RANDBETWEEN(9,15),RANDBETWEEN(10,40),0))</f>
        <v/>
      </c>
      <c r="M254" s="7" t="str">
        <f ca="1">IF(Tabla1[[#This Row],[FECHA EJEC.]]="","",Tabla1[[#This Row],[HORA INICIO]]+TIME(RANDBETWEEN(1,4),RANDBETWEEN(10,30),0))</f>
        <v/>
      </c>
      <c r="N254" s="8" t="str">
        <f ca="1">IF(Tabla1[[#This Row],[FECHA EJEC.]]="","",HOUR(Tabla1[[#This Row],[HORA TERMINO]]-Tabla1[[#This Row],[HORA INICIO]])+MINUTE(Tabla1[[#This Row],[HORA TERMINO]]-Tabla1[[#This Row],[HORA INICIO]])/60)</f>
        <v/>
      </c>
      <c r="O254" s="1" t="str">
        <f ca="1">IF(AND(K254=I254,J254="CONFORME"),"FECHA CUMPLIDA",IF(J254="STAND BY","STAND BY",IF(J254=""," ",IF(Tabla1[[#This Row],[FECHA EJEC.]]="","PENDIENTE",CONCATENATE("RETRASO DE ",(K254-I254)," DIAS")))))</f>
        <v>PENDIENTE</v>
      </c>
      <c r="P254" s="2" t="str">
        <f ca="1">VLOOKUP(MONTH(Tabla1[[#This Row],[FECHA PROG.]]),Tabla2[],2,0)</f>
        <v>Abr</v>
      </c>
      <c r="Q254" s="1">
        <f ca="1">YEAR(Tabla1[[#This Row],[FECHA PROG.]])</f>
        <v>2019</v>
      </c>
      <c r="R254" s="8">
        <f ca="1">360-SUMIFS(Tabla1[HORAS],Tabla1[MÁQUINA],Tabla1[[#This Row],[MÁQUINA]],Tabla1[AÑO],Tabla1[[#This Row],[AÑO]],Tabla1[MES],Tabla1[[#This Row],[MES]])</f>
        <v>355.5</v>
      </c>
      <c r="S254" s="17">
        <f ca="1">Tabla1[[#This Row],[HORAS DISPONIBLES]]/360</f>
        <v>0.98750000000000004</v>
      </c>
    </row>
    <row r="255" spans="1:19" x14ac:dyDescent="0.2">
      <c r="A255" s="1" t="s">
        <v>140</v>
      </c>
      <c r="B255" s="1" t="s">
        <v>30</v>
      </c>
      <c r="C255" s="1" t="str">
        <f ca="1">VLOOKUP(RANDBETWEEN(1,13),Tablas!$N$7:$O$19,2,0)</f>
        <v>LAS VOLQUETAS</v>
      </c>
      <c r="D255" s="1" t="s">
        <v>12</v>
      </c>
      <c r="E255" s="1" t="s">
        <v>24</v>
      </c>
      <c r="F255" s="1">
        <v>201</v>
      </c>
      <c r="G255" s="1" t="s">
        <v>25</v>
      </c>
      <c r="H255" s="1">
        <v>1168</v>
      </c>
      <c r="I255" s="2">
        <f t="shared" ca="1" si="3"/>
        <v>43573</v>
      </c>
      <c r="J255" s="1" t="str">
        <f ca="1">IFERROR(IF(YEAR(Tabla1[[#This Row],[FECHA EJEC.]])&gt;0,"CONFORME","STANDBY"),"PENDIENTE")</f>
        <v>CONFORME</v>
      </c>
      <c r="K255" s="2">
        <f ca="1">IF(VLOOKUP(RANDBETWEEN(1,20),Tablas!$Q$6:$R$25,2,0)=0,"",Tabla1[[#This Row],[FECHA PROG.]]+VLOOKUP(RANDBETWEEN(1,20),Tablas!$Q$6:$R$25,2,0))</f>
        <v>43575</v>
      </c>
      <c r="L255" s="7">
        <f ca="1">IF(Tabla1[[#This Row],[FECHA EJEC.]]="","",TIME(RANDBETWEEN(9,15),RANDBETWEEN(10,40),0))</f>
        <v>0.55277777777777781</v>
      </c>
      <c r="M255" s="7">
        <f ca="1">IF(Tabla1[[#This Row],[FECHA EJEC.]]="","",Tabla1[[#This Row],[HORA INICIO]]+TIME(RANDBETWEEN(1,4),RANDBETWEEN(10,30),0))</f>
        <v>0.65625</v>
      </c>
      <c r="N255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255" s="1" t="str">
        <f ca="1">IF(AND(K255=I255,J255="CONFORME"),"FECHA CUMPLIDA",IF(J255="STAND BY","STAND BY",IF(J255=""," ",IF(Tabla1[[#This Row],[FECHA EJEC.]]="","PENDIENTE",CONCATENATE("RETRASO DE ",(K255-I255)," DIAS")))))</f>
        <v>RETRASO DE 2 DIAS</v>
      </c>
      <c r="P255" s="2" t="str">
        <f ca="1">VLOOKUP(MONTH(Tabla1[[#This Row],[FECHA PROG.]]),Tabla2[],2,0)</f>
        <v>Abr</v>
      </c>
      <c r="Q255" s="1">
        <f ca="1">YEAR(Tabla1[[#This Row],[FECHA PROG.]])</f>
        <v>2019</v>
      </c>
      <c r="R255" s="8">
        <f ca="1">360-SUMIFS(Tabla1[HORAS],Tabla1[MÁQUINA],Tabla1[[#This Row],[MÁQUINA]],Tabla1[AÑO],Tabla1[[#This Row],[AÑO]],Tabla1[MES],Tabla1[[#This Row],[MES]])</f>
        <v>352.61666666666667</v>
      </c>
      <c r="S255" s="17">
        <f ca="1">Tabla1[[#This Row],[HORAS DISPONIBLES]]/360</f>
        <v>0.97949074074074072</v>
      </c>
    </row>
    <row r="256" spans="1:19" x14ac:dyDescent="0.2">
      <c r="A256" s="1" t="s">
        <v>141</v>
      </c>
      <c r="B256" s="1" t="s">
        <v>50</v>
      </c>
      <c r="C256" s="1" t="str">
        <f ca="1">VLOOKUP(RANDBETWEEN(1,13),Tablas!$N$7:$O$19,2,0)</f>
        <v>CARGADORA</v>
      </c>
      <c r="D256" s="1" t="s">
        <v>12</v>
      </c>
      <c r="E256" s="1" t="s">
        <v>13</v>
      </c>
      <c r="F256" s="1">
        <v>107</v>
      </c>
      <c r="G256" s="1" t="s">
        <v>14</v>
      </c>
      <c r="H256" s="1">
        <v>1420</v>
      </c>
      <c r="I256" s="2">
        <f t="shared" ca="1" si="3"/>
        <v>43611</v>
      </c>
      <c r="J256" s="1" t="str">
        <f ca="1">IFERROR(IF(YEAR(Tabla1[[#This Row],[FECHA EJEC.]])&gt;0,"CONFORME","STANDBY"),"PENDIENTE")</f>
        <v>CONFORME</v>
      </c>
      <c r="K256" s="2">
        <f ca="1">IF(VLOOKUP(RANDBETWEEN(1,20),Tablas!$Q$6:$R$25,2,0)=0,"",Tabla1[[#This Row],[FECHA PROG.]]+VLOOKUP(RANDBETWEEN(1,20),Tablas!$Q$6:$R$25,2,0))</f>
        <v>43613</v>
      </c>
      <c r="L256" s="7">
        <f ca="1">IF(Tabla1[[#This Row],[FECHA EJEC.]]="","",TIME(RANDBETWEEN(9,15),RANDBETWEEN(10,40),0))</f>
        <v>0.43680555555555556</v>
      </c>
      <c r="M256" s="7">
        <f ca="1">IF(Tabla1[[#This Row],[FECHA EJEC.]]="","",Tabla1[[#This Row],[HORA INICIO]]+TIME(RANDBETWEEN(1,4),RANDBETWEEN(10,30),0))</f>
        <v>0.57291666666666663</v>
      </c>
      <c r="N256" s="8">
        <f ca="1">IF(Tabla1[[#This Row],[FECHA EJEC.]]="","",HOUR(Tabla1[[#This Row],[HORA TERMINO]]-Tabla1[[#This Row],[HORA INICIO]])+MINUTE(Tabla1[[#This Row],[HORA TERMINO]]-Tabla1[[#This Row],[HORA INICIO]])/60)</f>
        <v>3.2666666666666666</v>
      </c>
      <c r="O256" s="1" t="str">
        <f ca="1">IF(AND(K256=I256,J256="CONFORME"),"FECHA CUMPLIDA",IF(J256="STAND BY","STAND BY",IF(J256=""," ",IF(Tabla1[[#This Row],[FECHA EJEC.]]="","PENDIENTE",CONCATENATE("RETRASO DE ",(K256-I256)," DIAS")))))</f>
        <v>RETRASO DE 2 DIAS</v>
      </c>
      <c r="P256" s="2" t="str">
        <f ca="1">VLOOKUP(MONTH(Tabla1[[#This Row],[FECHA PROG.]]),Tabla2[],2,0)</f>
        <v>May</v>
      </c>
      <c r="Q256" s="1">
        <f ca="1">YEAR(Tabla1[[#This Row],[FECHA PROG.]])</f>
        <v>2019</v>
      </c>
      <c r="R256" s="8">
        <f ca="1">360-SUMIFS(Tabla1[HORAS],Tabla1[MÁQUINA],Tabla1[[#This Row],[MÁQUINA]],Tabla1[AÑO],Tabla1[[#This Row],[AÑO]],Tabla1[MES],Tabla1[[#This Row],[MES]])</f>
        <v>356.73333333333335</v>
      </c>
      <c r="S256" s="17">
        <f ca="1">Tabla1[[#This Row],[HORAS DISPONIBLES]]/360</f>
        <v>0.99092592592592599</v>
      </c>
    </row>
    <row r="257" spans="1:19" x14ac:dyDescent="0.2">
      <c r="A257" s="1" t="s">
        <v>153</v>
      </c>
      <c r="B257" s="1" t="s">
        <v>60</v>
      </c>
      <c r="C257" s="1" t="str">
        <f ca="1">VLOOKUP(RANDBETWEEN(1,13),Tablas!$N$7:$O$19,2,0)</f>
        <v>PAVIMENTADORA</v>
      </c>
      <c r="E257" s="1" t="s">
        <v>18</v>
      </c>
      <c r="F257" s="1">
        <v>107</v>
      </c>
      <c r="G257" s="1" t="s">
        <v>19</v>
      </c>
      <c r="H257" s="1">
        <v>1698</v>
      </c>
      <c r="I257" s="2">
        <f t="shared" ca="1" si="3"/>
        <v>43609</v>
      </c>
      <c r="J257" s="1" t="str">
        <f ca="1">IFERROR(IF(YEAR(Tabla1[[#This Row],[FECHA EJEC.]])&gt;0,"CONFORME","STANDBY"),"PENDIENTE")</f>
        <v>PENDIENTE</v>
      </c>
      <c r="K257" s="2" t="str">
        <f ca="1">IF(VLOOKUP(RANDBETWEEN(1,20),Tablas!$Q$6:$R$25,2,0)=0,"",Tabla1[[#This Row],[FECHA PROG.]]+VLOOKUP(RANDBETWEEN(1,20),Tablas!$Q$6:$R$25,2,0))</f>
        <v/>
      </c>
      <c r="L257" s="7" t="str">
        <f ca="1">IF(Tabla1[[#This Row],[FECHA EJEC.]]="","",TIME(RANDBETWEEN(9,15),RANDBETWEEN(10,40),0))</f>
        <v/>
      </c>
      <c r="M257" s="7" t="str">
        <f ca="1">IF(Tabla1[[#This Row],[FECHA EJEC.]]="","",Tabla1[[#This Row],[HORA INICIO]]+TIME(RANDBETWEEN(1,4),RANDBETWEEN(10,30),0))</f>
        <v/>
      </c>
      <c r="N257" s="8" t="str">
        <f ca="1">IF(Tabla1[[#This Row],[FECHA EJEC.]]="","",HOUR(Tabla1[[#This Row],[HORA TERMINO]]-Tabla1[[#This Row],[HORA INICIO]])+MINUTE(Tabla1[[#This Row],[HORA TERMINO]]-Tabla1[[#This Row],[HORA INICIO]])/60)</f>
        <v/>
      </c>
      <c r="O257" s="1" t="str">
        <f ca="1">IF(AND(K257=I257,J257="CONFORME"),"FECHA CUMPLIDA",IF(J257="STAND BY","STAND BY",IF(J257=""," ",IF(Tabla1[[#This Row],[FECHA EJEC.]]="","PENDIENTE",CONCATENATE("RETRASO DE ",(K257-I257)," DIAS")))))</f>
        <v>PENDIENTE</v>
      </c>
      <c r="P257" s="2" t="str">
        <f ca="1">VLOOKUP(MONTH(Tabla1[[#This Row],[FECHA PROG.]]),Tabla2[],2,0)</f>
        <v>May</v>
      </c>
      <c r="Q257" s="1">
        <f ca="1">YEAR(Tabla1[[#This Row],[FECHA PROG.]])</f>
        <v>2019</v>
      </c>
      <c r="R257" s="8">
        <f ca="1">360-SUMIFS(Tabla1[HORAS],Tabla1[MÁQUINA],Tabla1[[#This Row],[MÁQUINA]],Tabla1[AÑO],Tabla1[[#This Row],[AÑO]],Tabla1[MES],Tabla1[[#This Row],[MES]])</f>
        <v>355.53333333333336</v>
      </c>
      <c r="S257" s="17">
        <f ca="1">Tabla1[[#This Row],[HORAS DISPONIBLES]]/360</f>
        <v>0.98759259259259269</v>
      </c>
    </row>
    <row r="258" spans="1:19" x14ac:dyDescent="0.2">
      <c r="A258" s="1" t="s">
        <v>139</v>
      </c>
      <c r="B258" s="1" t="s">
        <v>32</v>
      </c>
      <c r="C258" s="1" t="str">
        <f ca="1">VLOOKUP(RANDBETWEEN(1,13),Tablas!$N$7:$O$19,2,0)</f>
        <v>LAS VOLQUETAS</v>
      </c>
      <c r="D258" s="1" t="s">
        <v>12</v>
      </c>
      <c r="E258" s="1" t="s">
        <v>13</v>
      </c>
      <c r="F258" s="1">
        <v>106</v>
      </c>
      <c r="G258" s="1" t="s">
        <v>14</v>
      </c>
      <c r="H258" s="1">
        <v>1420</v>
      </c>
      <c r="I258" s="2">
        <f t="shared" ref="I258:I321" ca="1" si="4">RANDBETWEEN(43101,43616)</f>
        <v>43235</v>
      </c>
      <c r="J258" s="1" t="str">
        <f ca="1">IFERROR(IF(YEAR(Tabla1[[#This Row],[FECHA EJEC.]])&gt;0,"CONFORME","STANDBY"),"PENDIENTE")</f>
        <v>CONFORME</v>
      </c>
      <c r="K258" s="2">
        <f ca="1">IF(VLOOKUP(RANDBETWEEN(1,20),Tablas!$Q$6:$R$25,2,0)=0,"",Tabla1[[#This Row],[FECHA PROG.]]+VLOOKUP(RANDBETWEEN(1,20),Tablas!$Q$6:$R$25,2,0))</f>
        <v>43235</v>
      </c>
      <c r="L258" s="7">
        <f ca="1">IF(Tabla1[[#This Row],[FECHA EJEC.]]="","",TIME(RANDBETWEEN(9,15),RANDBETWEEN(10,40),0))</f>
        <v>0.61111111111111116</v>
      </c>
      <c r="M258" s="7">
        <f ca="1">IF(Tabla1[[#This Row],[FECHA EJEC.]]="","",Tabla1[[#This Row],[HORA INICIO]]+TIME(RANDBETWEEN(1,4),RANDBETWEEN(10,30),0))</f>
        <v>0.78958333333333341</v>
      </c>
      <c r="N258" s="8">
        <f ca="1">IF(Tabla1[[#This Row],[FECHA EJEC.]]="","",HOUR(Tabla1[[#This Row],[HORA TERMINO]]-Tabla1[[#This Row],[HORA INICIO]])+MINUTE(Tabla1[[#This Row],[HORA TERMINO]]-Tabla1[[#This Row],[HORA INICIO]])/60)</f>
        <v>4.2833333333333332</v>
      </c>
      <c r="O258" s="1" t="str">
        <f ca="1">IF(AND(K258=I258,J258="CONFORME"),"FECHA CUMPLIDA",IF(J258="STAND BY","STAND BY",IF(J258=""," ",IF(Tabla1[[#This Row],[FECHA EJEC.]]="","PENDIENTE",CONCATENATE("RETRASO DE ",(K258-I258)," DIAS")))))</f>
        <v>FECHA CUMPLIDA</v>
      </c>
      <c r="P258" s="2" t="str">
        <f ca="1">VLOOKUP(MONTH(Tabla1[[#This Row],[FECHA PROG.]]),Tabla2[],2,0)</f>
        <v>May</v>
      </c>
      <c r="Q258" s="1">
        <f ca="1">YEAR(Tabla1[[#This Row],[FECHA PROG.]])</f>
        <v>2018</v>
      </c>
      <c r="R258" s="8">
        <f ca="1">360-SUMIFS(Tabla1[HORAS],Tabla1[MÁQUINA],Tabla1[[#This Row],[MÁQUINA]],Tabla1[AÑO],Tabla1[[#This Row],[AÑO]],Tabla1[MES],Tabla1[[#This Row],[MES]])</f>
        <v>335.8</v>
      </c>
      <c r="S258" s="17">
        <f ca="1">Tabla1[[#This Row],[HORAS DISPONIBLES]]/360</f>
        <v>0.93277777777777782</v>
      </c>
    </row>
    <row r="259" spans="1:19" x14ac:dyDescent="0.2">
      <c r="A259" s="1" t="s">
        <v>139</v>
      </c>
      <c r="B259" s="1" t="s">
        <v>32</v>
      </c>
      <c r="C259" s="1" t="str">
        <f ca="1">VLOOKUP(RANDBETWEEN(1,13),Tablas!$N$7:$O$19,2,0)</f>
        <v>LAS VOLQUETAS</v>
      </c>
      <c r="D259" s="1" t="s">
        <v>12</v>
      </c>
      <c r="E259" s="1" t="s">
        <v>18</v>
      </c>
      <c r="F259" s="1">
        <v>106</v>
      </c>
      <c r="G259" s="1" t="s">
        <v>55</v>
      </c>
      <c r="H259" s="1">
        <v>1911</v>
      </c>
      <c r="I259" s="2">
        <f t="shared" ca="1" si="4"/>
        <v>43352</v>
      </c>
      <c r="J259" s="1" t="str">
        <f ca="1">IFERROR(IF(YEAR(Tabla1[[#This Row],[FECHA EJEC.]])&gt;0,"CONFORME","STANDBY"),"PENDIENTE")</f>
        <v>CONFORME</v>
      </c>
      <c r="K259" s="2">
        <f ca="1">IF(VLOOKUP(RANDBETWEEN(1,20),Tablas!$Q$6:$R$25,2,0)=0,"",Tabla1[[#This Row],[FECHA PROG.]]+VLOOKUP(RANDBETWEEN(1,20),Tablas!$Q$6:$R$25,2,0))</f>
        <v>43353</v>
      </c>
      <c r="L259" s="7">
        <f ca="1">IF(Tabla1[[#This Row],[FECHA EJEC.]]="","",TIME(RANDBETWEEN(9,15),RANDBETWEEN(10,40),0))</f>
        <v>0.43819444444444444</v>
      </c>
      <c r="M259" s="7">
        <f ca="1">IF(Tabla1[[#This Row],[FECHA EJEC.]]="","",Tabla1[[#This Row],[HORA INICIO]]+TIME(RANDBETWEEN(1,4),RANDBETWEEN(10,30),0))</f>
        <v>0.58055555555555549</v>
      </c>
      <c r="N259" s="8">
        <f ca="1">IF(Tabla1[[#This Row],[FECHA EJEC.]]="","",HOUR(Tabla1[[#This Row],[HORA TERMINO]]-Tabla1[[#This Row],[HORA INICIO]])+MINUTE(Tabla1[[#This Row],[HORA TERMINO]]-Tabla1[[#This Row],[HORA INICIO]])/60)</f>
        <v>3.4166666666666665</v>
      </c>
      <c r="O259" s="1" t="str">
        <f ca="1">IF(AND(K259=I259,J259="CONFORME"),"FECHA CUMPLIDA",IF(J259="STAND BY","STAND BY",IF(J259=""," ",IF(Tabla1[[#This Row],[FECHA EJEC.]]="","PENDIENTE",CONCATENATE("RETRASO DE ",(K259-I259)," DIAS")))))</f>
        <v>RETRASO DE 1 DIAS</v>
      </c>
      <c r="P259" s="2" t="str">
        <f ca="1">VLOOKUP(MONTH(Tabla1[[#This Row],[FECHA PROG.]]),Tabla2[],2,0)</f>
        <v>Set</v>
      </c>
      <c r="Q259" s="1">
        <f ca="1">YEAR(Tabla1[[#This Row],[FECHA PROG.]])</f>
        <v>2018</v>
      </c>
      <c r="R259" s="8">
        <f ca="1">360-SUMIFS(Tabla1[HORAS],Tabla1[MÁQUINA],Tabla1[[#This Row],[MÁQUINA]],Tabla1[AÑO],Tabla1[[#This Row],[AÑO]],Tabla1[MES],Tabla1[[#This Row],[MES]])</f>
        <v>322.11666666666667</v>
      </c>
      <c r="S259" s="17">
        <f ca="1">Tabla1[[#This Row],[HORAS DISPONIBLES]]/360</f>
        <v>0.89476851851851857</v>
      </c>
    </row>
    <row r="260" spans="1:19" x14ac:dyDescent="0.2">
      <c r="A260" s="1" t="s">
        <v>142</v>
      </c>
      <c r="B260" s="1" t="s">
        <v>33</v>
      </c>
      <c r="C260" s="1" t="str">
        <f ca="1">VLOOKUP(RANDBETWEEN(1,13),Tablas!$N$7:$O$19,2,0)</f>
        <v>PAVIMENTADORA</v>
      </c>
      <c r="D260" s="1" t="s">
        <v>12</v>
      </c>
      <c r="E260" s="1" t="s">
        <v>24</v>
      </c>
      <c r="F260" s="1">
        <v>201</v>
      </c>
      <c r="G260" s="1" t="s">
        <v>25</v>
      </c>
      <c r="H260" s="1">
        <v>1168</v>
      </c>
      <c r="I260" s="2">
        <f t="shared" ca="1" si="4"/>
        <v>43330</v>
      </c>
      <c r="J260" s="1" t="str">
        <f ca="1">IFERROR(IF(YEAR(Tabla1[[#This Row],[FECHA EJEC.]])&gt;0,"CONFORME","STANDBY"),"PENDIENTE")</f>
        <v>CONFORME</v>
      </c>
      <c r="K260" s="2">
        <f ca="1">IF(VLOOKUP(RANDBETWEEN(1,20),Tablas!$Q$6:$R$25,2,0)=0,"",Tabla1[[#This Row],[FECHA PROG.]]+VLOOKUP(RANDBETWEEN(1,20),Tablas!$Q$6:$R$25,2,0))</f>
        <v>43330</v>
      </c>
      <c r="L260" s="7">
        <f ca="1">IF(Tabla1[[#This Row],[FECHA EJEC.]]="","",TIME(RANDBETWEEN(9,15),RANDBETWEEN(10,40),0))</f>
        <v>0.64166666666666672</v>
      </c>
      <c r="M260" s="7">
        <f ca="1">IF(Tabla1[[#This Row],[FECHA EJEC.]]="","",Tabla1[[#This Row],[HORA INICIO]]+TIME(RANDBETWEEN(1,4),RANDBETWEEN(10,30),0))</f>
        <v>0.77430555555555558</v>
      </c>
      <c r="N260" s="8">
        <f ca="1">IF(Tabla1[[#This Row],[FECHA EJEC.]]="","",HOUR(Tabla1[[#This Row],[HORA TERMINO]]-Tabla1[[#This Row],[HORA INICIO]])+MINUTE(Tabla1[[#This Row],[HORA TERMINO]]-Tabla1[[#This Row],[HORA INICIO]])/60)</f>
        <v>3.1833333333333331</v>
      </c>
      <c r="O260" s="1" t="str">
        <f ca="1">IF(AND(K260=I260,J260="CONFORME"),"FECHA CUMPLIDA",IF(J260="STAND BY","STAND BY",IF(J260=""," ",IF(Tabla1[[#This Row],[FECHA EJEC.]]="","PENDIENTE",CONCATENATE("RETRASO DE ",(K260-I260)," DIAS")))))</f>
        <v>FECHA CUMPLIDA</v>
      </c>
      <c r="P260" s="2" t="str">
        <f ca="1">VLOOKUP(MONTH(Tabla1[[#This Row],[FECHA PROG.]]),Tabla2[],2,0)</f>
        <v>Ago</v>
      </c>
      <c r="Q260" s="1">
        <f ca="1">YEAR(Tabla1[[#This Row],[FECHA PROG.]])</f>
        <v>2018</v>
      </c>
      <c r="R260" s="8">
        <f ca="1">360-SUMIFS(Tabla1[HORAS],Tabla1[MÁQUINA],Tabla1[[#This Row],[MÁQUINA]],Tabla1[AÑO],Tabla1[[#This Row],[AÑO]],Tabla1[MES],Tabla1[[#This Row],[MES]])</f>
        <v>345.7</v>
      </c>
      <c r="S260" s="17">
        <f ca="1">Tabla1[[#This Row],[HORAS DISPONIBLES]]/360</f>
        <v>0.96027777777777779</v>
      </c>
    </row>
    <row r="261" spans="1:19" x14ac:dyDescent="0.2">
      <c r="A261" s="1" t="s">
        <v>151</v>
      </c>
      <c r="B261" s="1" t="s">
        <v>51</v>
      </c>
      <c r="C261" s="1" t="str">
        <f ca="1">VLOOKUP(RANDBETWEEN(1,13),Tablas!$N$7:$O$19,2,0)</f>
        <v>PAVIMENTADORA</v>
      </c>
      <c r="D261" s="1" t="s">
        <v>12</v>
      </c>
      <c r="E261" s="1" t="s">
        <v>13</v>
      </c>
      <c r="F261" s="1">
        <v>107</v>
      </c>
      <c r="G261" s="1" t="s">
        <v>14</v>
      </c>
      <c r="H261" s="1">
        <v>1420</v>
      </c>
      <c r="I261" s="2">
        <f t="shared" ca="1" si="4"/>
        <v>43572</v>
      </c>
      <c r="J261" s="1" t="str">
        <f ca="1">IFERROR(IF(YEAR(Tabla1[[#This Row],[FECHA EJEC.]])&gt;0,"CONFORME","STANDBY"),"PENDIENTE")</f>
        <v>CONFORME</v>
      </c>
      <c r="K261" s="2">
        <f ca="1">IF(VLOOKUP(RANDBETWEEN(1,20),Tablas!$Q$6:$R$25,2,0)=0,"",Tabla1[[#This Row],[FECHA PROG.]]+VLOOKUP(RANDBETWEEN(1,20),Tablas!$Q$6:$R$25,2,0))</f>
        <v>43572</v>
      </c>
      <c r="L261" s="7">
        <f ca="1">IF(Tabla1[[#This Row],[FECHA EJEC.]]="","",TIME(RANDBETWEEN(9,15),RANDBETWEEN(10,40),0))</f>
        <v>0.44374999999999998</v>
      </c>
      <c r="M261" s="7">
        <f ca="1">IF(Tabla1[[#This Row],[FECHA EJEC.]]="","",Tabla1[[#This Row],[HORA INICIO]]+TIME(RANDBETWEEN(1,4),RANDBETWEEN(10,30),0))</f>
        <v>0.57638888888888884</v>
      </c>
      <c r="N261" s="8">
        <f ca="1">IF(Tabla1[[#This Row],[FECHA EJEC.]]="","",HOUR(Tabla1[[#This Row],[HORA TERMINO]]-Tabla1[[#This Row],[HORA INICIO]])+MINUTE(Tabla1[[#This Row],[HORA TERMINO]]-Tabla1[[#This Row],[HORA INICIO]])/60)</f>
        <v>3.1833333333333331</v>
      </c>
      <c r="O261" s="1" t="str">
        <f ca="1">IF(AND(K261=I261,J261="CONFORME"),"FECHA CUMPLIDA",IF(J261="STAND BY","STAND BY",IF(J261=""," ",IF(Tabla1[[#This Row],[FECHA EJEC.]]="","PENDIENTE",CONCATENATE("RETRASO DE ",(K261-I261)," DIAS")))))</f>
        <v>FECHA CUMPLIDA</v>
      </c>
      <c r="P261" s="2" t="str">
        <f ca="1">VLOOKUP(MONTH(Tabla1[[#This Row],[FECHA PROG.]]),Tabla2[],2,0)</f>
        <v>Abr</v>
      </c>
      <c r="Q261" s="1">
        <f ca="1">YEAR(Tabla1[[#This Row],[FECHA PROG.]])</f>
        <v>2019</v>
      </c>
      <c r="R261" s="8">
        <f ca="1">360-SUMIFS(Tabla1[HORAS],Tabla1[MÁQUINA],Tabla1[[#This Row],[MÁQUINA]],Tabla1[AÑO],Tabla1[[#This Row],[AÑO]],Tabla1[MES],Tabla1[[#This Row],[MES]])</f>
        <v>353.31666666666666</v>
      </c>
      <c r="S261" s="17">
        <f ca="1">Tabla1[[#This Row],[HORAS DISPONIBLES]]/360</f>
        <v>0.98143518518518513</v>
      </c>
    </row>
    <row r="262" spans="1:19" x14ac:dyDescent="0.2">
      <c r="A262" s="1" t="s">
        <v>154</v>
      </c>
      <c r="B262" s="1" t="s">
        <v>61</v>
      </c>
      <c r="C262" s="1" t="str">
        <f ca="1">VLOOKUP(RANDBETWEEN(1,13),Tablas!$N$7:$O$19,2,0)</f>
        <v>RETROEXCAVADORA</v>
      </c>
      <c r="E262" s="1" t="s">
        <v>18</v>
      </c>
      <c r="F262" s="1">
        <v>107</v>
      </c>
      <c r="G262" s="1" t="s">
        <v>19</v>
      </c>
      <c r="H262" s="1">
        <v>1698</v>
      </c>
      <c r="I262" s="2">
        <f t="shared" ca="1" si="4"/>
        <v>43487</v>
      </c>
      <c r="J262" s="1" t="str">
        <f ca="1">IFERROR(IF(YEAR(Tabla1[[#This Row],[FECHA EJEC.]])&gt;0,"CONFORME","STANDBY"),"PENDIENTE")</f>
        <v>CONFORME</v>
      </c>
      <c r="K262" s="2">
        <f ca="1">IF(VLOOKUP(RANDBETWEEN(1,20),Tablas!$Q$6:$R$25,2,0)=0,"",Tabla1[[#This Row],[FECHA PROG.]]+VLOOKUP(RANDBETWEEN(1,20),Tablas!$Q$6:$R$25,2,0))</f>
        <v>43487</v>
      </c>
      <c r="L262" s="7">
        <f ca="1">IF(Tabla1[[#This Row],[FECHA EJEC.]]="","",TIME(RANDBETWEEN(9,15),RANDBETWEEN(10,40),0))</f>
        <v>0.59791666666666665</v>
      </c>
      <c r="M262" s="7">
        <f ca="1">IF(Tabla1[[#This Row],[FECHA EJEC.]]="","",Tabla1[[#This Row],[HORA INICIO]]+TIME(RANDBETWEEN(1,4),RANDBETWEEN(10,30),0))</f>
        <v>0.64861111111111114</v>
      </c>
      <c r="N262" s="8">
        <f ca="1">IF(Tabla1[[#This Row],[FECHA EJEC.]]="","",HOUR(Tabla1[[#This Row],[HORA TERMINO]]-Tabla1[[#This Row],[HORA INICIO]])+MINUTE(Tabla1[[#This Row],[HORA TERMINO]]-Tabla1[[#This Row],[HORA INICIO]])/60)</f>
        <v>1.2166666666666668</v>
      </c>
      <c r="O262" s="1" t="str">
        <f ca="1">IF(AND(K262=I262,J262="CONFORME"),"FECHA CUMPLIDA",IF(J262="STAND BY","STAND BY",IF(J262=""," ",IF(Tabla1[[#This Row],[FECHA EJEC.]]="","PENDIENTE",CONCATENATE("RETRASO DE ",(K262-I262)," DIAS")))))</f>
        <v>FECHA CUMPLIDA</v>
      </c>
      <c r="P262" s="2" t="str">
        <f ca="1">VLOOKUP(MONTH(Tabla1[[#This Row],[FECHA PROG.]]),Tabla2[],2,0)</f>
        <v>Ene</v>
      </c>
      <c r="Q262" s="1">
        <f ca="1">YEAR(Tabla1[[#This Row],[FECHA PROG.]])</f>
        <v>2019</v>
      </c>
      <c r="R262" s="8">
        <f ca="1">360-SUMIFS(Tabla1[HORAS],Tabla1[MÁQUINA],Tabla1[[#This Row],[MÁQUINA]],Tabla1[AÑO],Tabla1[[#This Row],[AÑO]],Tabla1[MES],Tabla1[[#This Row],[MES]])</f>
        <v>342.5</v>
      </c>
      <c r="S262" s="17">
        <f ca="1">Tabla1[[#This Row],[HORAS DISPONIBLES]]/360</f>
        <v>0.95138888888888884</v>
      </c>
    </row>
    <row r="263" spans="1:19" x14ac:dyDescent="0.2">
      <c r="A263" s="1" t="s">
        <v>155</v>
      </c>
      <c r="B263" s="1" t="s">
        <v>62</v>
      </c>
      <c r="C263" s="1" t="str">
        <f ca="1">VLOOKUP(RANDBETWEEN(1,13),Tablas!$N$7:$O$19,2,0)</f>
        <v>COMPACTADORA</v>
      </c>
      <c r="E263" s="1" t="s">
        <v>18</v>
      </c>
      <c r="F263" s="1">
        <v>201</v>
      </c>
      <c r="G263" s="1" t="s">
        <v>55</v>
      </c>
      <c r="H263" s="1">
        <v>1911</v>
      </c>
      <c r="I263" s="2">
        <f t="shared" ca="1" si="4"/>
        <v>43133</v>
      </c>
      <c r="J263" s="1" t="str">
        <f ca="1">IFERROR(IF(YEAR(Tabla1[[#This Row],[FECHA EJEC.]])&gt;0,"CONFORME","STANDBY"),"PENDIENTE")</f>
        <v>CONFORME</v>
      </c>
      <c r="K263" s="2">
        <f ca="1">IF(VLOOKUP(RANDBETWEEN(1,20),Tablas!$Q$6:$R$25,2,0)=0,"",Tabla1[[#This Row],[FECHA PROG.]]+VLOOKUP(RANDBETWEEN(1,20),Tablas!$Q$6:$R$25,2,0))</f>
        <v>43134</v>
      </c>
      <c r="L263" s="7">
        <f ca="1">IF(Tabla1[[#This Row],[FECHA EJEC.]]="","",TIME(RANDBETWEEN(9,15),RANDBETWEEN(10,40),0))</f>
        <v>0.47916666666666669</v>
      </c>
      <c r="M263" s="7">
        <f ca="1">IF(Tabla1[[#This Row],[FECHA EJEC.]]="","",Tabla1[[#This Row],[HORA INICIO]]+TIME(RANDBETWEEN(1,4),RANDBETWEEN(10,30),0))</f>
        <v>0.53749999999999998</v>
      </c>
      <c r="N263" s="8">
        <f ca="1">IF(Tabla1[[#This Row],[FECHA EJEC.]]="","",HOUR(Tabla1[[#This Row],[HORA TERMINO]]-Tabla1[[#This Row],[HORA INICIO]])+MINUTE(Tabla1[[#This Row],[HORA TERMINO]]-Tabla1[[#This Row],[HORA INICIO]])/60)</f>
        <v>1.4</v>
      </c>
      <c r="O263" s="1" t="str">
        <f ca="1">IF(AND(K263=I263,J263="CONFORME"),"FECHA CUMPLIDA",IF(J263="STAND BY","STAND BY",IF(J263=""," ",IF(Tabla1[[#This Row],[FECHA EJEC.]]="","PENDIENTE",CONCATENATE("RETRASO DE ",(K263-I263)," DIAS")))))</f>
        <v>RETRASO DE 1 DIAS</v>
      </c>
      <c r="P263" s="2" t="str">
        <f ca="1">VLOOKUP(MONTH(Tabla1[[#This Row],[FECHA PROG.]]),Tabla2[],2,0)</f>
        <v>Feb</v>
      </c>
      <c r="Q263" s="1">
        <f ca="1">YEAR(Tabla1[[#This Row],[FECHA PROG.]])</f>
        <v>2018</v>
      </c>
      <c r="R263" s="8">
        <f ca="1">360-SUMIFS(Tabla1[HORAS],Tabla1[MÁQUINA],Tabla1[[#This Row],[MÁQUINA]],Tabla1[AÑO],Tabla1[[#This Row],[AÑO]],Tabla1[MES],Tabla1[[#This Row],[MES]])</f>
        <v>358.6</v>
      </c>
      <c r="S263" s="17">
        <f ca="1">Tabla1[[#This Row],[HORAS DISPONIBLES]]/360</f>
        <v>0.99611111111111117</v>
      </c>
    </row>
    <row r="264" spans="1:19" x14ac:dyDescent="0.2">
      <c r="A264" s="1" t="s">
        <v>143</v>
      </c>
      <c r="B264" s="1" t="s">
        <v>35</v>
      </c>
      <c r="C264" s="1" t="str">
        <f ca="1">VLOOKUP(RANDBETWEEN(1,13),Tablas!$N$7:$O$19,2,0)</f>
        <v>RETROEXCAVADORA</v>
      </c>
      <c r="D264" s="1" t="s">
        <v>12</v>
      </c>
      <c r="E264" s="1" t="s">
        <v>13</v>
      </c>
      <c r="F264" s="1">
        <v>106</v>
      </c>
      <c r="G264" s="1" t="s">
        <v>14</v>
      </c>
      <c r="H264" s="1">
        <v>1420</v>
      </c>
      <c r="I264" s="2">
        <f t="shared" ca="1" si="4"/>
        <v>43134</v>
      </c>
      <c r="J264" s="1" t="str">
        <f ca="1">IFERROR(IF(YEAR(Tabla1[[#This Row],[FECHA EJEC.]])&gt;0,"CONFORME","STANDBY"),"PENDIENTE")</f>
        <v>CONFORME</v>
      </c>
      <c r="K264" s="2">
        <f ca="1">IF(VLOOKUP(RANDBETWEEN(1,20),Tablas!$Q$6:$R$25,2,0)=0,"",Tabla1[[#This Row],[FECHA PROG.]]+VLOOKUP(RANDBETWEEN(1,20),Tablas!$Q$6:$R$25,2,0))</f>
        <v>43137</v>
      </c>
      <c r="L264" s="7">
        <f ca="1">IF(Tabla1[[#This Row],[FECHA EJEC.]]="","",TIME(RANDBETWEEN(9,15),RANDBETWEEN(10,40),0))</f>
        <v>0.44444444444444442</v>
      </c>
      <c r="M264" s="7">
        <f ca="1">IF(Tabla1[[#This Row],[FECHA EJEC.]]="","",Tabla1[[#This Row],[HORA INICIO]]+TIME(RANDBETWEEN(1,4),RANDBETWEEN(10,30),0))</f>
        <v>0.625</v>
      </c>
      <c r="N264" s="8">
        <f ca="1">IF(Tabla1[[#This Row],[FECHA EJEC.]]="","",HOUR(Tabla1[[#This Row],[HORA TERMINO]]-Tabla1[[#This Row],[HORA INICIO]])+MINUTE(Tabla1[[#This Row],[HORA TERMINO]]-Tabla1[[#This Row],[HORA INICIO]])/60)</f>
        <v>4.333333333333333</v>
      </c>
      <c r="O264" s="1" t="str">
        <f ca="1">IF(AND(K264=I264,J264="CONFORME"),"FECHA CUMPLIDA",IF(J264="STAND BY","STAND BY",IF(J264=""," ",IF(Tabla1[[#This Row],[FECHA EJEC.]]="","PENDIENTE",CONCATENATE("RETRASO DE ",(K264-I264)," DIAS")))))</f>
        <v>RETRASO DE 3 DIAS</v>
      </c>
      <c r="P264" s="2" t="str">
        <f ca="1">VLOOKUP(MONTH(Tabla1[[#This Row],[FECHA PROG.]]),Tabla2[],2,0)</f>
        <v>Feb</v>
      </c>
      <c r="Q264" s="1">
        <f ca="1">YEAR(Tabla1[[#This Row],[FECHA PROG.]])</f>
        <v>2018</v>
      </c>
      <c r="R264" s="8">
        <f ca="1">360-SUMIFS(Tabla1[HORAS],Tabla1[MÁQUINA],Tabla1[[#This Row],[MÁQUINA]],Tabla1[AÑO],Tabla1[[#This Row],[AÑO]],Tabla1[MES],Tabla1[[#This Row],[MES]])</f>
        <v>352.3</v>
      </c>
      <c r="S264" s="17">
        <f ca="1">Tabla1[[#This Row],[HORAS DISPONIBLES]]/360</f>
        <v>0.9786111111111111</v>
      </c>
    </row>
    <row r="265" spans="1:19" x14ac:dyDescent="0.2">
      <c r="A265" s="1" t="s">
        <v>143</v>
      </c>
      <c r="B265" s="1" t="s">
        <v>35</v>
      </c>
      <c r="C265" s="1" t="str">
        <f ca="1">VLOOKUP(RANDBETWEEN(1,13),Tablas!$N$7:$O$19,2,0)</f>
        <v>EXCAVADORA</v>
      </c>
      <c r="D265" s="1" t="s">
        <v>12</v>
      </c>
      <c r="E265" s="1" t="s">
        <v>18</v>
      </c>
      <c r="F265" s="1">
        <v>106</v>
      </c>
      <c r="G265" s="1" t="s">
        <v>55</v>
      </c>
      <c r="H265" s="1">
        <v>1911</v>
      </c>
      <c r="I265" s="2">
        <f t="shared" ca="1" si="4"/>
        <v>43251</v>
      </c>
      <c r="J265" s="1" t="str">
        <f ca="1">IFERROR(IF(YEAR(Tabla1[[#This Row],[FECHA EJEC.]])&gt;0,"CONFORME","STANDBY"),"PENDIENTE")</f>
        <v>PENDIENTE</v>
      </c>
      <c r="K265" s="2" t="str">
        <f ca="1">IF(VLOOKUP(RANDBETWEEN(1,20),Tablas!$Q$6:$R$25,2,0)=0,"",Tabla1[[#This Row],[FECHA PROG.]]+VLOOKUP(RANDBETWEEN(1,20),Tablas!$Q$6:$R$25,2,0))</f>
        <v/>
      </c>
      <c r="L265" s="7" t="str">
        <f ca="1">IF(Tabla1[[#This Row],[FECHA EJEC.]]="","",TIME(RANDBETWEEN(9,15),RANDBETWEEN(10,40),0))</f>
        <v/>
      </c>
      <c r="M265" s="7" t="str">
        <f ca="1">IF(Tabla1[[#This Row],[FECHA EJEC.]]="","",Tabla1[[#This Row],[HORA INICIO]]+TIME(RANDBETWEEN(1,4),RANDBETWEEN(10,30),0))</f>
        <v/>
      </c>
      <c r="N265" s="8" t="str">
        <f ca="1">IF(Tabla1[[#This Row],[FECHA EJEC.]]="","",HOUR(Tabla1[[#This Row],[HORA TERMINO]]-Tabla1[[#This Row],[HORA INICIO]])+MINUTE(Tabla1[[#This Row],[HORA TERMINO]]-Tabla1[[#This Row],[HORA INICIO]])/60)</f>
        <v/>
      </c>
      <c r="O265" s="1" t="str">
        <f ca="1">IF(AND(K265=I265,J265="CONFORME"),"FECHA CUMPLIDA",IF(J265="STAND BY","STAND BY",IF(J265=""," ",IF(Tabla1[[#This Row],[FECHA EJEC.]]="","PENDIENTE",CONCATENATE("RETRASO DE ",(K265-I265)," DIAS")))))</f>
        <v>PENDIENTE</v>
      </c>
      <c r="P265" s="2" t="str">
        <f ca="1">VLOOKUP(MONTH(Tabla1[[#This Row],[FECHA PROG.]]),Tabla2[],2,0)</f>
        <v>May</v>
      </c>
      <c r="Q265" s="1">
        <f ca="1">YEAR(Tabla1[[#This Row],[FECHA PROG.]])</f>
        <v>2018</v>
      </c>
      <c r="R265" s="8">
        <f ca="1">360-SUMIFS(Tabla1[HORAS],Tabla1[MÁQUINA],Tabla1[[#This Row],[MÁQUINA]],Tabla1[AÑO],Tabla1[[#This Row],[AÑO]],Tabla1[MES],Tabla1[[#This Row],[MES]])</f>
        <v>351.33333333333331</v>
      </c>
      <c r="S265" s="17">
        <f ca="1">Tabla1[[#This Row],[HORAS DISPONIBLES]]/360</f>
        <v>0.97592592592592586</v>
      </c>
    </row>
    <row r="266" spans="1:19" x14ac:dyDescent="0.2">
      <c r="A266" s="1" t="s">
        <v>142</v>
      </c>
      <c r="B266" s="1" t="s">
        <v>37</v>
      </c>
      <c r="C266" s="1" t="str">
        <f ca="1">VLOOKUP(RANDBETWEEN(1,13),Tablas!$N$7:$O$19,2,0)</f>
        <v>PAVIMENTADORA</v>
      </c>
      <c r="D266" s="1" t="s">
        <v>12</v>
      </c>
      <c r="E266" s="1" t="s">
        <v>24</v>
      </c>
      <c r="F266" s="1">
        <v>201</v>
      </c>
      <c r="G266" s="1" t="s">
        <v>25</v>
      </c>
      <c r="H266" s="1">
        <v>1168</v>
      </c>
      <c r="I266" s="2">
        <f t="shared" ca="1" si="4"/>
        <v>43433</v>
      </c>
      <c r="J266" s="1" t="str">
        <f ca="1">IFERROR(IF(YEAR(Tabla1[[#This Row],[FECHA EJEC.]])&gt;0,"CONFORME","STANDBY"),"PENDIENTE")</f>
        <v>CONFORME</v>
      </c>
      <c r="K266" s="2">
        <f ca="1">IF(VLOOKUP(RANDBETWEEN(1,20),Tablas!$Q$6:$R$25,2,0)=0,"",Tabla1[[#This Row],[FECHA PROG.]]+VLOOKUP(RANDBETWEEN(1,20),Tablas!$Q$6:$R$25,2,0))</f>
        <v>43434</v>
      </c>
      <c r="L266" s="7">
        <f ca="1">IF(Tabla1[[#This Row],[FECHA EJEC.]]="","",TIME(RANDBETWEEN(9,15),RANDBETWEEN(10,40),0))</f>
        <v>0.64444444444444449</v>
      </c>
      <c r="M266" s="7">
        <f ca="1">IF(Tabla1[[#This Row],[FECHA EJEC.]]="","",Tabla1[[#This Row],[HORA INICIO]]+TIME(RANDBETWEEN(1,4),RANDBETWEEN(10,30),0))</f>
        <v>0.77638888888888891</v>
      </c>
      <c r="N266" s="8">
        <f ca="1">IF(Tabla1[[#This Row],[FECHA EJEC.]]="","",HOUR(Tabla1[[#This Row],[HORA TERMINO]]-Tabla1[[#This Row],[HORA INICIO]])+MINUTE(Tabla1[[#This Row],[HORA TERMINO]]-Tabla1[[#This Row],[HORA INICIO]])/60)</f>
        <v>3.1666666666666665</v>
      </c>
      <c r="O266" s="1" t="str">
        <f ca="1">IF(AND(K266=I266,J266="CONFORME"),"FECHA CUMPLIDA",IF(J266="STAND BY","STAND BY",IF(J266=""," ",IF(Tabla1[[#This Row],[FECHA EJEC.]]="","PENDIENTE",CONCATENATE("RETRASO DE ",(K266-I266)," DIAS")))))</f>
        <v>RETRASO DE 1 DIAS</v>
      </c>
      <c r="P266" s="2" t="str">
        <f ca="1">VLOOKUP(MONTH(Tabla1[[#This Row],[FECHA PROG.]]),Tabla2[],2,0)</f>
        <v>Nov</v>
      </c>
      <c r="Q266" s="1">
        <f ca="1">YEAR(Tabla1[[#This Row],[FECHA PROG.]])</f>
        <v>2018</v>
      </c>
      <c r="R266" s="8">
        <f ca="1">360-SUMIFS(Tabla1[HORAS],Tabla1[MÁQUINA],Tabla1[[#This Row],[MÁQUINA]],Tabla1[AÑO],Tabla1[[#This Row],[AÑO]],Tabla1[MES],Tabla1[[#This Row],[MES]])</f>
        <v>352.18333333333334</v>
      </c>
      <c r="S266" s="17">
        <f ca="1">Tabla1[[#This Row],[HORAS DISPONIBLES]]/360</f>
        <v>0.97828703703703701</v>
      </c>
    </row>
    <row r="267" spans="1:19" x14ac:dyDescent="0.2">
      <c r="A267" s="1" t="s">
        <v>134</v>
      </c>
      <c r="B267" s="1" t="s">
        <v>52</v>
      </c>
      <c r="C267" s="1" t="str">
        <f ca="1">VLOOKUP(RANDBETWEEN(1,13),Tablas!$N$7:$O$19,2,0)</f>
        <v>EXCAVADORA</v>
      </c>
      <c r="D267" s="1" t="s">
        <v>12</v>
      </c>
      <c r="E267" s="1" t="s">
        <v>13</v>
      </c>
      <c r="F267" s="1">
        <v>107</v>
      </c>
      <c r="G267" s="1" t="s">
        <v>14</v>
      </c>
      <c r="H267" s="1">
        <v>1420</v>
      </c>
      <c r="I267" s="2">
        <f t="shared" ca="1" si="4"/>
        <v>43407</v>
      </c>
      <c r="J267" s="1" t="str">
        <f ca="1">IFERROR(IF(YEAR(Tabla1[[#This Row],[FECHA EJEC.]])&gt;0,"CONFORME","STANDBY"),"PENDIENTE")</f>
        <v>CONFORME</v>
      </c>
      <c r="K267" s="2">
        <f ca="1">IF(VLOOKUP(RANDBETWEEN(1,20),Tablas!$Q$6:$R$25,2,0)=0,"",Tabla1[[#This Row],[FECHA PROG.]]+VLOOKUP(RANDBETWEEN(1,20),Tablas!$Q$6:$R$25,2,0))</f>
        <v>43410</v>
      </c>
      <c r="L267" s="7">
        <f ca="1">IF(Tabla1[[#This Row],[FECHA EJEC.]]="","",TIME(RANDBETWEEN(9,15),RANDBETWEEN(10,40),0))</f>
        <v>0.63541666666666663</v>
      </c>
      <c r="M267" s="7">
        <f ca="1">IF(Tabla1[[#This Row],[FECHA EJEC.]]="","",Tabla1[[#This Row],[HORA INICIO]]+TIME(RANDBETWEEN(1,4),RANDBETWEEN(10,30),0))</f>
        <v>0.73263888888888884</v>
      </c>
      <c r="N267" s="8">
        <f ca="1">IF(Tabla1[[#This Row],[FECHA EJEC.]]="","",HOUR(Tabla1[[#This Row],[HORA TERMINO]]-Tabla1[[#This Row],[HORA INICIO]])+MINUTE(Tabla1[[#This Row],[HORA TERMINO]]-Tabla1[[#This Row],[HORA INICIO]])/60)</f>
        <v>2.3333333333333335</v>
      </c>
      <c r="O267" s="1" t="str">
        <f ca="1">IF(AND(K267=I267,J267="CONFORME"),"FECHA CUMPLIDA",IF(J267="STAND BY","STAND BY",IF(J267=""," ",IF(Tabla1[[#This Row],[FECHA EJEC.]]="","PENDIENTE",CONCATENATE("RETRASO DE ",(K267-I267)," DIAS")))))</f>
        <v>RETRASO DE 3 DIAS</v>
      </c>
      <c r="P267" s="2" t="str">
        <f ca="1">VLOOKUP(MONTH(Tabla1[[#This Row],[FECHA PROG.]]),Tabla2[],2,0)</f>
        <v>Nov</v>
      </c>
      <c r="Q267" s="1">
        <f ca="1">YEAR(Tabla1[[#This Row],[FECHA PROG.]])</f>
        <v>2018</v>
      </c>
      <c r="R267" s="8">
        <f ca="1">360-SUMIFS(Tabla1[HORAS],Tabla1[MÁQUINA],Tabla1[[#This Row],[MÁQUINA]],Tabla1[AÑO],Tabla1[[#This Row],[AÑO]],Tabla1[MES],Tabla1[[#This Row],[MES]])</f>
        <v>351.61666666666667</v>
      </c>
      <c r="S267" s="17">
        <f ca="1">Tabla1[[#This Row],[HORAS DISPONIBLES]]/360</f>
        <v>0.97671296296296295</v>
      </c>
    </row>
    <row r="268" spans="1:19" x14ac:dyDescent="0.2">
      <c r="A268" s="1" t="s">
        <v>139</v>
      </c>
      <c r="B268" s="1" t="s">
        <v>32</v>
      </c>
      <c r="C268" s="1" t="str">
        <f ca="1">VLOOKUP(RANDBETWEEN(1,13),Tablas!$N$7:$O$19,2,0)</f>
        <v>PAVIMENTADORA</v>
      </c>
      <c r="D268" s="1" t="s">
        <v>12</v>
      </c>
      <c r="E268" s="1" t="s">
        <v>13</v>
      </c>
      <c r="F268" s="1">
        <v>106</v>
      </c>
      <c r="G268" s="1" t="s">
        <v>14</v>
      </c>
      <c r="H268" s="1">
        <v>1420</v>
      </c>
      <c r="I268" s="2">
        <f t="shared" ca="1" si="4"/>
        <v>43484</v>
      </c>
      <c r="J268" s="1" t="str">
        <f ca="1">IFERROR(IF(YEAR(Tabla1[[#This Row],[FECHA EJEC.]])&gt;0,"CONFORME","STANDBY"),"PENDIENTE")</f>
        <v>CONFORME</v>
      </c>
      <c r="K268" s="2">
        <f ca="1">IF(VLOOKUP(RANDBETWEEN(1,20),Tablas!$Q$6:$R$25,2,0)=0,"",Tabla1[[#This Row],[FECHA PROG.]]+VLOOKUP(RANDBETWEEN(1,20),Tablas!$Q$6:$R$25,2,0))</f>
        <v>43488</v>
      </c>
      <c r="L268" s="7">
        <f ca="1">IF(Tabla1[[#This Row],[FECHA EJEC.]]="","",TIME(RANDBETWEEN(9,15),RANDBETWEEN(10,40),0))</f>
        <v>0.39166666666666666</v>
      </c>
      <c r="M268" s="7">
        <f ca="1">IF(Tabla1[[#This Row],[FECHA EJEC.]]="","",Tabla1[[#This Row],[HORA INICIO]]+TIME(RANDBETWEEN(1,4),RANDBETWEEN(10,30),0))</f>
        <v>0.48541666666666666</v>
      </c>
      <c r="N268" s="8">
        <f ca="1">IF(Tabla1[[#This Row],[FECHA EJEC.]]="","",HOUR(Tabla1[[#This Row],[HORA TERMINO]]-Tabla1[[#This Row],[HORA INICIO]])+MINUTE(Tabla1[[#This Row],[HORA TERMINO]]-Tabla1[[#This Row],[HORA INICIO]])/60)</f>
        <v>2.25</v>
      </c>
      <c r="O268" s="1" t="str">
        <f ca="1">IF(AND(K268=I268,J268="CONFORME"),"FECHA CUMPLIDA",IF(J268="STAND BY","STAND BY",IF(J268=""," ",IF(Tabla1[[#This Row],[FECHA EJEC.]]="","PENDIENTE",CONCATENATE("RETRASO DE ",(K268-I268)," DIAS")))))</f>
        <v>RETRASO DE 4 DIAS</v>
      </c>
      <c r="P268" s="2" t="str">
        <f ca="1">VLOOKUP(MONTH(Tabla1[[#This Row],[FECHA PROG.]]),Tabla2[],2,0)</f>
        <v>Ene</v>
      </c>
      <c r="Q268" s="1">
        <f ca="1">YEAR(Tabla1[[#This Row],[FECHA PROG.]])</f>
        <v>2019</v>
      </c>
      <c r="R268" s="8">
        <f ca="1">360-SUMIFS(Tabla1[HORAS],Tabla1[MÁQUINA],Tabla1[[#This Row],[MÁQUINA]],Tabla1[AÑO],Tabla1[[#This Row],[AÑO]],Tabla1[MES],Tabla1[[#This Row],[MES]])</f>
        <v>322.83333333333331</v>
      </c>
      <c r="S268" s="17">
        <f ca="1">Tabla1[[#This Row],[HORAS DISPONIBLES]]/360</f>
        <v>0.89675925925925926</v>
      </c>
    </row>
    <row r="269" spans="1:19" x14ac:dyDescent="0.2">
      <c r="A269" s="1" t="s">
        <v>139</v>
      </c>
      <c r="B269" s="1" t="s">
        <v>32</v>
      </c>
      <c r="C269" s="1" t="str">
        <f ca="1">VLOOKUP(RANDBETWEEN(1,13),Tablas!$N$7:$O$19,2,0)</f>
        <v>DRAGALINA</v>
      </c>
      <c r="D269" s="1" t="s">
        <v>12</v>
      </c>
      <c r="E269" s="1" t="s">
        <v>18</v>
      </c>
      <c r="F269" s="1">
        <v>106</v>
      </c>
      <c r="G269" s="1" t="s">
        <v>55</v>
      </c>
      <c r="H269" s="1">
        <v>1911</v>
      </c>
      <c r="I269" s="2">
        <f t="shared" ca="1" si="4"/>
        <v>43525</v>
      </c>
      <c r="J269" s="1" t="str">
        <f ca="1">IFERROR(IF(YEAR(Tabla1[[#This Row],[FECHA EJEC.]])&gt;0,"CONFORME","STANDBY"),"PENDIENTE")</f>
        <v>CONFORME</v>
      </c>
      <c r="K269" s="2">
        <f ca="1">IF(VLOOKUP(RANDBETWEEN(1,20),Tablas!$Q$6:$R$25,2,0)=0,"",Tabla1[[#This Row],[FECHA PROG.]]+VLOOKUP(RANDBETWEEN(1,20),Tablas!$Q$6:$R$25,2,0))</f>
        <v>43526</v>
      </c>
      <c r="L269" s="7">
        <f ca="1">IF(Tabla1[[#This Row],[FECHA EJEC.]]="","",TIME(RANDBETWEEN(9,15),RANDBETWEEN(10,40),0))</f>
        <v>0.50972222222222219</v>
      </c>
      <c r="M269" s="7">
        <f ca="1">IF(Tabla1[[#This Row],[FECHA EJEC.]]="","",Tabla1[[#This Row],[HORA INICIO]]+TIME(RANDBETWEEN(1,4),RANDBETWEEN(10,30),0))</f>
        <v>0.60416666666666663</v>
      </c>
      <c r="N269" s="8">
        <f ca="1">IF(Tabla1[[#This Row],[FECHA EJEC.]]="","",HOUR(Tabla1[[#This Row],[HORA TERMINO]]-Tabla1[[#This Row],[HORA INICIO]])+MINUTE(Tabla1[[#This Row],[HORA TERMINO]]-Tabla1[[#This Row],[HORA INICIO]])/60)</f>
        <v>2.2666666666666666</v>
      </c>
      <c r="O269" s="1" t="str">
        <f ca="1">IF(AND(K269=I269,J269="CONFORME"),"FECHA CUMPLIDA",IF(J269="STAND BY","STAND BY",IF(J269=""," ",IF(Tabla1[[#This Row],[FECHA EJEC.]]="","PENDIENTE",CONCATENATE("RETRASO DE ",(K269-I269)," DIAS")))))</f>
        <v>RETRASO DE 1 DIAS</v>
      </c>
      <c r="P269" s="2" t="str">
        <f ca="1">VLOOKUP(MONTH(Tabla1[[#This Row],[FECHA PROG.]]),Tabla2[],2,0)</f>
        <v>Mar</v>
      </c>
      <c r="Q269" s="1">
        <f ca="1">YEAR(Tabla1[[#This Row],[FECHA PROG.]])</f>
        <v>2019</v>
      </c>
      <c r="R269" s="8">
        <f ca="1">360-SUMIFS(Tabla1[HORAS],Tabla1[MÁQUINA],Tabla1[[#This Row],[MÁQUINA]],Tabla1[AÑO],Tabla1[[#This Row],[AÑO]],Tabla1[MES],Tabla1[[#This Row],[MES]])</f>
        <v>300.46666666666664</v>
      </c>
      <c r="S269" s="17">
        <f ca="1">Tabla1[[#This Row],[HORAS DISPONIBLES]]/360</f>
        <v>0.83462962962962961</v>
      </c>
    </row>
    <row r="270" spans="1:19" x14ac:dyDescent="0.2">
      <c r="A270" s="1" t="s">
        <v>139</v>
      </c>
      <c r="B270" s="1" t="s">
        <v>28</v>
      </c>
      <c r="C270" s="1" t="str">
        <f ca="1">VLOOKUP(RANDBETWEEN(1,13),Tablas!$N$7:$O$19,2,0)</f>
        <v>EXCAVADORA</v>
      </c>
      <c r="D270" s="1" t="s">
        <v>12</v>
      </c>
      <c r="E270" s="1" t="s">
        <v>13</v>
      </c>
      <c r="F270" s="1">
        <v>106</v>
      </c>
      <c r="G270" s="1" t="s">
        <v>14</v>
      </c>
      <c r="H270" s="1">
        <v>1420</v>
      </c>
      <c r="I270" s="2">
        <f t="shared" ca="1" si="4"/>
        <v>43126</v>
      </c>
      <c r="J270" s="1" t="str">
        <f ca="1">IFERROR(IF(YEAR(Tabla1[[#This Row],[FECHA EJEC.]])&gt;0,"CONFORME","STANDBY"),"PENDIENTE")</f>
        <v>CONFORME</v>
      </c>
      <c r="K270" s="2">
        <f ca="1">IF(VLOOKUP(RANDBETWEEN(1,20),Tablas!$Q$6:$R$25,2,0)=0,"",Tabla1[[#This Row],[FECHA PROG.]]+VLOOKUP(RANDBETWEEN(1,20),Tablas!$Q$6:$R$25,2,0))</f>
        <v>43126</v>
      </c>
      <c r="L270" s="7">
        <f ca="1">IF(Tabla1[[#This Row],[FECHA EJEC.]]="","",TIME(RANDBETWEEN(9,15),RANDBETWEEN(10,40),0))</f>
        <v>0.63263888888888886</v>
      </c>
      <c r="M270" s="7">
        <f ca="1">IF(Tabla1[[#This Row],[FECHA EJEC.]]="","",Tabla1[[#This Row],[HORA INICIO]]+TIME(RANDBETWEEN(1,4),RANDBETWEEN(10,30),0))</f>
        <v>0.77013888888888893</v>
      </c>
      <c r="N270" s="8">
        <f ca="1">IF(Tabla1[[#This Row],[FECHA EJEC.]]="","",HOUR(Tabla1[[#This Row],[HORA TERMINO]]-Tabla1[[#This Row],[HORA INICIO]])+MINUTE(Tabla1[[#This Row],[HORA TERMINO]]-Tabla1[[#This Row],[HORA INICIO]])/60)</f>
        <v>3.3</v>
      </c>
      <c r="O270" s="1" t="str">
        <f ca="1">IF(AND(K270=I270,J270="CONFORME"),"FECHA CUMPLIDA",IF(J270="STAND BY","STAND BY",IF(J270=""," ",IF(Tabla1[[#This Row],[FECHA EJEC.]]="","PENDIENTE",CONCATENATE("RETRASO DE ",(K270-I270)," DIAS")))))</f>
        <v>FECHA CUMPLIDA</v>
      </c>
      <c r="P270" s="2" t="str">
        <f ca="1">VLOOKUP(MONTH(Tabla1[[#This Row],[FECHA PROG.]]),Tabla2[],2,0)</f>
        <v>Ene</v>
      </c>
      <c r="Q270" s="1">
        <f ca="1">YEAR(Tabla1[[#This Row],[FECHA PROG.]])</f>
        <v>2018</v>
      </c>
      <c r="R270" s="8">
        <f ca="1">360-SUMIFS(Tabla1[HORAS],Tabla1[MÁQUINA],Tabla1[[#This Row],[MÁQUINA]],Tabla1[AÑO],Tabla1[[#This Row],[AÑO]],Tabla1[MES],Tabla1[[#This Row],[MES]])</f>
        <v>310.14999999999998</v>
      </c>
      <c r="S270" s="17">
        <f ca="1">Tabla1[[#This Row],[HORAS DISPONIBLES]]/360</f>
        <v>0.86152777777777767</v>
      </c>
    </row>
    <row r="271" spans="1:19" x14ac:dyDescent="0.2">
      <c r="A271" s="1" t="s">
        <v>139</v>
      </c>
      <c r="B271" s="1" t="s">
        <v>28</v>
      </c>
      <c r="C271" s="1" t="str">
        <f ca="1">VLOOKUP(RANDBETWEEN(1,13),Tablas!$N$7:$O$19,2,0)</f>
        <v>PAVIMENTADORA</v>
      </c>
      <c r="D271" s="1" t="s">
        <v>12</v>
      </c>
      <c r="E271" s="1" t="s">
        <v>18</v>
      </c>
      <c r="F271" s="1">
        <v>106</v>
      </c>
      <c r="G271" s="1" t="s">
        <v>55</v>
      </c>
      <c r="H271" s="1">
        <v>1911</v>
      </c>
      <c r="I271" s="2">
        <f t="shared" ca="1" si="4"/>
        <v>43432</v>
      </c>
      <c r="J271" s="1" t="str">
        <f ca="1">IFERROR(IF(YEAR(Tabla1[[#This Row],[FECHA EJEC.]])&gt;0,"CONFORME","STANDBY"),"PENDIENTE")</f>
        <v>CONFORME</v>
      </c>
      <c r="K271" s="2">
        <f ca="1">IF(VLOOKUP(RANDBETWEEN(1,20),Tablas!$Q$6:$R$25,2,0)=0,"",Tabla1[[#This Row],[FECHA PROG.]]+VLOOKUP(RANDBETWEEN(1,20),Tablas!$Q$6:$R$25,2,0))</f>
        <v>43432</v>
      </c>
      <c r="L271" s="7">
        <f ca="1">IF(Tabla1[[#This Row],[FECHA EJEC.]]="","",TIME(RANDBETWEEN(9,15),RANDBETWEEN(10,40),0))</f>
        <v>0.48541666666666666</v>
      </c>
      <c r="M271" s="7">
        <f ca="1">IF(Tabla1[[#This Row],[FECHA EJEC.]]="","",Tabla1[[#This Row],[HORA INICIO]]+TIME(RANDBETWEEN(1,4),RANDBETWEEN(10,30),0))</f>
        <v>0.62083333333333335</v>
      </c>
      <c r="N271" s="8">
        <f ca="1">IF(Tabla1[[#This Row],[FECHA EJEC.]]="","",HOUR(Tabla1[[#This Row],[HORA TERMINO]]-Tabla1[[#This Row],[HORA INICIO]])+MINUTE(Tabla1[[#This Row],[HORA TERMINO]]-Tabla1[[#This Row],[HORA INICIO]])/60)</f>
        <v>3.25</v>
      </c>
      <c r="O271" s="1" t="str">
        <f ca="1">IF(AND(K271=I271,J271="CONFORME"),"FECHA CUMPLIDA",IF(J271="STAND BY","STAND BY",IF(J271=""," ",IF(Tabla1[[#This Row],[FECHA EJEC.]]="","PENDIENTE",CONCATENATE("RETRASO DE ",(K271-I271)," DIAS")))))</f>
        <v>FECHA CUMPLIDA</v>
      </c>
      <c r="P271" s="2" t="str">
        <f ca="1">VLOOKUP(MONTH(Tabla1[[#This Row],[FECHA PROG.]]),Tabla2[],2,0)</f>
        <v>Nov</v>
      </c>
      <c r="Q271" s="1">
        <f ca="1">YEAR(Tabla1[[#This Row],[FECHA PROG.]])</f>
        <v>2018</v>
      </c>
      <c r="R271" s="8">
        <f ca="1">360-SUMIFS(Tabla1[HORAS],Tabla1[MÁQUINA],Tabla1[[#This Row],[MÁQUINA]],Tabla1[AÑO],Tabla1[[#This Row],[AÑO]],Tabla1[MES],Tabla1[[#This Row],[MES]])</f>
        <v>321.14999999999998</v>
      </c>
      <c r="S271" s="17">
        <f ca="1">Tabla1[[#This Row],[HORAS DISPONIBLES]]/360</f>
        <v>0.89208333333333323</v>
      </c>
    </row>
    <row r="272" spans="1:19" x14ac:dyDescent="0.2">
      <c r="A272" s="1" t="s">
        <v>136</v>
      </c>
      <c r="B272" s="1" t="s">
        <v>20</v>
      </c>
      <c r="C272" s="1" t="str">
        <f ca="1">VLOOKUP(RANDBETWEEN(1,13),Tablas!$N$7:$O$19,2,0)</f>
        <v>RETROEXCAVADORA</v>
      </c>
      <c r="D272" s="1" t="s">
        <v>12</v>
      </c>
      <c r="E272" s="1" t="s">
        <v>21</v>
      </c>
      <c r="F272" s="1">
        <v>106</v>
      </c>
      <c r="G272" s="1" t="s">
        <v>19</v>
      </c>
      <c r="H272" s="1">
        <v>1698</v>
      </c>
      <c r="I272" s="2">
        <f t="shared" ca="1" si="4"/>
        <v>43270</v>
      </c>
      <c r="J272" s="1" t="str">
        <f ca="1">IFERROR(IF(YEAR(Tabla1[[#This Row],[FECHA EJEC.]])&gt;0,"CONFORME","STANDBY"),"PENDIENTE")</f>
        <v>CONFORME</v>
      </c>
      <c r="K272" s="2">
        <f ca="1">IF(VLOOKUP(RANDBETWEEN(1,20),Tablas!$Q$6:$R$25,2,0)=0,"",Tabla1[[#This Row],[FECHA PROG.]]+VLOOKUP(RANDBETWEEN(1,20),Tablas!$Q$6:$R$25,2,0))</f>
        <v>43271</v>
      </c>
      <c r="L272" s="7">
        <f ca="1">IF(Tabla1[[#This Row],[FECHA EJEC.]]="","",TIME(RANDBETWEEN(9,15),RANDBETWEEN(10,40),0))</f>
        <v>0.47291666666666665</v>
      </c>
      <c r="M272" s="7">
        <f ca="1">IF(Tabla1[[#This Row],[FECHA EJEC.]]="","",Tabla1[[#This Row],[HORA INICIO]]+TIME(RANDBETWEEN(1,4),RANDBETWEEN(10,30),0))</f>
        <v>0.61805555555555558</v>
      </c>
      <c r="N272" s="8">
        <f ca="1">IF(Tabla1[[#This Row],[FECHA EJEC.]]="","",HOUR(Tabla1[[#This Row],[HORA TERMINO]]-Tabla1[[#This Row],[HORA INICIO]])+MINUTE(Tabla1[[#This Row],[HORA TERMINO]]-Tabla1[[#This Row],[HORA INICIO]])/60)</f>
        <v>3.4833333333333334</v>
      </c>
      <c r="O272" s="1" t="str">
        <f ca="1">IF(AND(K272=I272,J272="CONFORME"),"FECHA CUMPLIDA",IF(J272="STAND BY","STAND BY",IF(J272=""," ",IF(Tabla1[[#This Row],[FECHA EJEC.]]="","PENDIENTE",CONCATENATE("RETRASO DE ",(K272-I272)," DIAS")))))</f>
        <v>RETRASO DE 1 DIAS</v>
      </c>
      <c r="P272" s="2" t="str">
        <f ca="1">VLOOKUP(MONTH(Tabla1[[#This Row],[FECHA PROG.]]),Tabla2[],2,0)</f>
        <v>Jun</v>
      </c>
      <c r="Q272" s="1">
        <f ca="1">YEAR(Tabla1[[#This Row],[FECHA PROG.]])</f>
        <v>2018</v>
      </c>
      <c r="R272" s="8">
        <f ca="1">360-SUMIFS(Tabla1[HORAS],Tabla1[MÁQUINA],Tabla1[[#This Row],[MÁQUINA]],Tabla1[AÑO],Tabla1[[#This Row],[AÑO]],Tabla1[MES],Tabla1[[#This Row],[MES]])</f>
        <v>352.06666666666666</v>
      </c>
      <c r="S272" s="17">
        <f ca="1">Tabla1[[#This Row],[HORAS DISPONIBLES]]/360</f>
        <v>0.97796296296296292</v>
      </c>
    </row>
    <row r="273" spans="1:19" x14ac:dyDescent="0.2">
      <c r="A273" s="1" t="s">
        <v>146</v>
      </c>
      <c r="B273" s="1" t="s">
        <v>40</v>
      </c>
      <c r="C273" s="1" t="str">
        <f ca="1">VLOOKUP(RANDBETWEEN(1,13),Tablas!$N$7:$O$19,2,0)</f>
        <v>DRAGAS</v>
      </c>
      <c r="D273" s="1" t="s">
        <v>12</v>
      </c>
      <c r="E273" s="1" t="s">
        <v>24</v>
      </c>
      <c r="F273" s="1">
        <v>201</v>
      </c>
      <c r="G273" s="1" t="s">
        <v>25</v>
      </c>
      <c r="H273" s="1">
        <v>1168</v>
      </c>
      <c r="I273" s="2">
        <f t="shared" ca="1" si="4"/>
        <v>43374</v>
      </c>
      <c r="J273" s="1" t="str">
        <f ca="1">IFERROR(IF(YEAR(Tabla1[[#This Row],[FECHA EJEC.]])&gt;0,"CONFORME","STANDBY"),"PENDIENTE")</f>
        <v>CONFORME</v>
      </c>
      <c r="K273" s="2">
        <f ca="1">IF(VLOOKUP(RANDBETWEEN(1,20),Tablas!$Q$6:$R$25,2,0)=0,"",Tabla1[[#This Row],[FECHA PROG.]]+VLOOKUP(RANDBETWEEN(1,20),Tablas!$Q$6:$R$25,2,0))</f>
        <v>43375</v>
      </c>
      <c r="L273" s="7">
        <f ca="1">IF(Tabla1[[#This Row],[FECHA EJEC.]]="","",TIME(RANDBETWEEN(9,15),RANDBETWEEN(10,40),0))</f>
        <v>0.38958333333333334</v>
      </c>
      <c r="M273" s="7">
        <f ca="1">IF(Tabla1[[#This Row],[FECHA EJEC.]]="","",Tabla1[[#This Row],[HORA INICIO]]+TIME(RANDBETWEEN(1,4),RANDBETWEEN(10,30),0))</f>
        <v>0.57638888888888884</v>
      </c>
      <c r="N273" s="8">
        <f ca="1">IF(Tabla1[[#This Row],[FECHA EJEC.]]="","",HOUR(Tabla1[[#This Row],[HORA TERMINO]]-Tabla1[[#This Row],[HORA INICIO]])+MINUTE(Tabla1[[#This Row],[HORA TERMINO]]-Tabla1[[#This Row],[HORA INICIO]])/60)</f>
        <v>4.4833333333333334</v>
      </c>
      <c r="O273" s="1" t="str">
        <f ca="1">IF(AND(K273=I273,J273="CONFORME"),"FECHA CUMPLIDA",IF(J273="STAND BY","STAND BY",IF(J273=""," ",IF(Tabla1[[#This Row],[FECHA EJEC.]]="","PENDIENTE",CONCATENATE("RETRASO DE ",(K273-I273)," DIAS")))))</f>
        <v>RETRASO DE 1 DIAS</v>
      </c>
      <c r="P273" s="2" t="str">
        <f ca="1">VLOOKUP(MONTH(Tabla1[[#This Row],[FECHA PROG.]]),Tabla2[],2,0)</f>
        <v>Oct</v>
      </c>
      <c r="Q273" s="1">
        <f ca="1">YEAR(Tabla1[[#This Row],[FECHA PROG.]])</f>
        <v>2018</v>
      </c>
      <c r="R273" s="8">
        <f ca="1">360-SUMIFS(Tabla1[HORAS],Tabla1[MÁQUINA],Tabla1[[#This Row],[MÁQUINA]],Tabla1[AÑO],Tabla1[[#This Row],[AÑO]],Tabla1[MES],Tabla1[[#This Row],[MES]])</f>
        <v>351.56666666666666</v>
      </c>
      <c r="S273" s="17">
        <f ca="1">Tabla1[[#This Row],[HORAS DISPONIBLES]]/360</f>
        <v>0.97657407407407404</v>
      </c>
    </row>
    <row r="274" spans="1:19" x14ac:dyDescent="0.2">
      <c r="A274" s="1" t="s">
        <v>134</v>
      </c>
      <c r="B274" s="1" t="s">
        <v>53</v>
      </c>
      <c r="C274" s="1" t="str">
        <f ca="1">VLOOKUP(RANDBETWEEN(1,13),Tablas!$N$7:$O$19,2,0)</f>
        <v>MOTONIVELADORA</v>
      </c>
      <c r="D274" s="1" t="s">
        <v>12</v>
      </c>
      <c r="E274" s="1" t="s">
        <v>13</v>
      </c>
      <c r="F274" s="1">
        <v>107</v>
      </c>
      <c r="G274" s="1" t="s">
        <v>14</v>
      </c>
      <c r="H274" s="1">
        <v>1420</v>
      </c>
      <c r="I274" s="2">
        <f t="shared" ca="1" si="4"/>
        <v>43225</v>
      </c>
      <c r="J274" s="1" t="str">
        <f ca="1">IFERROR(IF(YEAR(Tabla1[[#This Row],[FECHA EJEC.]])&gt;0,"CONFORME","STANDBY"),"PENDIENTE")</f>
        <v>CONFORME</v>
      </c>
      <c r="K274" s="2">
        <f ca="1">IF(VLOOKUP(RANDBETWEEN(1,20),Tablas!$Q$6:$R$25,2,0)=0,"",Tabla1[[#This Row],[FECHA PROG.]]+VLOOKUP(RANDBETWEEN(1,20),Tablas!$Q$6:$R$25,2,0))</f>
        <v>43226</v>
      </c>
      <c r="L274" s="7">
        <f ca="1">IF(Tabla1[[#This Row],[FECHA EJEC.]]="","",TIME(RANDBETWEEN(9,15),RANDBETWEEN(10,40),0))</f>
        <v>0.38263888888888886</v>
      </c>
      <c r="M274" s="7">
        <f ca="1">IF(Tabla1[[#This Row],[FECHA EJEC.]]="","",Tabla1[[#This Row],[HORA INICIO]]+TIME(RANDBETWEEN(1,4),RANDBETWEEN(10,30),0))</f>
        <v>0.56180555555555556</v>
      </c>
      <c r="N274" s="8">
        <f ca="1">IF(Tabla1[[#This Row],[FECHA EJEC.]]="","",HOUR(Tabla1[[#This Row],[HORA TERMINO]]-Tabla1[[#This Row],[HORA INICIO]])+MINUTE(Tabla1[[#This Row],[HORA TERMINO]]-Tabla1[[#This Row],[HORA INICIO]])/60)</f>
        <v>4.3</v>
      </c>
      <c r="O274" s="1" t="str">
        <f ca="1">IF(AND(K274=I274,J274="CONFORME"),"FECHA CUMPLIDA",IF(J274="STAND BY","STAND BY",IF(J274=""," ",IF(Tabla1[[#This Row],[FECHA EJEC.]]="","PENDIENTE",CONCATENATE("RETRASO DE ",(K274-I274)," DIAS")))))</f>
        <v>RETRASO DE 1 DIAS</v>
      </c>
      <c r="P274" s="2" t="str">
        <f ca="1">VLOOKUP(MONTH(Tabla1[[#This Row],[FECHA PROG.]]),Tabla2[],2,0)</f>
        <v>May</v>
      </c>
      <c r="Q274" s="1">
        <f ca="1">YEAR(Tabla1[[#This Row],[FECHA PROG.]])</f>
        <v>2018</v>
      </c>
      <c r="R274" s="8">
        <f ca="1">360-SUMIFS(Tabla1[HORAS],Tabla1[MÁQUINA],Tabla1[[#This Row],[MÁQUINA]],Tabla1[AÑO],Tabla1[[#This Row],[AÑO]],Tabla1[MES],Tabla1[[#This Row],[MES]])</f>
        <v>337.9666666666667</v>
      </c>
      <c r="S274" s="17">
        <f ca="1">Tabla1[[#This Row],[HORAS DISPONIBLES]]/360</f>
        <v>0.93879629629629635</v>
      </c>
    </row>
    <row r="275" spans="1:19" x14ac:dyDescent="0.2">
      <c r="A275" s="1" t="s">
        <v>154</v>
      </c>
      <c r="B275" s="1" t="s">
        <v>63</v>
      </c>
      <c r="C275" s="1" t="str">
        <f ca="1">VLOOKUP(RANDBETWEEN(1,13),Tablas!$N$7:$O$19,2,0)</f>
        <v>DRAGALINA</v>
      </c>
      <c r="E275" s="1" t="s">
        <v>18</v>
      </c>
      <c r="F275" s="1">
        <v>107</v>
      </c>
      <c r="G275" s="1" t="s">
        <v>19</v>
      </c>
      <c r="H275" s="1">
        <v>1698</v>
      </c>
      <c r="I275" s="2">
        <f t="shared" ca="1" si="4"/>
        <v>43235</v>
      </c>
      <c r="J275" s="1" t="str">
        <f ca="1">IFERROR(IF(YEAR(Tabla1[[#This Row],[FECHA EJEC.]])&gt;0,"CONFORME","STANDBY"),"PENDIENTE")</f>
        <v>CONFORME</v>
      </c>
      <c r="K275" s="2">
        <f ca="1">IF(VLOOKUP(RANDBETWEEN(1,20),Tablas!$Q$6:$R$25,2,0)=0,"",Tabla1[[#This Row],[FECHA PROG.]]+VLOOKUP(RANDBETWEEN(1,20),Tablas!$Q$6:$R$25,2,0))</f>
        <v>43236</v>
      </c>
      <c r="L275" s="7">
        <f ca="1">IF(Tabla1[[#This Row],[FECHA EJEC.]]="","",TIME(RANDBETWEEN(9,15),RANDBETWEEN(10,40),0))</f>
        <v>0.6430555555555556</v>
      </c>
      <c r="M275" s="7">
        <f ca="1">IF(Tabla1[[#This Row],[FECHA EJEC.]]="","",Tabla1[[#This Row],[HORA INICIO]]+TIME(RANDBETWEEN(1,4),RANDBETWEEN(10,30),0))</f>
        <v>0.73472222222222228</v>
      </c>
      <c r="N275" s="8">
        <f ca="1">IF(Tabla1[[#This Row],[FECHA EJEC.]]="","",HOUR(Tabla1[[#This Row],[HORA TERMINO]]-Tabla1[[#This Row],[HORA INICIO]])+MINUTE(Tabla1[[#This Row],[HORA TERMINO]]-Tabla1[[#This Row],[HORA INICIO]])/60)</f>
        <v>2.2000000000000002</v>
      </c>
      <c r="O275" s="1" t="str">
        <f ca="1">IF(AND(K275=I275,J275="CONFORME"),"FECHA CUMPLIDA",IF(J275="STAND BY","STAND BY",IF(J275=""," ",IF(Tabla1[[#This Row],[FECHA EJEC.]]="","PENDIENTE",CONCATENATE("RETRASO DE ",(K275-I275)," DIAS")))))</f>
        <v>RETRASO DE 1 DIAS</v>
      </c>
      <c r="P275" s="2" t="str">
        <f ca="1">VLOOKUP(MONTH(Tabla1[[#This Row],[FECHA PROG.]]),Tabla2[],2,0)</f>
        <v>May</v>
      </c>
      <c r="Q275" s="1">
        <f ca="1">YEAR(Tabla1[[#This Row],[FECHA PROG.]])</f>
        <v>2018</v>
      </c>
      <c r="R275" s="8">
        <f ca="1">360-SUMIFS(Tabla1[HORAS],Tabla1[MÁQUINA],Tabla1[[#This Row],[MÁQUINA]],Tabla1[AÑO],Tabla1[[#This Row],[AÑO]],Tabla1[MES],Tabla1[[#This Row],[MES]])</f>
        <v>340.66666666666669</v>
      </c>
      <c r="S275" s="17">
        <f ca="1">Tabla1[[#This Row],[HORAS DISPONIBLES]]/360</f>
        <v>0.9462962962962963</v>
      </c>
    </row>
    <row r="276" spans="1:19" x14ac:dyDescent="0.2">
      <c r="A276" s="1" t="s">
        <v>156</v>
      </c>
      <c r="B276" s="1" t="s">
        <v>64</v>
      </c>
      <c r="C276" s="1" t="str">
        <f ca="1">VLOOKUP(RANDBETWEEN(1,13),Tablas!$N$7:$O$19,2,0)</f>
        <v>CARGADORA</v>
      </c>
      <c r="E276" s="1" t="s">
        <v>18</v>
      </c>
      <c r="F276" s="1">
        <v>201</v>
      </c>
      <c r="G276" s="1" t="s">
        <v>55</v>
      </c>
      <c r="H276" s="1">
        <v>1911</v>
      </c>
      <c r="I276" s="2">
        <f t="shared" ca="1" si="4"/>
        <v>43300</v>
      </c>
      <c r="J276" s="1" t="str">
        <f ca="1">IFERROR(IF(YEAR(Tabla1[[#This Row],[FECHA EJEC.]])&gt;0,"CONFORME","STANDBY"),"PENDIENTE")</f>
        <v>CONFORME</v>
      </c>
      <c r="K276" s="2">
        <f ca="1">IF(VLOOKUP(RANDBETWEEN(1,20),Tablas!$Q$6:$R$25,2,0)=0,"",Tabla1[[#This Row],[FECHA PROG.]]+VLOOKUP(RANDBETWEEN(1,20),Tablas!$Q$6:$R$25,2,0))</f>
        <v>43304</v>
      </c>
      <c r="L276" s="7">
        <f ca="1">IF(Tabla1[[#This Row],[FECHA EJEC.]]="","",TIME(RANDBETWEEN(9,15),RANDBETWEEN(10,40),0))</f>
        <v>0.38194444444444442</v>
      </c>
      <c r="M276" s="7">
        <f ca="1">IF(Tabla1[[#This Row],[FECHA EJEC.]]="","",Tabla1[[#This Row],[HORA INICIO]]+TIME(RANDBETWEEN(1,4),RANDBETWEEN(10,30),0))</f>
        <v>0.51805555555555549</v>
      </c>
      <c r="N276" s="8">
        <f ca="1">IF(Tabla1[[#This Row],[FECHA EJEC.]]="","",HOUR(Tabla1[[#This Row],[HORA TERMINO]]-Tabla1[[#This Row],[HORA INICIO]])+MINUTE(Tabla1[[#This Row],[HORA TERMINO]]-Tabla1[[#This Row],[HORA INICIO]])/60)</f>
        <v>3.2666666666666666</v>
      </c>
      <c r="O276" s="1" t="str">
        <f ca="1">IF(AND(K276=I276,J276="CONFORME"),"FECHA CUMPLIDA",IF(J276="STAND BY","STAND BY",IF(J276=""," ",IF(Tabla1[[#This Row],[FECHA EJEC.]]="","PENDIENTE",CONCATENATE("RETRASO DE ",(K276-I276)," DIAS")))))</f>
        <v>RETRASO DE 4 DIAS</v>
      </c>
      <c r="P276" s="2" t="str">
        <f ca="1">VLOOKUP(MONTH(Tabla1[[#This Row],[FECHA PROG.]]),Tabla2[],2,0)</f>
        <v>Jul</v>
      </c>
      <c r="Q276" s="1">
        <f ca="1">YEAR(Tabla1[[#This Row],[FECHA PROG.]])</f>
        <v>2018</v>
      </c>
      <c r="R276" s="8">
        <f ca="1">360-SUMIFS(Tabla1[HORAS],Tabla1[MÁQUINA],Tabla1[[#This Row],[MÁQUINA]],Tabla1[AÑO],Tabla1[[#This Row],[AÑO]],Tabla1[MES],Tabla1[[#This Row],[MES]])</f>
        <v>356.73333333333335</v>
      </c>
      <c r="S276" s="17">
        <f ca="1">Tabla1[[#This Row],[HORAS DISPONIBLES]]/360</f>
        <v>0.99092592592592599</v>
      </c>
    </row>
    <row r="277" spans="1:19" x14ac:dyDescent="0.2">
      <c r="A277" s="1" t="s">
        <v>157</v>
      </c>
      <c r="B277" s="1" t="s">
        <v>65</v>
      </c>
      <c r="C277" s="1" t="str">
        <f ca="1">VLOOKUP(RANDBETWEEN(1,13),Tablas!$N$7:$O$19,2,0)</f>
        <v>MOTONIVELADORA</v>
      </c>
      <c r="E277" s="1" t="s">
        <v>18</v>
      </c>
      <c r="F277" s="1">
        <v>201</v>
      </c>
      <c r="G277" s="1" t="s">
        <v>55</v>
      </c>
      <c r="H277" s="1">
        <v>1911</v>
      </c>
      <c r="I277" s="2">
        <f t="shared" ca="1" si="4"/>
        <v>43542</v>
      </c>
      <c r="J277" s="1" t="str">
        <f ca="1">IFERROR(IF(YEAR(Tabla1[[#This Row],[FECHA EJEC.]])&gt;0,"CONFORME","STANDBY"),"PENDIENTE")</f>
        <v>CONFORME</v>
      </c>
      <c r="K277" s="2">
        <f ca="1">IF(VLOOKUP(RANDBETWEEN(1,20),Tablas!$Q$6:$R$25,2,0)=0,"",Tabla1[[#This Row],[FECHA PROG.]]+VLOOKUP(RANDBETWEEN(1,20),Tablas!$Q$6:$R$25,2,0))</f>
        <v>43542</v>
      </c>
      <c r="L277" s="7">
        <f ca="1">IF(Tabla1[[#This Row],[FECHA EJEC.]]="","",TIME(RANDBETWEEN(9,15),RANDBETWEEN(10,40),0))</f>
        <v>0.42499999999999999</v>
      </c>
      <c r="M277" s="7">
        <f ca="1">IF(Tabla1[[#This Row],[FECHA EJEC.]]="","",Tabla1[[#This Row],[HORA INICIO]]+TIME(RANDBETWEEN(1,4),RANDBETWEEN(10,30),0))</f>
        <v>0.51597222222222217</v>
      </c>
      <c r="N277" s="8">
        <f ca="1">IF(Tabla1[[#This Row],[FECHA EJEC.]]="","",HOUR(Tabla1[[#This Row],[HORA TERMINO]]-Tabla1[[#This Row],[HORA INICIO]])+MINUTE(Tabla1[[#This Row],[HORA TERMINO]]-Tabla1[[#This Row],[HORA INICIO]])/60)</f>
        <v>2.1833333333333331</v>
      </c>
      <c r="O277" s="1" t="str">
        <f ca="1">IF(AND(K277=I277,J277="CONFORME"),"FECHA CUMPLIDA",IF(J277="STAND BY","STAND BY",IF(J277=""," ",IF(Tabla1[[#This Row],[FECHA EJEC.]]="","PENDIENTE",CONCATENATE("RETRASO DE ",(K277-I277)," DIAS")))))</f>
        <v>FECHA CUMPLIDA</v>
      </c>
      <c r="P277" s="2" t="str">
        <f ca="1">VLOOKUP(MONTH(Tabla1[[#This Row],[FECHA PROG.]]),Tabla2[],2,0)</f>
        <v>Mar</v>
      </c>
      <c r="Q277" s="1">
        <f ca="1">YEAR(Tabla1[[#This Row],[FECHA PROG.]])</f>
        <v>2019</v>
      </c>
      <c r="R277" s="8">
        <f ca="1">360-SUMIFS(Tabla1[HORAS],Tabla1[MÁQUINA],Tabla1[[#This Row],[MÁQUINA]],Tabla1[AÑO],Tabla1[[#This Row],[AÑO]],Tabla1[MES],Tabla1[[#This Row],[MES]])</f>
        <v>357.81666666666666</v>
      </c>
      <c r="S277" s="17">
        <f ca="1">Tabla1[[#This Row],[HORAS DISPONIBLES]]/360</f>
        <v>0.9939351851851852</v>
      </c>
    </row>
    <row r="278" spans="1:19" x14ac:dyDescent="0.2">
      <c r="A278" s="1" t="s">
        <v>158</v>
      </c>
      <c r="B278" s="1" t="s">
        <v>66</v>
      </c>
      <c r="C278" s="1" t="str">
        <f ca="1">VLOOKUP(RANDBETWEEN(1,13),Tablas!$N$7:$O$19,2,0)</f>
        <v>EXCAVADORA</v>
      </c>
      <c r="E278" s="1" t="s">
        <v>18</v>
      </c>
      <c r="F278" s="1">
        <v>201</v>
      </c>
      <c r="G278" s="1" t="s">
        <v>55</v>
      </c>
      <c r="H278" s="1">
        <v>1911</v>
      </c>
      <c r="I278" s="2">
        <f t="shared" ca="1" si="4"/>
        <v>43106</v>
      </c>
      <c r="J278" s="1" t="str">
        <f ca="1">IFERROR(IF(YEAR(Tabla1[[#This Row],[FECHA EJEC.]])&gt;0,"CONFORME","STANDBY"),"PENDIENTE")</f>
        <v>CONFORME</v>
      </c>
      <c r="K278" s="2">
        <f ca="1">IF(VLOOKUP(RANDBETWEEN(1,20),Tablas!$Q$6:$R$25,2,0)=0,"",Tabla1[[#This Row],[FECHA PROG.]]+VLOOKUP(RANDBETWEEN(1,20),Tablas!$Q$6:$R$25,2,0))</f>
        <v>43106</v>
      </c>
      <c r="L278" s="7">
        <f ca="1">IF(Tabla1[[#This Row],[FECHA EJEC.]]="","",TIME(RANDBETWEEN(9,15),RANDBETWEEN(10,40),0))</f>
        <v>0.5541666666666667</v>
      </c>
      <c r="M278" s="7">
        <f ca="1">IF(Tabla1[[#This Row],[FECHA EJEC.]]="","",Tabla1[[#This Row],[HORA INICIO]]+TIME(RANDBETWEEN(1,4),RANDBETWEEN(10,30),0))</f>
        <v>0.74027777777777781</v>
      </c>
      <c r="N278" s="8">
        <f ca="1">IF(Tabla1[[#This Row],[FECHA EJEC.]]="","",HOUR(Tabla1[[#This Row],[HORA TERMINO]]-Tabla1[[#This Row],[HORA INICIO]])+MINUTE(Tabla1[[#This Row],[HORA TERMINO]]-Tabla1[[#This Row],[HORA INICIO]])/60)</f>
        <v>4.4666666666666668</v>
      </c>
      <c r="O278" s="1" t="str">
        <f ca="1">IF(AND(K278=I278,J278="CONFORME"),"FECHA CUMPLIDA",IF(J278="STAND BY","STAND BY",IF(J278=""," ",IF(Tabla1[[#This Row],[FECHA EJEC.]]="","PENDIENTE",CONCATENATE("RETRASO DE ",(K278-I278)," DIAS")))))</f>
        <v>FECHA CUMPLIDA</v>
      </c>
      <c r="P278" s="2" t="str">
        <f ca="1">VLOOKUP(MONTH(Tabla1[[#This Row],[FECHA PROG.]]),Tabla2[],2,0)</f>
        <v>Ene</v>
      </c>
      <c r="Q278" s="1">
        <f ca="1">YEAR(Tabla1[[#This Row],[FECHA PROG.]])</f>
        <v>2018</v>
      </c>
      <c r="R278" s="8">
        <f ca="1">360-SUMIFS(Tabla1[HORAS],Tabla1[MÁQUINA],Tabla1[[#This Row],[MÁQUINA]],Tabla1[AÑO],Tabla1[[#This Row],[AÑO]],Tabla1[MES],Tabla1[[#This Row],[MES]])</f>
        <v>355.53333333333336</v>
      </c>
      <c r="S278" s="17">
        <f ca="1">Tabla1[[#This Row],[HORAS DISPONIBLES]]/360</f>
        <v>0.98759259259259269</v>
      </c>
    </row>
    <row r="279" spans="1:19" x14ac:dyDescent="0.2">
      <c r="A279" s="1" t="s">
        <v>159</v>
      </c>
      <c r="B279" s="1" t="s">
        <v>67</v>
      </c>
      <c r="C279" s="1" t="str">
        <f ca="1">VLOOKUP(RANDBETWEEN(1,13),Tablas!$N$7:$O$19,2,0)</f>
        <v>RETROEXCAVADORA</v>
      </c>
      <c r="E279" s="1" t="s">
        <v>18</v>
      </c>
      <c r="F279" s="1">
        <v>201</v>
      </c>
      <c r="G279" s="1" t="s">
        <v>55</v>
      </c>
      <c r="H279" s="1">
        <v>1911</v>
      </c>
      <c r="I279" s="2">
        <f t="shared" ca="1" si="4"/>
        <v>43449</v>
      </c>
      <c r="J279" s="1" t="str">
        <f ca="1">IFERROR(IF(YEAR(Tabla1[[#This Row],[FECHA EJEC.]])&gt;0,"CONFORME","STANDBY"),"PENDIENTE")</f>
        <v>CONFORME</v>
      </c>
      <c r="K279" s="2">
        <f ca="1">IF(VLOOKUP(RANDBETWEEN(1,20),Tablas!$Q$6:$R$25,2,0)=0,"",Tabla1[[#This Row],[FECHA PROG.]]+VLOOKUP(RANDBETWEEN(1,20),Tablas!$Q$6:$R$25,2,0))</f>
        <v>43449</v>
      </c>
      <c r="L279" s="7">
        <f ca="1">IF(Tabla1[[#This Row],[FECHA EJEC.]]="","",TIME(RANDBETWEEN(9,15),RANDBETWEEN(10,40),0))</f>
        <v>0.55763888888888891</v>
      </c>
      <c r="M279" s="7">
        <f ca="1">IF(Tabla1[[#This Row],[FECHA EJEC.]]="","",Tabla1[[#This Row],[HORA INICIO]]+TIME(RANDBETWEEN(1,4),RANDBETWEEN(10,30),0))</f>
        <v>0.73819444444444449</v>
      </c>
      <c r="N279" s="8">
        <f ca="1">IF(Tabla1[[#This Row],[FECHA EJEC.]]="","",HOUR(Tabla1[[#This Row],[HORA TERMINO]]-Tabla1[[#This Row],[HORA INICIO]])+MINUTE(Tabla1[[#This Row],[HORA TERMINO]]-Tabla1[[#This Row],[HORA INICIO]])/60)</f>
        <v>4.333333333333333</v>
      </c>
      <c r="O279" s="1" t="str">
        <f ca="1">IF(AND(K279=I279,J279="CONFORME"),"FECHA CUMPLIDA",IF(J279="STAND BY","STAND BY",IF(J279=""," ",IF(Tabla1[[#This Row],[FECHA EJEC.]]="","PENDIENTE",CONCATENATE("RETRASO DE ",(K279-I279)," DIAS")))))</f>
        <v>FECHA CUMPLIDA</v>
      </c>
      <c r="P279" s="2" t="str">
        <f ca="1">VLOOKUP(MONTH(Tabla1[[#This Row],[FECHA PROG.]]),Tabla2[],2,0)</f>
        <v>Dic</v>
      </c>
      <c r="Q279" s="1">
        <f ca="1">YEAR(Tabla1[[#This Row],[FECHA PROG.]])</f>
        <v>2018</v>
      </c>
      <c r="R279" s="8">
        <f ca="1">360-SUMIFS(Tabla1[HORAS],Tabla1[MÁQUINA],Tabla1[[#This Row],[MÁQUINA]],Tabla1[AÑO],Tabla1[[#This Row],[AÑO]],Tabla1[MES],Tabla1[[#This Row],[MES]])</f>
        <v>351.41666666666669</v>
      </c>
      <c r="S279" s="17">
        <f ca="1">Tabla1[[#This Row],[HORAS DISPONIBLES]]/360</f>
        <v>0.97615740740740742</v>
      </c>
    </row>
    <row r="280" spans="1:19" x14ac:dyDescent="0.2">
      <c r="A280" s="1" t="s">
        <v>160</v>
      </c>
      <c r="B280" s="1" t="s">
        <v>68</v>
      </c>
      <c r="C280" s="1" t="str">
        <f ca="1">VLOOKUP(RANDBETWEEN(1,13),Tablas!$N$7:$O$19,2,0)</f>
        <v>CARGADORA</v>
      </c>
      <c r="E280" s="1" t="s">
        <v>18</v>
      </c>
      <c r="F280" s="1">
        <v>201</v>
      </c>
      <c r="G280" s="1" t="s">
        <v>55</v>
      </c>
      <c r="H280" s="1">
        <v>1911</v>
      </c>
      <c r="I280" s="2">
        <f t="shared" ca="1" si="4"/>
        <v>43231</v>
      </c>
      <c r="J280" s="1" t="str">
        <f ca="1">IFERROR(IF(YEAR(Tabla1[[#This Row],[FECHA EJEC.]])&gt;0,"CONFORME","STANDBY"),"PENDIENTE")</f>
        <v>PENDIENTE</v>
      </c>
      <c r="K280" s="2" t="str">
        <f ca="1">IF(VLOOKUP(RANDBETWEEN(1,20),Tablas!$Q$6:$R$25,2,0)=0,"",Tabla1[[#This Row],[FECHA PROG.]]+VLOOKUP(RANDBETWEEN(1,20),Tablas!$Q$6:$R$25,2,0))</f>
        <v/>
      </c>
      <c r="L280" s="7" t="str">
        <f ca="1">IF(Tabla1[[#This Row],[FECHA EJEC.]]="","",TIME(RANDBETWEEN(9,15),RANDBETWEEN(10,40),0))</f>
        <v/>
      </c>
      <c r="M280" s="7" t="str">
        <f ca="1">IF(Tabla1[[#This Row],[FECHA EJEC.]]="","",Tabla1[[#This Row],[HORA INICIO]]+TIME(RANDBETWEEN(1,4),RANDBETWEEN(10,30),0))</f>
        <v/>
      </c>
      <c r="N280" s="8" t="str">
        <f ca="1">IF(Tabla1[[#This Row],[FECHA EJEC.]]="","",HOUR(Tabla1[[#This Row],[HORA TERMINO]]-Tabla1[[#This Row],[HORA INICIO]])+MINUTE(Tabla1[[#This Row],[HORA TERMINO]]-Tabla1[[#This Row],[HORA INICIO]])/60)</f>
        <v/>
      </c>
      <c r="O280" s="1" t="str">
        <f ca="1">IF(AND(K280=I280,J280="CONFORME"),"FECHA CUMPLIDA",IF(J280="STAND BY","STAND BY",IF(J280=""," ",IF(Tabla1[[#This Row],[FECHA EJEC.]]="","PENDIENTE",CONCATENATE("RETRASO DE ",(K280-I280)," DIAS")))))</f>
        <v>PENDIENTE</v>
      </c>
      <c r="P280" s="2" t="str">
        <f ca="1">VLOOKUP(MONTH(Tabla1[[#This Row],[FECHA PROG.]]),Tabla2[],2,0)</f>
        <v>May</v>
      </c>
      <c r="Q280" s="1">
        <f ca="1">YEAR(Tabla1[[#This Row],[FECHA PROG.]])</f>
        <v>2018</v>
      </c>
      <c r="R280" s="8">
        <f ca="1">360-SUMIFS(Tabla1[HORAS],Tabla1[MÁQUINA],Tabla1[[#This Row],[MÁQUINA]],Tabla1[AÑO],Tabla1[[#This Row],[AÑO]],Tabla1[MES],Tabla1[[#This Row],[MES]])</f>
        <v>360</v>
      </c>
      <c r="S280" s="17">
        <f ca="1">Tabla1[[#This Row],[HORAS DISPONIBLES]]/360</f>
        <v>1</v>
      </c>
    </row>
    <row r="281" spans="1:19" x14ac:dyDescent="0.2">
      <c r="A281" s="1" t="s">
        <v>161</v>
      </c>
      <c r="B281" s="1" t="s">
        <v>69</v>
      </c>
      <c r="C281" s="1" t="str">
        <f ca="1">VLOOKUP(RANDBETWEEN(1,13),Tablas!$N$7:$O$19,2,0)</f>
        <v>LAS VOLQUETAS</v>
      </c>
      <c r="E281" s="1" t="s">
        <v>18</v>
      </c>
      <c r="F281" s="1">
        <v>201</v>
      </c>
      <c r="G281" s="1" t="s">
        <v>55</v>
      </c>
      <c r="H281" s="1">
        <v>1911</v>
      </c>
      <c r="I281" s="2">
        <f t="shared" ca="1" si="4"/>
        <v>43383</v>
      </c>
      <c r="J281" s="1" t="str">
        <f ca="1">IFERROR(IF(YEAR(Tabla1[[#This Row],[FECHA EJEC.]])&gt;0,"CONFORME","STANDBY"),"PENDIENTE")</f>
        <v>CONFORME</v>
      </c>
      <c r="K281" s="2">
        <f ca="1">IF(VLOOKUP(RANDBETWEEN(1,20),Tablas!$Q$6:$R$25,2,0)=0,"",Tabla1[[#This Row],[FECHA PROG.]]+VLOOKUP(RANDBETWEEN(1,20),Tablas!$Q$6:$R$25,2,0))</f>
        <v>43385</v>
      </c>
      <c r="L281" s="7">
        <f ca="1">IF(Tabla1[[#This Row],[FECHA EJEC.]]="","",TIME(RANDBETWEEN(9,15),RANDBETWEEN(10,40),0))</f>
        <v>0.56805555555555554</v>
      </c>
      <c r="M281" s="7">
        <f ca="1">IF(Tabla1[[#This Row],[FECHA EJEC.]]="","",Tabla1[[#This Row],[HORA INICIO]]+TIME(RANDBETWEEN(1,4),RANDBETWEEN(10,30),0))</f>
        <v>0.67013888888888884</v>
      </c>
      <c r="N281" s="8">
        <f ca="1">IF(Tabla1[[#This Row],[FECHA EJEC.]]="","",HOUR(Tabla1[[#This Row],[HORA TERMINO]]-Tabla1[[#This Row],[HORA INICIO]])+MINUTE(Tabla1[[#This Row],[HORA TERMINO]]-Tabla1[[#This Row],[HORA INICIO]])/60)</f>
        <v>2.4500000000000002</v>
      </c>
      <c r="O281" s="1" t="str">
        <f ca="1">IF(AND(K281=I281,J281="CONFORME"),"FECHA CUMPLIDA",IF(J281="STAND BY","STAND BY",IF(J281=""," ",IF(Tabla1[[#This Row],[FECHA EJEC.]]="","PENDIENTE",CONCATENATE("RETRASO DE ",(K281-I281)," DIAS")))))</f>
        <v>RETRASO DE 2 DIAS</v>
      </c>
      <c r="P281" s="2" t="str">
        <f ca="1">VLOOKUP(MONTH(Tabla1[[#This Row],[FECHA PROG.]]),Tabla2[],2,0)</f>
        <v>Oct</v>
      </c>
      <c r="Q281" s="1">
        <f ca="1">YEAR(Tabla1[[#This Row],[FECHA PROG.]])</f>
        <v>2018</v>
      </c>
      <c r="R281" s="8">
        <f ca="1">360-SUMIFS(Tabla1[HORAS],Tabla1[MÁQUINA],Tabla1[[#This Row],[MÁQUINA]],Tabla1[AÑO],Tabla1[[#This Row],[AÑO]],Tabla1[MES],Tabla1[[#This Row],[MES]])</f>
        <v>356.35</v>
      </c>
      <c r="S281" s="17">
        <f ca="1">Tabla1[[#This Row],[HORAS DISPONIBLES]]/360</f>
        <v>0.98986111111111119</v>
      </c>
    </row>
    <row r="282" spans="1:19" x14ac:dyDescent="0.2">
      <c r="A282" s="1" t="s">
        <v>139</v>
      </c>
      <c r="B282" s="1" t="s">
        <v>32</v>
      </c>
      <c r="C282" s="1" t="str">
        <f ca="1">VLOOKUP(RANDBETWEEN(1,13),Tablas!$N$7:$O$19,2,0)</f>
        <v>TRACTORES</v>
      </c>
      <c r="D282" s="1" t="s">
        <v>12</v>
      </c>
      <c r="E282" s="1" t="s">
        <v>13</v>
      </c>
      <c r="F282" s="1">
        <v>106</v>
      </c>
      <c r="G282" s="1" t="s">
        <v>14</v>
      </c>
      <c r="H282" s="1">
        <v>1420</v>
      </c>
      <c r="I282" s="2">
        <f t="shared" ca="1" si="4"/>
        <v>43462</v>
      </c>
      <c r="J282" s="1" t="str">
        <f ca="1">IFERROR(IF(YEAR(Tabla1[[#This Row],[FECHA EJEC.]])&gt;0,"CONFORME","STANDBY"),"PENDIENTE")</f>
        <v>CONFORME</v>
      </c>
      <c r="K282" s="2">
        <f ca="1">IF(VLOOKUP(RANDBETWEEN(1,20),Tablas!$Q$6:$R$25,2,0)=0,"",Tabla1[[#This Row],[FECHA PROG.]]+VLOOKUP(RANDBETWEEN(1,20),Tablas!$Q$6:$R$25,2,0))</f>
        <v>43465</v>
      </c>
      <c r="L282" s="7">
        <f ca="1">IF(Tabla1[[#This Row],[FECHA EJEC.]]="","",TIME(RANDBETWEEN(9,15),RANDBETWEEN(10,40),0))</f>
        <v>0.38472222222222224</v>
      </c>
      <c r="M282" s="7">
        <f ca="1">IF(Tabla1[[#This Row],[FECHA EJEC.]]="","",Tabla1[[#This Row],[HORA INICIO]]+TIME(RANDBETWEEN(1,4),RANDBETWEEN(10,30),0))</f>
        <v>0.48055555555555557</v>
      </c>
      <c r="N282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282" s="1" t="str">
        <f ca="1">IF(AND(K282=I282,J282="CONFORME"),"FECHA CUMPLIDA",IF(J282="STAND BY","STAND BY",IF(J282=""," ",IF(Tabla1[[#This Row],[FECHA EJEC.]]="","PENDIENTE",CONCATENATE("RETRASO DE ",(K282-I282)," DIAS")))))</f>
        <v>RETRASO DE 3 DIAS</v>
      </c>
      <c r="P282" s="2" t="str">
        <f ca="1">VLOOKUP(MONTH(Tabla1[[#This Row],[FECHA PROG.]]),Tabla2[],2,0)</f>
        <v>Dic</v>
      </c>
      <c r="Q282" s="1">
        <f ca="1">YEAR(Tabla1[[#This Row],[FECHA PROG.]])</f>
        <v>2018</v>
      </c>
      <c r="R282" s="8">
        <f ca="1">360-SUMIFS(Tabla1[HORAS],Tabla1[MÁQUINA],Tabla1[[#This Row],[MÁQUINA]],Tabla1[AÑO],Tabla1[[#This Row],[AÑO]],Tabla1[MES],Tabla1[[#This Row],[MES]])</f>
        <v>332.58333333333331</v>
      </c>
      <c r="S282" s="17">
        <f ca="1">Tabla1[[#This Row],[HORAS DISPONIBLES]]/360</f>
        <v>0.92384259259259249</v>
      </c>
    </row>
    <row r="283" spans="1:19" x14ac:dyDescent="0.2">
      <c r="A283" s="1" t="s">
        <v>139</v>
      </c>
      <c r="B283" s="1" t="s">
        <v>32</v>
      </c>
      <c r="C283" s="1" t="str">
        <f ca="1">VLOOKUP(RANDBETWEEN(1,13),Tablas!$N$7:$O$19,2,0)</f>
        <v>PAVIMENTADORA</v>
      </c>
      <c r="D283" s="1" t="s">
        <v>12</v>
      </c>
      <c r="E283" s="1" t="s">
        <v>18</v>
      </c>
      <c r="F283" s="1">
        <v>106</v>
      </c>
      <c r="G283" s="1" t="s">
        <v>55</v>
      </c>
      <c r="H283" s="1">
        <v>1911</v>
      </c>
      <c r="I283" s="2">
        <f t="shared" ca="1" si="4"/>
        <v>43144</v>
      </c>
      <c r="J283" s="1" t="str">
        <f ca="1">IFERROR(IF(YEAR(Tabla1[[#This Row],[FECHA EJEC.]])&gt;0,"CONFORME","STANDBY"),"PENDIENTE")</f>
        <v>CONFORME</v>
      </c>
      <c r="K283" s="2">
        <f ca="1">IF(VLOOKUP(RANDBETWEEN(1,20),Tablas!$Q$6:$R$25,2,0)=0,"",Tabla1[[#This Row],[FECHA PROG.]]+VLOOKUP(RANDBETWEEN(1,20),Tablas!$Q$6:$R$25,2,0))</f>
        <v>43145</v>
      </c>
      <c r="L283" s="7">
        <f ca="1">IF(Tabla1[[#This Row],[FECHA EJEC.]]="","",TIME(RANDBETWEEN(9,15),RANDBETWEEN(10,40),0))</f>
        <v>0.60416666666666663</v>
      </c>
      <c r="M283" s="7">
        <f ca="1">IF(Tabla1[[#This Row],[FECHA EJEC.]]="","",Tabla1[[#This Row],[HORA INICIO]]+TIME(RANDBETWEEN(1,4),RANDBETWEEN(10,30),0))</f>
        <v>0.70694444444444438</v>
      </c>
      <c r="N283" s="8">
        <f ca="1">IF(Tabla1[[#This Row],[FECHA EJEC.]]="","",HOUR(Tabla1[[#This Row],[HORA TERMINO]]-Tabla1[[#This Row],[HORA INICIO]])+MINUTE(Tabla1[[#This Row],[HORA TERMINO]]-Tabla1[[#This Row],[HORA INICIO]])/60)</f>
        <v>2.4666666666666668</v>
      </c>
      <c r="O283" s="1" t="str">
        <f ca="1">IF(AND(K283=I283,J283="CONFORME"),"FECHA CUMPLIDA",IF(J283="STAND BY","STAND BY",IF(J283=""," ",IF(Tabla1[[#This Row],[FECHA EJEC.]]="","PENDIENTE",CONCATENATE("RETRASO DE ",(K283-I283)," DIAS")))))</f>
        <v>RETRASO DE 1 DIAS</v>
      </c>
      <c r="P283" s="2" t="str">
        <f ca="1">VLOOKUP(MONTH(Tabla1[[#This Row],[FECHA PROG.]]),Tabla2[],2,0)</f>
        <v>Feb</v>
      </c>
      <c r="Q283" s="1">
        <f ca="1">YEAR(Tabla1[[#This Row],[FECHA PROG.]])</f>
        <v>2018</v>
      </c>
      <c r="R283" s="8">
        <f ca="1">360-SUMIFS(Tabla1[HORAS],Tabla1[MÁQUINA],Tabla1[[#This Row],[MÁQUINA]],Tabla1[AÑO],Tabla1[[#This Row],[AÑO]],Tabla1[MES],Tabla1[[#This Row],[MES]])</f>
        <v>318.2</v>
      </c>
      <c r="S283" s="17">
        <f ca="1">Tabla1[[#This Row],[HORAS DISPONIBLES]]/360</f>
        <v>0.88388888888888884</v>
      </c>
    </row>
    <row r="284" spans="1:19" x14ac:dyDescent="0.2">
      <c r="A284" s="1" t="s">
        <v>147</v>
      </c>
      <c r="B284" s="1" t="s">
        <v>42</v>
      </c>
      <c r="C284" s="1" t="str">
        <f ca="1">VLOOKUP(RANDBETWEEN(1,13),Tablas!$N$7:$O$19,2,0)</f>
        <v>MOTOTRAILLA</v>
      </c>
      <c r="D284" s="1" t="s">
        <v>12</v>
      </c>
      <c r="E284" s="1" t="s">
        <v>21</v>
      </c>
      <c r="F284" s="1">
        <v>106</v>
      </c>
      <c r="G284" s="1" t="s">
        <v>19</v>
      </c>
      <c r="H284" s="1">
        <v>1698</v>
      </c>
      <c r="I284" s="2">
        <f t="shared" ca="1" si="4"/>
        <v>43412</v>
      </c>
      <c r="J284" s="1" t="str">
        <f ca="1">IFERROR(IF(YEAR(Tabla1[[#This Row],[FECHA EJEC.]])&gt;0,"CONFORME","STANDBY"),"PENDIENTE")</f>
        <v>CONFORME</v>
      </c>
      <c r="K284" s="2">
        <f ca="1">IF(VLOOKUP(RANDBETWEEN(1,20),Tablas!$Q$6:$R$25,2,0)=0,"",Tabla1[[#This Row],[FECHA PROG.]]+VLOOKUP(RANDBETWEEN(1,20),Tablas!$Q$6:$R$25,2,0))</f>
        <v>43415</v>
      </c>
      <c r="L284" s="7">
        <f ca="1">IF(Tabla1[[#This Row],[FECHA EJEC.]]="","",TIME(RANDBETWEEN(9,15),RANDBETWEEN(10,40),0))</f>
        <v>0.39861111111111114</v>
      </c>
      <c r="M284" s="7">
        <f ca="1">IF(Tabla1[[#This Row],[FECHA EJEC.]]="","",Tabla1[[#This Row],[HORA INICIO]]+TIME(RANDBETWEEN(1,4),RANDBETWEEN(10,30),0))</f>
        <v>0.49930555555555556</v>
      </c>
      <c r="N284" s="8">
        <f ca="1">IF(Tabla1[[#This Row],[FECHA EJEC.]]="","",HOUR(Tabla1[[#This Row],[HORA TERMINO]]-Tabla1[[#This Row],[HORA INICIO]])+MINUTE(Tabla1[[#This Row],[HORA TERMINO]]-Tabla1[[#This Row],[HORA INICIO]])/60)</f>
        <v>2.4166666666666665</v>
      </c>
      <c r="O284" s="1" t="str">
        <f ca="1">IF(AND(K284=I284,J284="CONFORME"),"FECHA CUMPLIDA",IF(J284="STAND BY","STAND BY",IF(J284=""," ",IF(Tabla1[[#This Row],[FECHA EJEC.]]="","PENDIENTE",CONCATENATE("RETRASO DE ",(K284-I284)," DIAS")))))</f>
        <v>RETRASO DE 3 DIAS</v>
      </c>
      <c r="P284" s="2" t="str">
        <f ca="1">VLOOKUP(MONTH(Tabla1[[#This Row],[FECHA PROG.]]),Tabla2[],2,0)</f>
        <v>Nov</v>
      </c>
      <c r="Q284" s="1">
        <f ca="1">YEAR(Tabla1[[#This Row],[FECHA PROG.]])</f>
        <v>2018</v>
      </c>
      <c r="R284" s="8">
        <f ca="1">360-SUMIFS(Tabla1[HORAS],Tabla1[MÁQUINA],Tabla1[[#This Row],[MÁQUINA]],Tabla1[AÑO],Tabla1[[#This Row],[AÑO]],Tabla1[MES],Tabla1[[#This Row],[MES]])</f>
        <v>355.08333333333331</v>
      </c>
      <c r="S284" s="17">
        <f ca="1">Tabla1[[#This Row],[HORAS DISPONIBLES]]/360</f>
        <v>0.98634259259259249</v>
      </c>
    </row>
    <row r="285" spans="1:19" x14ac:dyDescent="0.2">
      <c r="A285" s="1" t="s">
        <v>148</v>
      </c>
      <c r="B285" s="1" t="s">
        <v>43</v>
      </c>
      <c r="C285" s="1" t="str">
        <f ca="1">VLOOKUP(RANDBETWEEN(1,13),Tablas!$N$7:$O$19,2,0)</f>
        <v>CARGADORA</v>
      </c>
      <c r="D285" s="1" t="s">
        <v>12</v>
      </c>
      <c r="E285" s="1" t="s">
        <v>24</v>
      </c>
      <c r="F285" s="1">
        <v>201</v>
      </c>
      <c r="G285" s="1" t="s">
        <v>25</v>
      </c>
      <c r="H285" s="1">
        <v>1168</v>
      </c>
      <c r="I285" s="2">
        <f t="shared" ca="1" si="4"/>
        <v>43513</v>
      </c>
      <c r="J285" s="1" t="str">
        <f ca="1">IFERROR(IF(YEAR(Tabla1[[#This Row],[FECHA EJEC.]])&gt;0,"CONFORME","STANDBY"),"PENDIENTE")</f>
        <v>CONFORME</v>
      </c>
      <c r="K285" s="2">
        <f ca="1">IF(VLOOKUP(RANDBETWEEN(1,20),Tablas!$Q$6:$R$25,2,0)=0,"",Tabla1[[#This Row],[FECHA PROG.]]+VLOOKUP(RANDBETWEEN(1,20),Tablas!$Q$6:$R$25,2,0))</f>
        <v>43513</v>
      </c>
      <c r="L285" s="7">
        <f ca="1">IF(Tabla1[[#This Row],[FECHA EJEC.]]="","",TIME(RANDBETWEEN(9,15),RANDBETWEEN(10,40),0))</f>
        <v>0.59583333333333333</v>
      </c>
      <c r="M285" s="7">
        <f ca="1">IF(Tabla1[[#This Row],[FECHA EJEC.]]="","",Tabla1[[#This Row],[HORA INICIO]]+TIME(RANDBETWEEN(1,4),RANDBETWEEN(10,30),0))</f>
        <v>0.69791666666666663</v>
      </c>
      <c r="N285" s="8">
        <f ca="1">IF(Tabla1[[#This Row],[FECHA EJEC.]]="","",HOUR(Tabla1[[#This Row],[HORA TERMINO]]-Tabla1[[#This Row],[HORA INICIO]])+MINUTE(Tabla1[[#This Row],[HORA TERMINO]]-Tabla1[[#This Row],[HORA INICIO]])/60)</f>
        <v>2.4500000000000002</v>
      </c>
      <c r="O285" s="1" t="str">
        <f ca="1">IF(AND(K285=I285,J285="CONFORME"),"FECHA CUMPLIDA",IF(J285="STAND BY","STAND BY",IF(J285=""," ",IF(Tabla1[[#This Row],[FECHA EJEC.]]="","PENDIENTE",CONCATENATE("RETRASO DE ",(K285-I285)," DIAS")))))</f>
        <v>FECHA CUMPLIDA</v>
      </c>
      <c r="P285" s="2" t="str">
        <f ca="1">VLOOKUP(MONTH(Tabla1[[#This Row],[FECHA PROG.]]),Tabla2[],2,0)</f>
        <v>Feb</v>
      </c>
      <c r="Q285" s="1">
        <f ca="1">YEAR(Tabla1[[#This Row],[FECHA PROG.]])</f>
        <v>2019</v>
      </c>
      <c r="R285" s="8">
        <f ca="1">360-SUMIFS(Tabla1[HORAS],Tabla1[MÁQUINA],Tabla1[[#This Row],[MÁQUINA]],Tabla1[AÑO],Tabla1[[#This Row],[AÑO]],Tabla1[MES],Tabla1[[#This Row],[MES]])</f>
        <v>350.98333333333335</v>
      </c>
      <c r="S285" s="17">
        <f ca="1">Tabla1[[#This Row],[HORAS DISPONIBLES]]/360</f>
        <v>0.97495370370370371</v>
      </c>
    </row>
    <row r="286" spans="1:19" x14ac:dyDescent="0.2">
      <c r="A286" s="1" t="s">
        <v>134</v>
      </c>
      <c r="B286" s="1" t="s">
        <v>54</v>
      </c>
      <c r="C286" s="1" t="str">
        <f ca="1">VLOOKUP(RANDBETWEEN(1,13),Tablas!$N$7:$O$19,2,0)</f>
        <v>COMPACTADORA</v>
      </c>
      <c r="D286" s="1" t="s">
        <v>12</v>
      </c>
      <c r="E286" s="1" t="s">
        <v>13</v>
      </c>
      <c r="F286" s="1">
        <v>107</v>
      </c>
      <c r="G286" s="1" t="s">
        <v>14</v>
      </c>
      <c r="H286" s="1">
        <v>1420</v>
      </c>
      <c r="I286" s="2">
        <f t="shared" ca="1" si="4"/>
        <v>43204</v>
      </c>
      <c r="J286" s="1" t="str">
        <f ca="1">IFERROR(IF(YEAR(Tabla1[[#This Row],[FECHA EJEC.]])&gt;0,"CONFORME","STANDBY"),"PENDIENTE")</f>
        <v>PENDIENTE</v>
      </c>
      <c r="K286" s="2" t="str">
        <f ca="1">IF(VLOOKUP(RANDBETWEEN(1,20),Tablas!$Q$6:$R$25,2,0)=0,"",Tabla1[[#This Row],[FECHA PROG.]]+VLOOKUP(RANDBETWEEN(1,20),Tablas!$Q$6:$R$25,2,0))</f>
        <v/>
      </c>
      <c r="L286" s="7" t="str">
        <f ca="1">IF(Tabla1[[#This Row],[FECHA EJEC.]]="","",TIME(RANDBETWEEN(9,15),RANDBETWEEN(10,40),0))</f>
        <v/>
      </c>
      <c r="M286" s="7" t="str">
        <f ca="1">IF(Tabla1[[#This Row],[FECHA EJEC.]]="","",Tabla1[[#This Row],[HORA INICIO]]+TIME(RANDBETWEEN(1,4),RANDBETWEEN(10,30),0))</f>
        <v/>
      </c>
      <c r="N286" s="8" t="str">
        <f ca="1">IF(Tabla1[[#This Row],[FECHA EJEC.]]="","",HOUR(Tabla1[[#This Row],[HORA TERMINO]]-Tabla1[[#This Row],[HORA INICIO]])+MINUTE(Tabla1[[#This Row],[HORA TERMINO]]-Tabla1[[#This Row],[HORA INICIO]])/60)</f>
        <v/>
      </c>
      <c r="O286" s="1" t="str">
        <f ca="1">IF(AND(K286=I286,J286="CONFORME"),"FECHA CUMPLIDA",IF(J286="STAND BY","STAND BY",IF(J286=""," ",IF(Tabla1[[#This Row],[FECHA EJEC.]]="","PENDIENTE",CONCATENATE("RETRASO DE ",(K286-I286)," DIAS")))))</f>
        <v>PENDIENTE</v>
      </c>
      <c r="P286" s="2" t="str">
        <f ca="1">VLOOKUP(MONTH(Tabla1[[#This Row],[FECHA PROG.]]),Tabla2[],2,0)</f>
        <v>Abr</v>
      </c>
      <c r="Q286" s="1">
        <f ca="1">YEAR(Tabla1[[#This Row],[FECHA PROG.]])</f>
        <v>2018</v>
      </c>
      <c r="R286" s="8">
        <f ca="1">360-SUMIFS(Tabla1[HORAS],Tabla1[MÁQUINA],Tabla1[[#This Row],[MÁQUINA]],Tabla1[AÑO],Tabla1[[#This Row],[AÑO]],Tabla1[MES],Tabla1[[#This Row],[MES]])</f>
        <v>355.61666666666667</v>
      </c>
      <c r="S286" s="17">
        <f ca="1">Tabla1[[#This Row],[HORAS DISPONIBLES]]/360</f>
        <v>0.98782407407407413</v>
      </c>
    </row>
    <row r="287" spans="1:19" x14ac:dyDescent="0.2">
      <c r="A287" s="1" t="s">
        <v>154</v>
      </c>
      <c r="B287" s="1" t="s">
        <v>70</v>
      </c>
      <c r="C287" s="1" t="str">
        <f ca="1">VLOOKUP(RANDBETWEEN(1,13),Tablas!$N$7:$O$19,2,0)</f>
        <v>EXCAVADORA</v>
      </c>
      <c r="E287" s="1" t="s">
        <v>18</v>
      </c>
      <c r="F287" s="1">
        <v>107</v>
      </c>
      <c r="G287" s="1" t="s">
        <v>19</v>
      </c>
      <c r="H287" s="1">
        <v>1698</v>
      </c>
      <c r="I287" s="2">
        <f t="shared" ca="1" si="4"/>
        <v>43219</v>
      </c>
      <c r="J287" s="1" t="str">
        <f ca="1">IFERROR(IF(YEAR(Tabla1[[#This Row],[FECHA EJEC.]])&gt;0,"CONFORME","STANDBY"),"PENDIENTE")</f>
        <v>PENDIENTE</v>
      </c>
      <c r="K287" s="2" t="str">
        <f ca="1">IF(VLOOKUP(RANDBETWEEN(1,20),Tablas!$Q$6:$R$25,2,0)=0,"",Tabla1[[#This Row],[FECHA PROG.]]+VLOOKUP(RANDBETWEEN(1,20),Tablas!$Q$6:$R$25,2,0))</f>
        <v/>
      </c>
      <c r="L287" s="7" t="str">
        <f ca="1">IF(Tabla1[[#This Row],[FECHA EJEC.]]="","",TIME(RANDBETWEEN(9,15),RANDBETWEEN(10,40),0))</f>
        <v/>
      </c>
      <c r="M287" s="7" t="str">
        <f ca="1">IF(Tabla1[[#This Row],[FECHA EJEC.]]="","",Tabla1[[#This Row],[HORA INICIO]]+TIME(RANDBETWEEN(1,4),RANDBETWEEN(10,30),0))</f>
        <v/>
      </c>
      <c r="N287" s="8" t="str">
        <f ca="1">IF(Tabla1[[#This Row],[FECHA EJEC.]]="","",HOUR(Tabla1[[#This Row],[HORA TERMINO]]-Tabla1[[#This Row],[HORA INICIO]])+MINUTE(Tabla1[[#This Row],[HORA TERMINO]]-Tabla1[[#This Row],[HORA INICIO]])/60)</f>
        <v/>
      </c>
      <c r="O287" s="1" t="str">
        <f ca="1">IF(AND(K287=I287,J287="CONFORME"),"FECHA CUMPLIDA",IF(J287="STAND BY","STAND BY",IF(J287=""," ",IF(Tabla1[[#This Row],[FECHA EJEC.]]="","PENDIENTE",CONCATENATE("RETRASO DE ",(K287-I287)," DIAS")))))</f>
        <v>PENDIENTE</v>
      </c>
      <c r="P287" s="2" t="str">
        <f ca="1">VLOOKUP(MONTH(Tabla1[[#This Row],[FECHA PROG.]]),Tabla2[],2,0)</f>
        <v>Abr</v>
      </c>
      <c r="Q287" s="1">
        <f ca="1">YEAR(Tabla1[[#This Row],[FECHA PROG.]])</f>
        <v>2018</v>
      </c>
      <c r="R287" s="8">
        <f ca="1">360-SUMIFS(Tabla1[HORAS],Tabla1[MÁQUINA],Tabla1[[#This Row],[MÁQUINA]],Tabla1[AÑO],Tabla1[[#This Row],[AÑO]],Tabla1[MES],Tabla1[[#This Row],[MES]])</f>
        <v>338.68333333333334</v>
      </c>
      <c r="S287" s="17">
        <f ca="1">Tabla1[[#This Row],[HORAS DISPONIBLES]]/360</f>
        <v>0.94078703703703703</v>
      </c>
    </row>
    <row r="288" spans="1:19" x14ac:dyDescent="0.2">
      <c r="A288" s="1" t="s">
        <v>162</v>
      </c>
      <c r="B288" s="1" t="s">
        <v>71</v>
      </c>
      <c r="C288" s="1" t="str">
        <f ca="1">VLOOKUP(RANDBETWEEN(1,13),Tablas!$N$7:$O$19,2,0)</f>
        <v>DRAGAS</v>
      </c>
      <c r="E288" s="1" t="s">
        <v>18</v>
      </c>
      <c r="F288" s="1">
        <v>201</v>
      </c>
      <c r="G288" s="1" t="s">
        <v>55</v>
      </c>
      <c r="H288" s="1">
        <v>1911</v>
      </c>
      <c r="I288" s="2">
        <f t="shared" ca="1" si="4"/>
        <v>43191</v>
      </c>
      <c r="J288" s="1" t="str">
        <f ca="1">IFERROR(IF(YEAR(Tabla1[[#This Row],[FECHA EJEC.]])&gt;0,"CONFORME","STANDBY"),"PENDIENTE")</f>
        <v>CONFORME</v>
      </c>
      <c r="K288" s="2">
        <f ca="1">IF(VLOOKUP(RANDBETWEEN(1,20),Tablas!$Q$6:$R$25,2,0)=0,"",Tabla1[[#This Row],[FECHA PROG.]]+VLOOKUP(RANDBETWEEN(1,20),Tablas!$Q$6:$R$25,2,0))</f>
        <v>43193</v>
      </c>
      <c r="L288" s="7">
        <f ca="1">IF(Tabla1[[#This Row],[FECHA EJEC.]]="","",TIME(RANDBETWEEN(9,15),RANDBETWEEN(10,40),0))</f>
        <v>0.48402777777777778</v>
      </c>
      <c r="M288" s="7">
        <f ca="1">IF(Tabla1[[#This Row],[FECHA EJEC.]]="","",Tabla1[[#This Row],[HORA INICIO]]+TIME(RANDBETWEEN(1,4),RANDBETWEEN(10,30),0))</f>
        <v>0.61875000000000002</v>
      </c>
      <c r="N288" s="8">
        <f ca="1">IF(Tabla1[[#This Row],[FECHA EJEC.]]="","",HOUR(Tabla1[[#This Row],[HORA TERMINO]]-Tabla1[[#This Row],[HORA INICIO]])+MINUTE(Tabla1[[#This Row],[HORA TERMINO]]-Tabla1[[#This Row],[HORA INICIO]])/60)</f>
        <v>3.2333333333333334</v>
      </c>
      <c r="O288" s="1" t="str">
        <f ca="1">IF(AND(K288=I288,J288="CONFORME"),"FECHA CUMPLIDA",IF(J288="STAND BY","STAND BY",IF(J288=""," ",IF(Tabla1[[#This Row],[FECHA EJEC.]]="","PENDIENTE",CONCATENATE("RETRASO DE ",(K288-I288)," DIAS")))))</f>
        <v>RETRASO DE 2 DIAS</v>
      </c>
      <c r="P288" s="2" t="str">
        <f ca="1">VLOOKUP(MONTH(Tabla1[[#This Row],[FECHA PROG.]]),Tabla2[],2,0)</f>
        <v>Abr</v>
      </c>
      <c r="Q288" s="1">
        <f ca="1">YEAR(Tabla1[[#This Row],[FECHA PROG.]])</f>
        <v>2018</v>
      </c>
      <c r="R288" s="8">
        <f ca="1">360-SUMIFS(Tabla1[HORAS],Tabla1[MÁQUINA],Tabla1[[#This Row],[MÁQUINA]],Tabla1[AÑO],Tabla1[[#This Row],[AÑO]],Tabla1[MES],Tabla1[[#This Row],[MES]])</f>
        <v>352.85</v>
      </c>
      <c r="S288" s="17">
        <f ca="1">Tabla1[[#This Row],[HORAS DISPONIBLES]]/360</f>
        <v>0.980138888888889</v>
      </c>
    </row>
    <row r="289" spans="1:19" x14ac:dyDescent="0.2">
      <c r="A289" s="1" t="s">
        <v>163</v>
      </c>
      <c r="B289" s="1" t="s">
        <v>72</v>
      </c>
      <c r="C289" s="1" t="str">
        <f ca="1">VLOOKUP(RANDBETWEEN(1,13),Tablas!$N$7:$O$19,2,0)</f>
        <v>DRAGAS</v>
      </c>
      <c r="E289" s="1" t="s">
        <v>18</v>
      </c>
      <c r="F289" s="1">
        <v>201</v>
      </c>
      <c r="G289" s="1" t="s">
        <v>55</v>
      </c>
      <c r="H289" s="1">
        <v>1911</v>
      </c>
      <c r="I289" s="2">
        <f t="shared" ca="1" si="4"/>
        <v>43244</v>
      </c>
      <c r="J289" s="1" t="str">
        <f ca="1">IFERROR(IF(YEAR(Tabla1[[#This Row],[FECHA EJEC.]])&gt;0,"CONFORME","STANDBY"),"PENDIENTE")</f>
        <v>CONFORME</v>
      </c>
      <c r="K289" s="2">
        <f ca="1">IF(VLOOKUP(RANDBETWEEN(1,20),Tablas!$Q$6:$R$25,2,0)=0,"",Tabla1[[#This Row],[FECHA PROG.]]+VLOOKUP(RANDBETWEEN(1,20),Tablas!$Q$6:$R$25,2,0))</f>
        <v>43248</v>
      </c>
      <c r="L289" s="7">
        <f ca="1">IF(Tabla1[[#This Row],[FECHA EJEC.]]="","",TIME(RANDBETWEEN(9,15),RANDBETWEEN(10,40),0))</f>
        <v>0.48333333333333334</v>
      </c>
      <c r="M289" s="7">
        <f ca="1">IF(Tabla1[[#This Row],[FECHA EJEC.]]="","",Tabla1[[#This Row],[HORA INICIO]]+TIME(RANDBETWEEN(1,4),RANDBETWEEN(10,30),0))</f>
        <v>0.58750000000000002</v>
      </c>
      <c r="N289" s="8">
        <f ca="1">IF(Tabla1[[#This Row],[FECHA EJEC.]]="","",HOUR(Tabla1[[#This Row],[HORA TERMINO]]-Tabla1[[#This Row],[HORA INICIO]])+MINUTE(Tabla1[[#This Row],[HORA TERMINO]]-Tabla1[[#This Row],[HORA INICIO]])/60)</f>
        <v>2.5</v>
      </c>
      <c r="O289" s="1" t="str">
        <f ca="1">IF(AND(K289=I289,J289="CONFORME"),"FECHA CUMPLIDA",IF(J289="STAND BY","STAND BY",IF(J289=""," ",IF(Tabla1[[#This Row],[FECHA EJEC.]]="","PENDIENTE",CONCATENATE("RETRASO DE ",(K289-I289)," DIAS")))))</f>
        <v>RETRASO DE 4 DIAS</v>
      </c>
      <c r="P289" s="2" t="str">
        <f ca="1">VLOOKUP(MONTH(Tabla1[[#This Row],[FECHA PROG.]]),Tabla2[],2,0)</f>
        <v>May</v>
      </c>
      <c r="Q289" s="1">
        <f ca="1">YEAR(Tabla1[[#This Row],[FECHA PROG.]])</f>
        <v>2018</v>
      </c>
      <c r="R289" s="8">
        <f ca="1">360-SUMIFS(Tabla1[HORAS],Tabla1[MÁQUINA],Tabla1[[#This Row],[MÁQUINA]],Tabla1[AÑO],Tabla1[[#This Row],[AÑO]],Tabla1[MES],Tabla1[[#This Row],[MES]])</f>
        <v>357.5</v>
      </c>
      <c r="S289" s="17">
        <f ca="1">Tabla1[[#This Row],[HORAS DISPONIBLES]]/360</f>
        <v>0.99305555555555558</v>
      </c>
    </row>
    <row r="290" spans="1:19" x14ac:dyDescent="0.2">
      <c r="A290" s="1" t="s">
        <v>164</v>
      </c>
      <c r="B290" s="1" t="s">
        <v>73</v>
      </c>
      <c r="C290" s="1" t="str">
        <f ca="1">VLOOKUP(RANDBETWEEN(1,13),Tablas!$N$7:$O$19,2,0)</f>
        <v>DRAGAS</v>
      </c>
      <c r="E290" s="1" t="s">
        <v>18</v>
      </c>
      <c r="F290" s="1">
        <v>201</v>
      </c>
      <c r="G290" s="1" t="s">
        <v>55</v>
      </c>
      <c r="H290" s="1">
        <v>1911</v>
      </c>
      <c r="I290" s="2">
        <f t="shared" ca="1" si="4"/>
        <v>43278</v>
      </c>
      <c r="J290" s="1" t="str">
        <f ca="1">IFERROR(IF(YEAR(Tabla1[[#This Row],[FECHA EJEC.]])&gt;0,"CONFORME","STANDBY"),"PENDIENTE")</f>
        <v>CONFORME</v>
      </c>
      <c r="K290" s="2">
        <f ca="1">IF(VLOOKUP(RANDBETWEEN(1,20),Tablas!$Q$6:$R$25,2,0)=0,"",Tabla1[[#This Row],[FECHA PROG.]]+VLOOKUP(RANDBETWEEN(1,20),Tablas!$Q$6:$R$25,2,0))</f>
        <v>43278</v>
      </c>
      <c r="L290" s="7">
        <f ca="1">IF(Tabla1[[#This Row],[FECHA EJEC.]]="","",TIME(RANDBETWEEN(9,15),RANDBETWEEN(10,40),0))</f>
        <v>0.59791666666666665</v>
      </c>
      <c r="M290" s="7">
        <f ca="1">IF(Tabla1[[#This Row],[FECHA EJEC.]]="","",Tabla1[[#This Row],[HORA INICIO]]+TIME(RANDBETWEEN(1,4),RANDBETWEEN(10,30),0))</f>
        <v>0.77361111111111103</v>
      </c>
      <c r="N290" s="8">
        <f ca="1">IF(Tabla1[[#This Row],[FECHA EJEC.]]="","",HOUR(Tabla1[[#This Row],[HORA TERMINO]]-Tabla1[[#This Row],[HORA INICIO]])+MINUTE(Tabla1[[#This Row],[HORA TERMINO]]-Tabla1[[#This Row],[HORA INICIO]])/60)</f>
        <v>4.2166666666666668</v>
      </c>
      <c r="O290" s="1" t="str">
        <f ca="1">IF(AND(K290=I290,J290="CONFORME"),"FECHA CUMPLIDA",IF(J290="STAND BY","STAND BY",IF(J290=""," ",IF(Tabla1[[#This Row],[FECHA EJEC.]]="","PENDIENTE",CONCATENATE("RETRASO DE ",(K290-I290)," DIAS")))))</f>
        <v>FECHA CUMPLIDA</v>
      </c>
      <c r="P290" s="2" t="str">
        <f ca="1">VLOOKUP(MONTH(Tabla1[[#This Row],[FECHA PROG.]]),Tabla2[],2,0)</f>
        <v>Jun</v>
      </c>
      <c r="Q290" s="1">
        <f ca="1">YEAR(Tabla1[[#This Row],[FECHA PROG.]])</f>
        <v>2018</v>
      </c>
      <c r="R290" s="8">
        <f ca="1">360-SUMIFS(Tabla1[HORAS],Tabla1[MÁQUINA],Tabla1[[#This Row],[MÁQUINA]],Tabla1[AÑO],Tabla1[[#This Row],[AÑO]],Tabla1[MES],Tabla1[[#This Row],[MES]])</f>
        <v>355.78333333333336</v>
      </c>
      <c r="S290" s="17">
        <f ca="1">Tabla1[[#This Row],[HORAS DISPONIBLES]]/360</f>
        <v>0.98828703703703713</v>
      </c>
    </row>
    <row r="291" spans="1:19" x14ac:dyDescent="0.2">
      <c r="A291" s="1" t="s">
        <v>165</v>
      </c>
      <c r="B291" s="1" t="s">
        <v>74</v>
      </c>
      <c r="C291" s="1" t="str">
        <f ca="1">VLOOKUP(RANDBETWEEN(1,13),Tablas!$N$7:$O$19,2,0)</f>
        <v>TRACTORES</v>
      </c>
      <c r="E291" s="1" t="s">
        <v>18</v>
      </c>
      <c r="F291" s="1">
        <v>201</v>
      </c>
      <c r="G291" s="1" t="s">
        <v>55</v>
      </c>
      <c r="H291" s="1">
        <v>1911</v>
      </c>
      <c r="I291" s="2">
        <f t="shared" ca="1" si="4"/>
        <v>43173</v>
      </c>
      <c r="J291" s="1" t="str">
        <f ca="1">IFERROR(IF(YEAR(Tabla1[[#This Row],[FECHA EJEC.]])&gt;0,"CONFORME","STANDBY"),"PENDIENTE")</f>
        <v>CONFORME</v>
      </c>
      <c r="K291" s="2">
        <f ca="1">IF(VLOOKUP(RANDBETWEEN(1,20),Tablas!$Q$6:$R$25,2,0)=0,"",Tabla1[[#This Row],[FECHA PROG.]]+VLOOKUP(RANDBETWEEN(1,20),Tablas!$Q$6:$R$25,2,0))</f>
        <v>43175</v>
      </c>
      <c r="L291" s="7">
        <f ca="1">IF(Tabla1[[#This Row],[FECHA EJEC.]]="","",TIME(RANDBETWEEN(9,15),RANDBETWEEN(10,40),0))</f>
        <v>0.51388888888888884</v>
      </c>
      <c r="M291" s="7">
        <f ca="1">IF(Tabla1[[#This Row],[FECHA EJEC.]]="","",Tabla1[[#This Row],[HORA INICIO]]+TIME(RANDBETWEEN(1,4),RANDBETWEEN(10,30),0))</f>
        <v>0.65069444444444446</v>
      </c>
      <c r="N291" s="8">
        <f ca="1">IF(Tabla1[[#This Row],[FECHA EJEC.]]="","",HOUR(Tabla1[[#This Row],[HORA TERMINO]]-Tabla1[[#This Row],[HORA INICIO]])+MINUTE(Tabla1[[#This Row],[HORA TERMINO]]-Tabla1[[#This Row],[HORA INICIO]])/60)</f>
        <v>3.2833333333333332</v>
      </c>
      <c r="O291" s="1" t="str">
        <f ca="1">IF(AND(K291=I291,J291="CONFORME"),"FECHA CUMPLIDA",IF(J291="STAND BY","STAND BY",IF(J291=""," ",IF(Tabla1[[#This Row],[FECHA EJEC.]]="","PENDIENTE",CONCATENATE("RETRASO DE ",(K291-I291)," DIAS")))))</f>
        <v>RETRASO DE 2 DIAS</v>
      </c>
      <c r="P291" s="2" t="str">
        <f ca="1">VLOOKUP(MONTH(Tabla1[[#This Row],[FECHA PROG.]]),Tabla2[],2,0)</f>
        <v>Mar</v>
      </c>
      <c r="Q291" s="1">
        <f ca="1">YEAR(Tabla1[[#This Row],[FECHA PROG.]])</f>
        <v>2018</v>
      </c>
      <c r="R291" s="8">
        <f ca="1">360-SUMIFS(Tabla1[HORAS],Tabla1[MÁQUINA],Tabla1[[#This Row],[MÁQUINA]],Tabla1[AÑO],Tabla1[[#This Row],[AÑO]],Tabla1[MES],Tabla1[[#This Row],[MES]])</f>
        <v>356.71666666666664</v>
      </c>
      <c r="S291" s="17">
        <f ca="1">Tabla1[[#This Row],[HORAS DISPONIBLES]]/360</f>
        <v>0.99087962962962961</v>
      </c>
    </row>
    <row r="292" spans="1:19" x14ac:dyDescent="0.2">
      <c r="A292" s="1" t="s">
        <v>166</v>
      </c>
      <c r="B292" s="1" t="s">
        <v>75</v>
      </c>
      <c r="C292" s="1" t="str">
        <f ca="1">VLOOKUP(RANDBETWEEN(1,13),Tablas!$N$7:$O$19,2,0)</f>
        <v>MOTOTRAILLA</v>
      </c>
      <c r="E292" s="1" t="s">
        <v>18</v>
      </c>
      <c r="F292" s="1">
        <v>201</v>
      </c>
      <c r="G292" s="1" t="s">
        <v>55</v>
      </c>
      <c r="H292" s="1">
        <v>1911</v>
      </c>
      <c r="I292" s="2">
        <f t="shared" ca="1" si="4"/>
        <v>43285</v>
      </c>
      <c r="J292" s="1" t="str">
        <f ca="1">IFERROR(IF(YEAR(Tabla1[[#This Row],[FECHA EJEC.]])&gt;0,"CONFORME","STANDBY"),"PENDIENTE")</f>
        <v>CONFORME</v>
      </c>
      <c r="K292" s="2">
        <f ca="1">IF(VLOOKUP(RANDBETWEEN(1,20),Tablas!$Q$6:$R$25,2,0)=0,"",Tabla1[[#This Row],[FECHA PROG.]]+VLOOKUP(RANDBETWEEN(1,20),Tablas!$Q$6:$R$25,2,0))</f>
        <v>43286</v>
      </c>
      <c r="L292" s="7">
        <f ca="1">IF(Tabla1[[#This Row],[FECHA EJEC.]]="","",TIME(RANDBETWEEN(9,15),RANDBETWEEN(10,40),0))</f>
        <v>0.47499999999999998</v>
      </c>
      <c r="M292" s="7">
        <f ca="1">IF(Tabla1[[#This Row],[FECHA EJEC.]]="","",Tabla1[[#This Row],[HORA INICIO]]+TIME(RANDBETWEEN(1,4),RANDBETWEEN(10,30),0))</f>
        <v>0.66249999999999998</v>
      </c>
      <c r="N292" s="8">
        <f ca="1">IF(Tabla1[[#This Row],[FECHA EJEC.]]="","",HOUR(Tabla1[[#This Row],[HORA TERMINO]]-Tabla1[[#This Row],[HORA INICIO]])+MINUTE(Tabla1[[#This Row],[HORA TERMINO]]-Tabla1[[#This Row],[HORA INICIO]])/60)</f>
        <v>4.5</v>
      </c>
      <c r="O292" s="1" t="str">
        <f ca="1">IF(AND(K292=I292,J292="CONFORME"),"FECHA CUMPLIDA",IF(J292="STAND BY","STAND BY",IF(J292=""," ",IF(Tabla1[[#This Row],[FECHA EJEC.]]="","PENDIENTE",CONCATENATE("RETRASO DE ",(K292-I292)," DIAS")))))</f>
        <v>RETRASO DE 1 DIAS</v>
      </c>
      <c r="P292" s="2" t="str">
        <f ca="1">VLOOKUP(MONTH(Tabla1[[#This Row],[FECHA PROG.]]),Tabla2[],2,0)</f>
        <v>Jul</v>
      </c>
      <c r="Q292" s="1">
        <f ca="1">YEAR(Tabla1[[#This Row],[FECHA PROG.]])</f>
        <v>2018</v>
      </c>
      <c r="R292" s="8">
        <f ca="1">360-SUMIFS(Tabla1[HORAS],Tabla1[MÁQUINA],Tabla1[[#This Row],[MÁQUINA]],Tabla1[AÑO],Tabla1[[#This Row],[AÑO]],Tabla1[MES],Tabla1[[#This Row],[MES]])</f>
        <v>353.01666666666665</v>
      </c>
      <c r="S292" s="17">
        <f ca="1">Tabla1[[#This Row],[HORAS DISPONIBLES]]/360</f>
        <v>0.98060185185185178</v>
      </c>
    </row>
    <row r="293" spans="1:19" x14ac:dyDescent="0.2">
      <c r="A293" s="1" t="s">
        <v>167</v>
      </c>
      <c r="B293" s="1" t="s">
        <v>76</v>
      </c>
      <c r="C293" s="1" t="str">
        <f ca="1">VLOOKUP(RANDBETWEEN(1,13),Tablas!$N$7:$O$19,2,0)</f>
        <v>PAVIMENTADORA</v>
      </c>
      <c r="E293" s="1" t="s">
        <v>18</v>
      </c>
      <c r="F293" s="1">
        <v>201</v>
      </c>
      <c r="G293" s="1" t="s">
        <v>55</v>
      </c>
      <c r="H293" s="1">
        <v>1911</v>
      </c>
      <c r="I293" s="2">
        <f t="shared" ca="1" si="4"/>
        <v>43210</v>
      </c>
      <c r="J293" s="1" t="str">
        <f ca="1">IFERROR(IF(YEAR(Tabla1[[#This Row],[FECHA EJEC.]])&gt;0,"CONFORME","STANDBY"),"PENDIENTE")</f>
        <v>CONFORME</v>
      </c>
      <c r="K293" s="2">
        <f ca="1">IF(VLOOKUP(RANDBETWEEN(1,20),Tablas!$Q$6:$R$25,2,0)=0,"",Tabla1[[#This Row],[FECHA PROG.]]+VLOOKUP(RANDBETWEEN(1,20),Tablas!$Q$6:$R$25,2,0))</f>
        <v>43210</v>
      </c>
      <c r="L293" s="7">
        <f ca="1">IF(Tabla1[[#This Row],[FECHA EJEC.]]="","",TIME(RANDBETWEEN(9,15),RANDBETWEEN(10,40),0))</f>
        <v>0.59722222222222221</v>
      </c>
      <c r="M293" s="7">
        <f ca="1">IF(Tabla1[[#This Row],[FECHA EJEC.]]="","",Tabla1[[#This Row],[HORA INICIO]]+TIME(RANDBETWEEN(1,4),RANDBETWEEN(10,30),0))</f>
        <v>0.77638888888888891</v>
      </c>
      <c r="N293" s="8">
        <f ca="1">IF(Tabla1[[#This Row],[FECHA EJEC.]]="","",HOUR(Tabla1[[#This Row],[HORA TERMINO]]-Tabla1[[#This Row],[HORA INICIO]])+MINUTE(Tabla1[[#This Row],[HORA TERMINO]]-Tabla1[[#This Row],[HORA INICIO]])/60)</f>
        <v>4.3</v>
      </c>
      <c r="O293" s="1" t="str">
        <f ca="1">IF(AND(K293=I293,J293="CONFORME"),"FECHA CUMPLIDA",IF(J293="STAND BY","STAND BY",IF(J293=""," ",IF(Tabla1[[#This Row],[FECHA EJEC.]]="","PENDIENTE",CONCATENATE("RETRASO DE ",(K293-I293)," DIAS")))))</f>
        <v>FECHA CUMPLIDA</v>
      </c>
      <c r="P293" s="2" t="str">
        <f ca="1">VLOOKUP(MONTH(Tabla1[[#This Row],[FECHA PROG.]]),Tabla2[],2,0)</f>
        <v>Abr</v>
      </c>
      <c r="Q293" s="1">
        <f ca="1">YEAR(Tabla1[[#This Row],[FECHA PROG.]])</f>
        <v>2018</v>
      </c>
      <c r="R293" s="8">
        <f ca="1">360-SUMIFS(Tabla1[HORAS],Tabla1[MÁQUINA],Tabla1[[#This Row],[MÁQUINA]],Tabla1[AÑO],Tabla1[[#This Row],[AÑO]],Tabla1[MES],Tabla1[[#This Row],[MES]])</f>
        <v>355.7</v>
      </c>
      <c r="S293" s="17">
        <f ca="1">Tabla1[[#This Row],[HORAS DISPONIBLES]]/360</f>
        <v>0.98805555555555558</v>
      </c>
    </row>
    <row r="294" spans="1:19" x14ac:dyDescent="0.2">
      <c r="A294" s="1" t="s">
        <v>168</v>
      </c>
      <c r="B294" s="1" t="s">
        <v>77</v>
      </c>
      <c r="C294" s="1" t="str">
        <f ca="1">VLOOKUP(RANDBETWEEN(1,13),Tablas!$N$7:$O$19,2,0)</f>
        <v>MOTOTRAILLA</v>
      </c>
      <c r="E294" s="1" t="s">
        <v>18</v>
      </c>
      <c r="F294" s="1">
        <v>201</v>
      </c>
      <c r="G294" s="1" t="s">
        <v>55</v>
      </c>
      <c r="H294" s="1">
        <v>1911</v>
      </c>
      <c r="I294" s="2">
        <f t="shared" ca="1" si="4"/>
        <v>43268</v>
      </c>
      <c r="J294" s="1" t="str">
        <f ca="1">IFERROR(IF(YEAR(Tabla1[[#This Row],[FECHA EJEC.]])&gt;0,"CONFORME","STANDBY"),"PENDIENTE")</f>
        <v>CONFORME</v>
      </c>
      <c r="K294" s="2">
        <f ca="1">IF(VLOOKUP(RANDBETWEEN(1,20),Tablas!$Q$6:$R$25,2,0)=0,"",Tabla1[[#This Row],[FECHA PROG.]]+VLOOKUP(RANDBETWEEN(1,20),Tablas!$Q$6:$R$25,2,0))</f>
        <v>43268</v>
      </c>
      <c r="L294" s="7">
        <f ca="1">IF(Tabla1[[#This Row],[FECHA EJEC.]]="","",TIME(RANDBETWEEN(9,15),RANDBETWEEN(10,40),0))</f>
        <v>0.51249999999999996</v>
      </c>
      <c r="M294" s="7">
        <f ca="1">IF(Tabla1[[#This Row],[FECHA EJEC.]]="","",Tabla1[[#This Row],[HORA INICIO]]+TIME(RANDBETWEEN(1,4),RANDBETWEEN(10,30),0))</f>
        <v>0.64791666666666659</v>
      </c>
      <c r="N294" s="8">
        <f ca="1">IF(Tabla1[[#This Row],[FECHA EJEC.]]="","",HOUR(Tabla1[[#This Row],[HORA TERMINO]]-Tabla1[[#This Row],[HORA INICIO]])+MINUTE(Tabla1[[#This Row],[HORA TERMINO]]-Tabla1[[#This Row],[HORA INICIO]])/60)</f>
        <v>3.25</v>
      </c>
      <c r="O294" s="1" t="str">
        <f ca="1">IF(AND(K294=I294,J294="CONFORME"),"FECHA CUMPLIDA",IF(J294="STAND BY","STAND BY",IF(J294=""," ",IF(Tabla1[[#This Row],[FECHA EJEC.]]="","PENDIENTE",CONCATENATE("RETRASO DE ",(K294-I294)," DIAS")))))</f>
        <v>FECHA CUMPLIDA</v>
      </c>
      <c r="P294" s="2" t="str">
        <f ca="1">VLOOKUP(MONTH(Tabla1[[#This Row],[FECHA PROG.]]),Tabla2[],2,0)</f>
        <v>Jun</v>
      </c>
      <c r="Q294" s="1">
        <f ca="1">YEAR(Tabla1[[#This Row],[FECHA PROG.]])</f>
        <v>2018</v>
      </c>
      <c r="R294" s="8">
        <f ca="1">360-SUMIFS(Tabla1[HORAS],Tabla1[MÁQUINA],Tabla1[[#This Row],[MÁQUINA]],Tabla1[AÑO],Tabla1[[#This Row],[AÑO]],Tabla1[MES],Tabla1[[#This Row],[MES]])</f>
        <v>356.75</v>
      </c>
      <c r="S294" s="17">
        <f ca="1">Tabla1[[#This Row],[HORAS DISPONIBLES]]/360</f>
        <v>0.99097222222222225</v>
      </c>
    </row>
    <row r="295" spans="1:19" x14ac:dyDescent="0.2">
      <c r="A295" s="1" t="s">
        <v>169</v>
      </c>
      <c r="B295" s="1" t="s">
        <v>78</v>
      </c>
      <c r="C295" s="1" t="str">
        <f ca="1">VLOOKUP(RANDBETWEEN(1,13),Tablas!$N$7:$O$19,2,0)</f>
        <v>MOTONIVELADORA</v>
      </c>
      <c r="E295" s="1" t="s">
        <v>18</v>
      </c>
      <c r="F295" s="1">
        <v>201</v>
      </c>
      <c r="G295" s="1" t="s">
        <v>55</v>
      </c>
      <c r="H295" s="1">
        <v>1911</v>
      </c>
      <c r="I295" s="2">
        <f t="shared" ca="1" si="4"/>
        <v>43240</v>
      </c>
      <c r="J295" s="1" t="str">
        <f ca="1">IFERROR(IF(YEAR(Tabla1[[#This Row],[FECHA EJEC.]])&gt;0,"CONFORME","STANDBY"),"PENDIENTE")</f>
        <v>CONFORME</v>
      </c>
      <c r="K295" s="2">
        <f ca="1">IF(VLOOKUP(RANDBETWEEN(1,20),Tablas!$Q$6:$R$25,2,0)=0,"",Tabla1[[#This Row],[FECHA PROG.]]+VLOOKUP(RANDBETWEEN(1,20),Tablas!$Q$6:$R$25,2,0))</f>
        <v>43240</v>
      </c>
      <c r="L295" s="7">
        <f ca="1">IF(Tabla1[[#This Row],[FECHA EJEC.]]="","",TIME(RANDBETWEEN(9,15),RANDBETWEEN(10,40),0))</f>
        <v>0.44236111111111109</v>
      </c>
      <c r="M295" s="7">
        <f ca="1">IF(Tabla1[[#This Row],[FECHA EJEC.]]="","",Tabla1[[#This Row],[HORA INICIO]]+TIME(RANDBETWEEN(1,4),RANDBETWEEN(10,30),0))</f>
        <v>0.53680555555555554</v>
      </c>
      <c r="N295" s="8">
        <f ca="1">IF(Tabla1[[#This Row],[FECHA EJEC.]]="","",HOUR(Tabla1[[#This Row],[HORA TERMINO]]-Tabla1[[#This Row],[HORA INICIO]])+MINUTE(Tabla1[[#This Row],[HORA TERMINO]]-Tabla1[[#This Row],[HORA INICIO]])/60)</f>
        <v>2.2666666666666666</v>
      </c>
      <c r="O295" s="1" t="str">
        <f ca="1">IF(AND(K295=I295,J295="CONFORME"),"FECHA CUMPLIDA",IF(J295="STAND BY","STAND BY",IF(J295=""," ",IF(Tabla1[[#This Row],[FECHA EJEC.]]="","PENDIENTE",CONCATENATE("RETRASO DE ",(K295-I295)," DIAS")))))</f>
        <v>FECHA CUMPLIDA</v>
      </c>
      <c r="P295" s="2" t="str">
        <f ca="1">VLOOKUP(MONTH(Tabla1[[#This Row],[FECHA PROG.]]),Tabla2[],2,0)</f>
        <v>May</v>
      </c>
      <c r="Q295" s="1">
        <f ca="1">YEAR(Tabla1[[#This Row],[FECHA PROG.]])</f>
        <v>2018</v>
      </c>
      <c r="R295" s="8">
        <f ca="1">360-SUMIFS(Tabla1[HORAS],Tabla1[MÁQUINA],Tabla1[[#This Row],[MÁQUINA]],Tabla1[AÑO],Tabla1[[#This Row],[AÑO]],Tabla1[MES],Tabla1[[#This Row],[MES]])</f>
        <v>357.73333333333335</v>
      </c>
      <c r="S295" s="17">
        <f ca="1">Tabla1[[#This Row],[HORAS DISPONIBLES]]/360</f>
        <v>0.99370370370370376</v>
      </c>
    </row>
    <row r="296" spans="1:19" x14ac:dyDescent="0.2">
      <c r="A296" s="1" t="s">
        <v>138</v>
      </c>
      <c r="B296" s="1" t="s">
        <v>27</v>
      </c>
      <c r="C296" s="1" t="str">
        <f ca="1">VLOOKUP(RANDBETWEEN(1,13),Tablas!$N$7:$O$19,2,0)</f>
        <v>MOTOTRAILLA</v>
      </c>
      <c r="D296" s="1" t="s">
        <v>12</v>
      </c>
      <c r="E296" s="1" t="s">
        <v>13</v>
      </c>
      <c r="F296" s="1">
        <v>107</v>
      </c>
      <c r="G296" s="1" t="s">
        <v>14</v>
      </c>
      <c r="H296" s="1">
        <v>1420</v>
      </c>
      <c r="I296" s="2">
        <f t="shared" ca="1" si="4"/>
        <v>43493</v>
      </c>
      <c r="J296" s="1" t="str">
        <f ca="1">IFERROR(IF(YEAR(Tabla1[[#This Row],[FECHA EJEC.]])&gt;0,"CONFORME","STANDBY"),"PENDIENTE")</f>
        <v>CONFORME</v>
      </c>
      <c r="K296" s="2">
        <f ca="1">IF(VLOOKUP(RANDBETWEEN(1,20),Tablas!$Q$6:$R$25,2,0)=0,"",Tabla1[[#This Row],[FECHA PROG.]]+VLOOKUP(RANDBETWEEN(1,20),Tablas!$Q$6:$R$25,2,0))</f>
        <v>43496</v>
      </c>
      <c r="L296" s="7">
        <f ca="1">IF(Tabla1[[#This Row],[FECHA EJEC.]]="","",TIME(RANDBETWEEN(9,15),RANDBETWEEN(10,40),0))</f>
        <v>0.55694444444444446</v>
      </c>
      <c r="M296" s="7">
        <f ca="1">IF(Tabla1[[#This Row],[FECHA EJEC.]]="","",Tabla1[[#This Row],[HORA INICIO]]+TIME(RANDBETWEEN(1,4),RANDBETWEEN(10,30),0))</f>
        <v>0.73472222222222228</v>
      </c>
      <c r="N296" s="8">
        <f ca="1">IF(Tabla1[[#This Row],[FECHA EJEC.]]="","",HOUR(Tabla1[[#This Row],[HORA TERMINO]]-Tabla1[[#This Row],[HORA INICIO]])+MINUTE(Tabla1[[#This Row],[HORA TERMINO]]-Tabla1[[#This Row],[HORA INICIO]])/60)</f>
        <v>4.2666666666666666</v>
      </c>
      <c r="O296" s="1" t="str">
        <f ca="1">IF(AND(K296=I296,J296="CONFORME"),"FECHA CUMPLIDA",IF(J296="STAND BY","STAND BY",IF(J296=""," ",IF(Tabla1[[#This Row],[FECHA EJEC.]]="","PENDIENTE",CONCATENATE("RETRASO DE ",(K296-I296)," DIAS")))))</f>
        <v>RETRASO DE 3 DIAS</v>
      </c>
      <c r="P296" s="2" t="str">
        <f ca="1">VLOOKUP(MONTH(Tabla1[[#This Row],[FECHA PROG.]]),Tabla2[],2,0)</f>
        <v>Ene</v>
      </c>
      <c r="Q296" s="1">
        <f ca="1">YEAR(Tabla1[[#This Row],[FECHA PROG.]])</f>
        <v>2019</v>
      </c>
      <c r="R296" s="8">
        <f ca="1">360-SUMIFS(Tabla1[HORAS],Tabla1[MÁQUINA],Tabla1[[#This Row],[MÁQUINA]],Tabla1[AÑO],Tabla1[[#This Row],[AÑO]],Tabla1[MES],Tabla1[[#This Row],[MES]])</f>
        <v>349.8</v>
      </c>
      <c r="S296" s="17">
        <f ca="1">Tabla1[[#This Row],[HORAS DISPONIBLES]]/360</f>
        <v>0.97166666666666668</v>
      </c>
    </row>
    <row r="297" spans="1:19" x14ac:dyDescent="0.2">
      <c r="A297" s="1" t="s">
        <v>138</v>
      </c>
      <c r="B297" s="1" t="s">
        <v>27</v>
      </c>
      <c r="C297" s="1" t="str">
        <f ca="1">VLOOKUP(RANDBETWEEN(1,13),Tablas!$N$7:$O$19,2,0)</f>
        <v>PAVIMENTADORA</v>
      </c>
      <c r="D297" s="1" t="s">
        <v>12</v>
      </c>
      <c r="E297" s="1" t="s">
        <v>18</v>
      </c>
      <c r="F297" s="1">
        <v>107</v>
      </c>
      <c r="G297" s="1" t="s">
        <v>55</v>
      </c>
      <c r="H297" s="1">
        <v>1911</v>
      </c>
      <c r="I297" s="2">
        <f t="shared" ca="1" si="4"/>
        <v>43181</v>
      </c>
      <c r="J297" s="1" t="str">
        <f ca="1">IFERROR(IF(YEAR(Tabla1[[#This Row],[FECHA EJEC.]])&gt;0,"CONFORME","STANDBY"),"PENDIENTE")</f>
        <v>CONFORME</v>
      </c>
      <c r="K297" s="2">
        <f ca="1">IF(VLOOKUP(RANDBETWEEN(1,20),Tablas!$Q$6:$R$25,2,0)=0,"",Tabla1[[#This Row],[FECHA PROG.]]+VLOOKUP(RANDBETWEEN(1,20),Tablas!$Q$6:$R$25,2,0))</f>
        <v>43183</v>
      </c>
      <c r="L297" s="7">
        <f ca="1">IF(Tabla1[[#This Row],[FECHA EJEC.]]="","",TIME(RANDBETWEEN(9,15),RANDBETWEEN(10,40),0))</f>
        <v>0.6479166666666667</v>
      </c>
      <c r="M297" s="7">
        <f ca="1">IF(Tabla1[[#This Row],[FECHA EJEC.]]="","",Tabla1[[#This Row],[HORA INICIO]]+TIME(RANDBETWEEN(1,4),RANDBETWEEN(10,30),0))</f>
        <v>0.75208333333333333</v>
      </c>
      <c r="N297" s="8">
        <f ca="1">IF(Tabla1[[#This Row],[FECHA EJEC.]]="","",HOUR(Tabla1[[#This Row],[HORA TERMINO]]-Tabla1[[#This Row],[HORA INICIO]])+MINUTE(Tabla1[[#This Row],[HORA TERMINO]]-Tabla1[[#This Row],[HORA INICIO]])/60)</f>
        <v>2.5</v>
      </c>
      <c r="O297" s="1" t="str">
        <f ca="1">IF(AND(K297=I297,J297="CONFORME"),"FECHA CUMPLIDA",IF(J297="STAND BY","STAND BY",IF(J297=""," ",IF(Tabla1[[#This Row],[FECHA EJEC.]]="","PENDIENTE",CONCATENATE("RETRASO DE ",(K297-I297)," DIAS")))))</f>
        <v>RETRASO DE 2 DIAS</v>
      </c>
      <c r="P297" s="2" t="str">
        <f ca="1">VLOOKUP(MONTH(Tabla1[[#This Row],[FECHA PROG.]]),Tabla2[],2,0)</f>
        <v>Mar</v>
      </c>
      <c r="Q297" s="1">
        <f ca="1">YEAR(Tabla1[[#This Row],[FECHA PROG.]])</f>
        <v>2018</v>
      </c>
      <c r="R297" s="8">
        <f ca="1">360-SUMIFS(Tabla1[HORAS],Tabla1[MÁQUINA],Tabla1[[#This Row],[MÁQUINA]],Tabla1[AÑO],Tabla1[[#This Row],[AÑO]],Tabla1[MES],Tabla1[[#This Row],[MES]])</f>
        <v>357.5</v>
      </c>
      <c r="S297" s="17">
        <f ca="1">Tabla1[[#This Row],[HORAS DISPONIBLES]]/360</f>
        <v>0.99305555555555558</v>
      </c>
    </row>
    <row r="298" spans="1:19" x14ac:dyDescent="0.2">
      <c r="A298" s="1" t="s">
        <v>143</v>
      </c>
      <c r="B298" s="1" t="s">
        <v>35</v>
      </c>
      <c r="C298" s="1" t="str">
        <f ca="1">VLOOKUP(RANDBETWEEN(1,13),Tablas!$N$7:$O$19,2,0)</f>
        <v>MOTOTRAILLA</v>
      </c>
      <c r="D298" s="1" t="s">
        <v>12</v>
      </c>
      <c r="E298" s="1" t="s">
        <v>13</v>
      </c>
      <c r="F298" s="1">
        <v>106</v>
      </c>
      <c r="G298" s="1" t="s">
        <v>14</v>
      </c>
      <c r="H298" s="1">
        <v>1420</v>
      </c>
      <c r="I298" s="2">
        <f t="shared" ca="1" si="4"/>
        <v>43345</v>
      </c>
      <c r="J298" s="1" t="str">
        <f ca="1">IFERROR(IF(YEAR(Tabla1[[#This Row],[FECHA EJEC.]])&gt;0,"CONFORME","STANDBY"),"PENDIENTE")</f>
        <v>CONFORME</v>
      </c>
      <c r="K298" s="2">
        <f ca="1">IF(VLOOKUP(RANDBETWEEN(1,20),Tablas!$Q$6:$R$25,2,0)=0,"",Tabla1[[#This Row],[FECHA PROG.]]+VLOOKUP(RANDBETWEEN(1,20),Tablas!$Q$6:$R$25,2,0))</f>
        <v>43345</v>
      </c>
      <c r="L298" s="7">
        <f ca="1">IF(Tabla1[[#This Row],[FECHA EJEC.]]="","",TIME(RANDBETWEEN(9,15),RANDBETWEEN(10,40),0))</f>
        <v>0.39861111111111114</v>
      </c>
      <c r="M298" s="7">
        <f ca="1">IF(Tabla1[[#This Row],[FECHA EJEC.]]="","",Tabla1[[#This Row],[HORA INICIO]]+TIME(RANDBETWEEN(1,4),RANDBETWEEN(10,30),0))</f>
        <v>0.45902777777777781</v>
      </c>
      <c r="N298" s="8">
        <f ca="1">IF(Tabla1[[#This Row],[FECHA EJEC.]]="","",HOUR(Tabla1[[#This Row],[HORA TERMINO]]-Tabla1[[#This Row],[HORA INICIO]])+MINUTE(Tabla1[[#This Row],[HORA TERMINO]]-Tabla1[[#This Row],[HORA INICIO]])/60)</f>
        <v>1.45</v>
      </c>
      <c r="O298" s="1" t="str">
        <f ca="1">IF(AND(K298=I298,J298="CONFORME"),"FECHA CUMPLIDA",IF(J298="STAND BY","STAND BY",IF(J298=""," ",IF(Tabla1[[#This Row],[FECHA EJEC.]]="","PENDIENTE",CONCATENATE("RETRASO DE ",(K298-I298)," DIAS")))))</f>
        <v>FECHA CUMPLIDA</v>
      </c>
      <c r="P298" s="2" t="str">
        <f ca="1">VLOOKUP(MONTH(Tabla1[[#This Row],[FECHA PROG.]]),Tabla2[],2,0)</f>
        <v>Set</v>
      </c>
      <c r="Q298" s="1">
        <f ca="1">YEAR(Tabla1[[#This Row],[FECHA PROG.]])</f>
        <v>2018</v>
      </c>
      <c r="R298" s="8">
        <f ca="1">360-SUMIFS(Tabla1[HORAS],Tabla1[MÁQUINA],Tabla1[[#This Row],[MÁQUINA]],Tabla1[AÑO],Tabla1[[#This Row],[AÑO]],Tabla1[MES],Tabla1[[#This Row],[MES]])</f>
        <v>358.55</v>
      </c>
      <c r="S298" s="17">
        <f ca="1">Tabla1[[#This Row],[HORAS DISPONIBLES]]/360</f>
        <v>0.99597222222222226</v>
      </c>
    </row>
    <row r="299" spans="1:19" x14ac:dyDescent="0.2">
      <c r="A299" s="1" t="s">
        <v>143</v>
      </c>
      <c r="B299" s="1" t="s">
        <v>35</v>
      </c>
      <c r="C299" s="1" t="str">
        <f ca="1">VLOOKUP(RANDBETWEEN(1,13),Tablas!$N$7:$O$19,2,0)</f>
        <v>ESCREPA</v>
      </c>
      <c r="D299" s="1" t="s">
        <v>12</v>
      </c>
      <c r="E299" s="1" t="s">
        <v>18</v>
      </c>
      <c r="F299" s="1">
        <v>106</v>
      </c>
      <c r="G299" s="1" t="s">
        <v>55</v>
      </c>
      <c r="H299" s="1">
        <v>1911</v>
      </c>
      <c r="I299" s="2">
        <f t="shared" ca="1" si="4"/>
        <v>43284</v>
      </c>
      <c r="J299" s="1" t="str">
        <f ca="1">IFERROR(IF(YEAR(Tabla1[[#This Row],[FECHA EJEC.]])&gt;0,"CONFORME","STANDBY"),"PENDIENTE")</f>
        <v>CONFORME</v>
      </c>
      <c r="K299" s="2">
        <f ca="1">IF(VLOOKUP(RANDBETWEEN(1,20),Tablas!$Q$6:$R$25,2,0)=0,"",Tabla1[[#This Row],[FECHA PROG.]]+VLOOKUP(RANDBETWEEN(1,20),Tablas!$Q$6:$R$25,2,0))</f>
        <v>43287</v>
      </c>
      <c r="L299" s="7">
        <f ca="1">IF(Tabla1[[#This Row],[FECHA EJEC.]]="","",TIME(RANDBETWEEN(9,15),RANDBETWEEN(10,40),0))</f>
        <v>0.59652777777777777</v>
      </c>
      <c r="M299" s="7">
        <f ca="1">IF(Tabla1[[#This Row],[FECHA EJEC.]]="","",Tabla1[[#This Row],[HORA INICIO]]+TIME(RANDBETWEEN(1,4),RANDBETWEEN(10,30),0))</f>
        <v>0.72847222222222219</v>
      </c>
      <c r="N299" s="8">
        <f ca="1">IF(Tabla1[[#This Row],[FECHA EJEC.]]="","",HOUR(Tabla1[[#This Row],[HORA TERMINO]]-Tabla1[[#This Row],[HORA INICIO]])+MINUTE(Tabla1[[#This Row],[HORA TERMINO]]-Tabla1[[#This Row],[HORA INICIO]])/60)</f>
        <v>3.1666666666666665</v>
      </c>
      <c r="O299" s="1" t="str">
        <f ca="1">IF(AND(K299=I299,J299="CONFORME"),"FECHA CUMPLIDA",IF(J299="STAND BY","STAND BY",IF(J299=""," ",IF(Tabla1[[#This Row],[FECHA EJEC.]]="","PENDIENTE",CONCATENATE("RETRASO DE ",(K299-I299)," DIAS")))))</f>
        <v>RETRASO DE 3 DIAS</v>
      </c>
      <c r="P299" s="2" t="str">
        <f ca="1">VLOOKUP(MONTH(Tabla1[[#This Row],[FECHA PROG.]]),Tabla2[],2,0)</f>
        <v>Jul</v>
      </c>
      <c r="Q299" s="1">
        <f ca="1">YEAR(Tabla1[[#This Row],[FECHA PROG.]])</f>
        <v>2018</v>
      </c>
      <c r="R299" s="8">
        <f ca="1">360-SUMIFS(Tabla1[HORAS],Tabla1[MÁQUINA],Tabla1[[#This Row],[MÁQUINA]],Tabla1[AÑO],Tabla1[[#This Row],[AÑO]],Tabla1[MES],Tabla1[[#This Row],[MES]])</f>
        <v>344.63333333333333</v>
      </c>
      <c r="S299" s="17">
        <f ca="1">Tabla1[[#This Row],[HORAS DISPONIBLES]]/360</f>
        <v>0.95731481481481484</v>
      </c>
    </row>
    <row r="300" spans="1:19" x14ac:dyDescent="0.2">
      <c r="A300" s="1" t="s">
        <v>145</v>
      </c>
      <c r="B300" s="1" t="s">
        <v>39</v>
      </c>
      <c r="C300" s="1" t="str">
        <f ca="1">VLOOKUP(RANDBETWEEN(1,13),Tablas!$N$7:$O$19,2,0)</f>
        <v>DRAGALINA</v>
      </c>
      <c r="D300" s="1" t="s">
        <v>12</v>
      </c>
      <c r="E300" s="1" t="s">
        <v>21</v>
      </c>
      <c r="F300" s="1">
        <v>107</v>
      </c>
      <c r="G300" s="1" t="s">
        <v>19</v>
      </c>
      <c r="H300" s="1">
        <v>1698</v>
      </c>
      <c r="I300" s="2">
        <f t="shared" ca="1" si="4"/>
        <v>43379</v>
      </c>
      <c r="J300" s="1" t="str">
        <f ca="1">IFERROR(IF(YEAR(Tabla1[[#This Row],[FECHA EJEC.]])&gt;0,"CONFORME","STANDBY"),"PENDIENTE")</f>
        <v>CONFORME</v>
      </c>
      <c r="K300" s="2">
        <f ca="1">IF(VLOOKUP(RANDBETWEEN(1,20),Tablas!$Q$6:$R$25,2,0)=0,"",Tabla1[[#This Row],[FECHA PROG.]]+VLOOKUP(RANDBETWEEN(1,20),Tablas!$Q$6:$R$25,2,0))</f>
        <v>43381</v>
      </c>
      <c r="L300" s="7">
        <f ca="1">IF(Tabla1[[#This Row],[FECHA EJEC.]]="","",TIME(RANDBETWEEN(9,15),RANDBETWEEN(10,40),0))</f>
        <v>0.44236111111111109</v>
      </c>
      <c r="M300" s="7">
        <f ca="1">IF(Tabla1[[#This Row],[FECHA EJEC.]]="","",Tabla1[[#This Row],[HORA INICIO]]+TIME(RANDBETWEEN(1,4),RANDBETWEEN(10,30),0))</f>
        <v>0.49861111111111112</v>
      </c>
      <c r="N300" s="8">
        <f ca="1">IF(Tabla1[[#This Row],[FECHA EJEC.]]="","",HOUR(Tabla1[[#This Row],[HORA TERMINO]]-Tabla1[[#This Row],[HORA INICIO]])+MINUTE(Tabla1[[#This Row],[HORA TERMINO]]-Tabla1[[#This Row],[HORA INICIO]])/60)</f>
        <v>1.35</v>
      </c>
      <c r="O300" s="1" t="str">
        <f ca="1">IF(AND(K300=I300,J300="CONFORME"),"FECHA CUMPLIDA",IF(J300="STAND BY","STAND BY",IF(J300=""," ",IF(Tabla1[[#This Row],[FECHA EJEC.]]="","PENDIENTE",CONCATENATE("RETRASO DE ",(K300-I300)," DIAS")))))</f>
        <v>RETRASO DE 2 DIAS</v>
      </c>
      <c r="P300" s="2" t="str">
        <f ca="1">VLOOKUP(MONTH(Tabla1[[#This Row],[FECHA PROG.]]),Tabla2[],2,0)</f>
        <v>Oct</v>
      </c>
      <c r="Q300" s="1">
        <f ca="1">YEAR(Tabla1[[#This Row],[FECHA PROG.]])</f>
        <v>2018</v>
      </c>
      <c r="R300" s="8">
        <f ca="1">360-SUMIFS(Tabla1[HORAS],Tabla1[MÁQUINA],Tabla1[[#This Row],[MÁQUINA]],Tabla1[AÑO],Tabla1[[#This Row],[AÑO]],Tabla1[MES],Tabla1[[#This Row],[MES]])</f>
        <v>355.13333333333333</v>
      </c>
      <c r="S300" s="17">
        <f ca="1">Tabla1[[#This Row],[HORAS DISPONIBLES]]/360</f>
        <v>0.98648148148148151</v>
      </c>
    </row>
    <row r="301" spans="1:19" x14ac:dyDescent="0.2">
      <c r="A301" s="1" t="s">
        <v>149</v>
      </c>
      <c r="B301" s="1" t="s">
        <v>45</v>
      </c>
      <c r="C301" s="1" t="str">
        <f ca="1">VLOOKUP(RANDBETWEEN(1,13),Tablas!$N$7:$O$19,2,0)</f>
        <v>CISTERNAS DE AGUA</v>
      </c>
      <c r="D301" s="1" t="s">
        <v>12</v>
      </c>
      <c r="E301" s="1" t="s">
        <v>24</v>
      </c>
      <c r="F301" s="1">
        <v>201</v>
      </c>
      <c r="G301" s="1" t="s">
        <v>25</v>
      </c>
      <c r="H301" s="1">
        <v>1168</v>
      </c>
      <c r="I301" s="2">
        <f t="shared" ca="1" si="4"/>
        <v>43516</v>
      </c>
      <c r="J301" s="1" t="str">
        <f ca="1">IFERROR(IF(YEAR(Tabla1[[#This Row],[FECHA EJEC.]])&gt;0,"CONFORME","STANDBY"),"PENDIENTE")</f>
        <v>CONFORME</v>
      </c>
      <c r="K301" s="2">
        <f ca="1">IF(VLOOKUP(RANDBETWEEN(1,20),Tablas!$Q$6:$R$25,2,0)=0,"",Tabla1[[#This Row],[FECHA PROG.]]+VLOOKUP(RANDBETWEEN(1,20),Tablas!$Q$6:$R$25,2,0))</f>
        <v>43520</v>
      </c>
      <c r="L301" s="7">
        <f ca="1">IF(Tabla1[[#This Row],[FECHA EJEC.]]="","",TIME(RANDBETWEEN(9,15),RANDBETWEEN(10,40),0))</f>
        <v>0.59930555555555554</v>
      </c>
      <c r="M301" s="7">
        <f ca="1">IF(Tabla1[[#This Row],[FECHA EJEC.]]="","",Tabla1[[#This Row],[HORA INICIO]]+TIME(RANDBETWEEN(1,4),RANDBETWEEN(10,30),0))</f>
        <v>0.73680555555555549</v>
      </c>
      <c r="N301" s="8">
        <f ca="1">IF(Tabla1[[#This Row],[FECHA EJEC.]]="","",HOUR(Tabla1[[#This Row],[HORA TERMINO]]-Tabla1[[#This Row],[HORA INICIO]])+MINUTE(Tabla1[[#This Row],[HORA TERMINO]]-Tabla1[[#This Row],[HORA INICIO]])/60)</f>
        <v>3.3</v>
      </c>
      <c r="O301" s="1" t="str">
        <f ca="1">IF(AND(K301=I301,J301="CONFORME"),"FECHA CUMPLIDA",IF(J301="STAND BY","STAND BY",IF(J301=""," ",IF(Tabla1[[#This Row],[FECHA EJEC.]]="","PENDIENTE",CONCATENATE("RETRASO DE ",(K301-I301)," DIAS")))))</f>
        <v>RETRASO DE 4 DIAS</v>
      </c>
      <c r="P301" s="2" t="str">
        <f ca="1">VLOOKUP(MONTH(Tabla1[[#This Row],[FECHA PROG.]]),Tabla2[],2,0)</f>
        <v>Feb</v>
      </c>
      <c r="Q301" s="1">
        <f ca="1">YEAR(Tabla1[[#This Row],[FECHA PROG.]])</f>
        <v>2019</v>
      </c>
      <c r="R301" s="8">
        <f ca="1">360-SUMIFS(Tabla1[HORAS],Tabla1[MÁQUINA],Tabla1[[#This Row],[MÁQUINA]],Tabla1[AÑO],Tabla1[[#This Row],[AÑO]],Tabla1[MES],Tabla1[[#This Row],[MES]])</f>
        <v>356.7</v>
      </c>
      <c r="S301" s="17">
        <f ca="1">Tabla1[[#This Row],[HORAS DISPONIBLES]]/360</f>
        <v>0.99083333333333334</v>
      </c>
    </row>
    <row r="302" spans="1:19" x14ac:dyDescent="0.2">
      <c r="A302" s="1" t="s">
        <v>134</v>
      </c>
      <c r="B302" s="1" t="s">
        <v>11</v>
      </c>
      <c r="C302" s="1" t="str">
        <f ca="1">VLOOKUP(RANDBETWEEN(1,13),Tablas!$N$7:$O$19,2,0)</f>
        <v>DRAGALINA</v>
      </c>
      <c r="D302" s="1" t="s">
        <v>12</v>
      </c>
      <c r="E302" s="1" t="s">
        <v>13</v>
      </c>
      <c r="F302" s="1">
        <v>107</v>
      </c>
      <c r="G302" s="1" t="s">
        <v>14</v>
      </c>
      <c r="H302" s="1">
        <v>1420</v>
      </c>
      <c r="I302" s="2">
        <f t="shared" ca="1" si="4"/>
        <v>43412</v>
      </c>
      <c r="J302" s="1" t="str">
        <f ca="1">IFERROR(IF(YEAR(Tabla1[[#This Row],[FECHA EJEC.]])&gt;0,"CONFORME","STANDBY"),"PENDIENTE")</f>
        <v>PENDIENTE</v>
      </c>
      <c r="K302" s="2" t="str">
        <f ca="1">IF(VLOOKUP(RANDBETWEEN(1,20),Tablas!$Q$6:$R$25,2,0)=0,"",Tabla1[[#This Row],[FECHA PROG.]]+VLOOKUP(RANDBETWEEN(1,20),Tablas!$Q$6:$R$25,2,0))</f>
        <v/>
      </c>
      <c r="L302" s="7" t="str">
        <f ca="1">IF(Tabla1[[#This Row],[FECHA EJEC.]]="","",TIME(RANDBETWEEN(9,15),RANDBETWEEN(10,40),0))</f>
        <v/>
      </c>
      <c r="M302" s="7" t="str">
        <f ca="1">IF(Tabla1[[#This Row],[FECHA EJEC.]]="","",Tabla1[[#This Row],[HORA INICIO]]+TIME(RANDBETWEEN(1,4),RANDBETWEEN(10,30),0))</f>
        <v/>
      </c>
      <c r="N302" s="8" t="str">
        <f ca="1">IF(Tabla1[[#This Row],[FECHA EJEC.]]="","",HOUR(Tabla1[[#This Row],[HORA TERMINO]]-Tabla1[[#This Row],[HORA INICIO]])+MINUTE(Tabla1[[#This Row],[HORA TERMINO]]-Tabla1[[#This Row],[HORA INICIO]])/60)</f>
        <v/>
      </c>
      <c r="O302" s="1" t="str">
        <f ca="1">IF(AND(K302=I302,J302="CONFORME"),"FECHA CUMPLIDA",IF(J302="STAND BY","STAND BY",IF(J302=""," ",IF(Tabla1[[#This Row],[FECHA EJEC.]]="","PENDIENTE",CONCATENATE("RETRASO DE ",(K302-I302)," DIAS")))))</f>
        <v>PENDIENTE</v>
      </c>
      <c r="P302" s="2" t="str">
        <f ca="1">VLOOKUP(MONTH(Tabla1[[#This Row],[FECHA PROG.]]),Tabla2[],2,0)</f>
        <v>Nov</v>
      </c>
      <c r="Q302" s="1">
        <f ca="1">YEAR(Tabla1[[#This Row],[FECHA PROG.]])</f>
        <v>2018</v>
      </c>
      <c r="R302" s="8">
        <f ca="1">360-SUMIFS(Tabla1[HORAS],Tabla1[MÁQUINA],Tabla1[[#This Row],[MÁQUINA]],Tabla1[AÑO],Tabla1[[#This Row],[AÑO]],Tabla1[MES],Tabla1[[#This Row],[MES]])</f>
        <v>351.61666666666667</v>
      </c>
      <c r="S302" s="17">
        <f ca="1">Tabla1[[#This Row],[HORAS DISPONIBLES]]/360</f>
        <v>0.97671296296296295</v>
      </c>
    </row>
    <row r="303" spans="1:19" x14ac:dyDescent="0.2">
      <c r="A303" s="1" t="s">
        <v>154</v>
      </c>
      <c r="B303" s="1" t="s">
        <v>79</v>
      </c>
      <c r="C303" s="1" t="str">
        <f ca="1">VLOOKUP(RANDBETWEEN(1,13),Tablas!$N$7:$O$19,2,0)</f>
        <v>ESCREPA</v>
      </c>
      <c r="E303" s="1" t="s">
        <v>18</v>
      </c>
      <c r="F303" s="1">
        <v>107</v>
      </c>
      <c r="G303" s="1" t="s">
        <v>19</v>
      </c>
      <c r="H303" s="1">
        <v>1698</v>
      </c>
      <c r="I303" s="2">
        <f t="shared" ca="1" si="4"/>
        <v>43161</v>
      </c>
      <c r="J303" s="1" t="str">
        <f ca="1">IFERROR(IF(YEAR(Tabla1[[#This Row],[FECHA EJEC.]])&gt;0,"CONFORME","STANDBY"),"PENDIENTE")</f>
        <v>CONFORME</v>
      </c>
      <c r="K303" s="2">
        <f ca="1">IF(VLOOKUP(RANDBETWEEN(1,20),Tablas!$Q$6:$R$25,2,0)=0,"",Tabla1[[#This Row],[FECHA PROG.]]+VLOOKUP(RANDBETWEEN(1,20),Tablas!$Q$6:$R$25,2,0))</f>
        <v>43165</v>
      </c>
      <c r="L303" s="7">
        <f ca="1">IF(Tabla1[[#This Row],[FECHA EJEC.]]="","",TIME(RANDBETWEEN(9,15),RANDBETWEEN(10,40),0))</f>
        <v>0.38194444444444442</v>
      </c>
      <c r="M303" s="7">
        <f ca="1">IF(Tabla1[[#This Row],[FECHA EJEC.]]="","",Tabla1[[#This Row],[HORA INICIO]]+TIME(RANDBETWEEN(1,4),RANDBETWEEN(10,30),0))</f>
        <v>0.43541666666666662</v>
      </c>
      <c r="N303" s="8">
        <f ca="1">IF(Tabla1[[#This Row],[FECHA EJEC.]]="","",HOUR(Tabla1[[#This Row],[HORA TERMINO]]-Tabla1[[#This Row],[HORA INICIO]])+MINUTE(Tabla1[[#This Row],[HORA TERMINO]]-Tabla1[[#This Row],[HORA INICIO]])/60)</f>
        <v>1.2833333333333332</v>
      </c>
      <c r="O303" s="1" t="str">
        <f ca="1">IF(AND(K303=I303,J303="CONFORME"),"FECHA CUMPLIDA",IF(J303="STAND BY","STAND BY",IF(J303=""," ",IF(Tabla1[[#This Row],[FECHA EJEC.]]="","PENDIENTE",CONCATENATE("RETRASO DE ",(K303-I303)," DIAS")))))</f>
        <v>RETRASO DE 4 DIAS</v>
      </c>
      <c r="P303" s="2" t="str">
        <f ca="1">VLOOKUP(MONTH(Tabla1[[#This Row],[FECHA PROG.]]),Tabla2[],2,0)</f>
        <v>Mar</v>
      </c>
      <c r="Q303" s="1">
        <f ca="1">YEAR(Tabla1[[#This Row],[FECHA PROG.]])</f>
        <v>2018</v>
      </c>
      <c r="R303" s="8">
        <f ca="1">360-SUMIFS(Tabla1[HORAS],Tabla1[MÁQUINA],Tabla1[[#This Row],[MÁQUINA]],Tabla1[AÑO],Tabla1[[#This Row],[AÑO]],Tabla1[MES],Tabla1[[#This Row],[MES]])</f>
        <v>341.0333333333333</v>
      </c>
      <c r="S303" s="17">
        <f ca="1">Tabla1[[#This Row],[HORAS DISPONIBLES]]/360</f>
        <v>0.94731481481481472</v>
      </c>
    </row>
    <row r="304" spans="1:19" x14ac:dyDescent="0.2">
      <c r="A304" s="1" t="s">
        <v>170</v>
      </c>
      <c r="B304" s="1" t="s">
        <v>80</v>
      </c>
      <c r="C304" s="1" t="str">
        <f ca="1">VLOOKUP(RANDBETWEEN(1,13),Tablas!$N$7:$O$19,2,0)</f>
        <v>COMPACTADORA</v>
      </c>
      <c r="E304" s="1" t="s">
        <v>18</v>
      </c>
      <c r="F304" s="1">
        <v>201</v>
      </c>
      <c r="G304" s="1" t="s">
        <v>55</v>
      </c>
      <c r="H304" s="1">
        <v>1911</v>
      </c>
      <c r="I304" s="2">
        <f t="shared" ca="1" si="4"/>
        <v>43381</v>
      </c>
      <c r="J304" s="1" t="str">
        <f ca="1">IFERROR(IF(YEAR(Tabla1[[#This Row],[FECHA EJEC.]])&gt;0,"CONFORME","STANDBY"),"PENDIENTE")</f>
        <v>CONFORME</v>
      </c>
      <c r="K304" s="2">
        <f ca="1">IF(VLOOKUP(RANDBETWEEN(1,20),Tablas!$Q$6:$R$25,2,0)=0,"",Tabla1[[#This Row],[FECHA PROG.]]+VLOOKUP(RANDBETWEEN(1,20),Tablas!$Q$6:$R$25,2,0))</f>
        <v>43381</v>
      </c>
      <c r="L304" s="7">
        <f ca="1">IF(Tabla1[[#This Row],[FECHA EJEC.]]="","",TIME(RANDBETWEEN(9,15),RANDBETWEEN(10,40),0))</f>
        <v>0.56527777777777777</v>
      </c>
      <c r="M304" s="7">
        <f ca="1">IF(Tabla1[[#This Row],[FECHA EJEC.]]="","",Tabla1[[#This Row],[HORA INICIO]]+TIME(RANDBETWEEN(1,4),RANDBETWEEN(10,30),0))</f>
        <v>0.70486111111111116</v>
      </c>
      <c r="N304" s="8">
        <f ca="1">IF(Tabla1[[#This Row],[FECHA EJEC.]]="","",HOUR(Tabla1[[#This Row],[HORA TERMINO]]-Tabla1[[#This Row],[HORA INICIO]])+MINUTE(Tabla1[[#This Row],[HORA TERMINO]]-Tabla1[[#This Row],[HORA INICIO]])/60)</f>
        <v>3.35</v>
      </c>
      <c r="O304" s="1" t="str">
        <f ca="1">IF(AND(K304=I304,J304="CONFORME"),"FECHA CUMPLIDA",IF(J304="STAND BY","STAND BY",IF(J304=""," ",IF(Tabla1[[#This Row],[FECHA EJEC.]]="","PENDIENTE",CONCATENATE("RETRASO DE ",(K304-I304)," DIAS")))))</f>
        <v>FECHA CUMPLIDA</v>
      </c>
      <c r="P304" s="2" t="str">
        <f ca="1">VLOOKUP(MONTH(Tabla1[[#This Row],[FECHA PROG.]]),Tabla2[],2,0)</f>
        <v>Oct</v>
      </c>
      <c r="Q304" s="1">
        <f ca="1">YEAR(Tabla1[[#This Row],[FECHA PROG.]])</f>
        <v>2018</v>
      </c>
      <c r="R304" s="8">
        <f ca="1">360-SUMIFS(Tabla1[HORAS],Tabla1[MÁQUINA],Tabla1[[#This Row],[MÁQUINA]],Tabla1[AÑO],Tabla1[[#This Row],[AÑO]],Tabla1[MES],Tabla1[[#This Row],[MES]])</f>
        <v>356.65</v>
      </c>
      <c r="S304" s="17">
        <f ca="1">Tabla1[[#This Row],[HORAS DISPONIBLES]]/360</f>
        <v>0.99069444444444443</v>
      </c>
    </row>
    <row r="305" spans="1:19" x14ac:dyDescent="0.2">
      <c r="A305" s="1" t="s">
        <v>171</v>
      </c>
      <c r="B305" s="1" t="s">
        <v>81</v>
      </c>
      <c r="C305" s="1" t="str">
        <f ca="1">VLOOKUP(RANDBETWEEN(1,13),Tablas!$N$7:$O$19,2,0)</f>
        <v>ESCREPA</v>
      </c>
      <c r="E305" s="1" t="s">
        <v>18</v>
      </c>
      <c r="F305" s="1">
        <v>201</v>
      </c>
      <c r="G305" s="1" t="s">
        <v>55</v>
      </c>
      <c r="H305" s="1">
        <v>1911</v>
      </c>
      <c r="I305" s="2">
        <f t="shared" ca="1" si="4"/>
        <v>43277</v>
      </c>
      <c r="J305" s="1" t="str">
        <f ca="1">IFERROR(IF(YEAR(Tabla1[[#This Row],[FECHA EJEC.]])&gt;0,"CONFORME","STANDBY"),"PENDIENTE")</f>
        <v>CONFORME</v>
      </c>
      <c r="K305" s="2">
        <f ca="1">IF(VLOOKUP(RANDBETWEEN(1,20),Tablas!$Q$6:$R$25,2,0)=0,"",Tabla1[[#This Row],[FECHA PROG.]]+VLOOKUP(RANDBETWEEN(1,20),Tablas!$Q$6:$R$25,2,0))</f>
        <v>43281</v>
      </c>
      <c r="L305" s="7">
        <f ca="1">IF(Tabla1[[#This Row],[FECHA EJEC.]]="","",TIME(RANDBETWEEN(9,15),RANDBETWEEN(10,40),0))</f>
        <v>0.51944444444444449</v>
      </c>
      <c r="M305" s="7">
        <f ca="1">IF(Tabla1[[#This Row],[FECHA EJEC.]]="","",Tabla1[[#This Row],[HORA INICIO]]+TIME(RANDBETWEEN(1,4),RANDBETWEEN(10,30),0))</f>
        <v>0.69513888888888897</v>
      </c>
      <c r="N305" s="8">
        <f ca="1">IF(Tabla1[[#This Row],[FECHA EJEC.]]="","",HOUR(Tabla1[[#This Row],[HORA TERMINO]]-Tabla1[[#This Row],[HORA INICIO]])+MINUTE(Tabla1[[#This Row],[HORA TERMINO]]-Tabla1[[#This Row],[HORA INICIO]])/60)</f>
        <v>4.2166666666666668</v>
      </c>
      <c r="O305" s="1" t="str">
        <f ca="1">IF(AND(K305=I305,J305="CONFORME"),"FECHA CUMPLIDA",IF(J305="STAND BY","STAND BY",IF(J305=""," ",IF(Tabla1[[#This Row],[FECHA EJEC.]]="","PENDIENTE",CONCATENATE("RETRASO DE ",(K305-I305)," DIAS")))))</f>
        <v>RETRASO DE 4 DIAS</v>
      </c>
      <c r="P305" s="2" t="str">
        <f ca="1">VLOOKUP(MONTH(Tabla1[[#This Row],[FECHA PROG.]]),Tabla2[],2,0)</f>
        <v>Jun</v>
      </c>
      <c r="Q305" s="1">
        <f ca="1">YEAR(Tabla1[[#This Row],[FECHA PROG.]])</f>
        <v>2018</v>
      </c>
      <c r="R305" s="8">
        <f ca="1">360-SUMIFS(Tabla1[HORAS],Tabla1[MÁQUINA],Tabla1[[#This Row],[MÁQUINA]],Tabla1[AÑO],Tabla1[[#This Row],[AÑO]],Tabla1[MES],Tabla1[[#This Row],[MES]])</f>
        <v>355.78333333333336</v>
      </c>
      <c r="S305" s="17">
        <f ca="1">Tabla1[[#This Row],[HORAS DISPONIBLES]]/360</f>
        <v>0.98828703703703713</v>
      </c>
    </row>
    <row r="306" spans="1:19" x14ac:dyDescent="0.2">
      <c r="A306" s="1" t="s">
        <v>172</v>
      </c>
      <c r="B306" s="1" t="s">
        <v>82</v>
      </c>
      <c r="C306" s="1" t="str">
        <f ca="1">VLOOKUP(RANDBETWEEN(1,13),Tablas!$N$7:$O$19,2,0)</f>
        <v>PAVIMENTADORA</v>
      </c>
      <c r="E306" s="1" t="s">
        <v>18</v>
      </c>
      <c r="F306" s="1">
        <v>201</v>
      </c>
      <c r="G306" s="1" t="s">
        <v>55</v>
      </c>
      <c r="H306" s="1">
        <v>1911</v>
      </c>
      <c r="I306" s="2">
        <f t="shared" ca="1" si="4"/>
        <v>43232</v>
      </c>
      <c r="J306" s="1" t="str">
        <f ca="1">IFERROR(IF(YEAR(Tabla1[[#This Row],[FECHA EJEC.]])&gt;0,"CONFORME","STANDBY"),"PENDIENTE")</f>
        <v>CONFORME</v>
      </c>
      <c r="K306" s="2">
        <f ca="1">IF(VLOOKUP(RANDBETWEEN(1,20),Tablas!$Q$6:$R$25,2,0)=0,"",Tabla1[[#This Row],[FECHA PROG.]]+VLOOKUP(RANDBETWEEN(1,20),Tablas!$Q$6:$R$25,2,0))</f>
        <v>43233</v>
      </c>
      <c r="L306" s="7">
        <f ca="1">IF(Tabla1[[#This Row],[FECHA EJEC.]]="","",TIME(RANDBETWEEN(9,15),RANDBETWEEN(10,40),0))</f>
        <v>0.38958333333333334</v>
      </c>
      <c r="M306" s="7">
        <f ca="1">IF(Tabla1[[#This Row],[FECHA EJEC.]]="","",Tabla1[[#This Row],[HORA INICIO]]+TIME(RANDBETWEEN(1,4),RANDBETWEEN(10,30),0))</f>
        <v>0.44236111111111109</v>
      </c>
      <c r="N306" s="8">
        <f ca="1">IF(Tabla1[[#This Row],[FECHA EJEC.]]="","",HOUR(Tabla1[[#This Row],[HORA TERMINO]]-Tabla1[[#This Row],[HORA INICIO]])+MINUTE(Tabla1[[#This Row],[HORA TERMINO]]-Tabla1[[#This Row],[HORA INICIO]])/60)</f>
        <v>1.2666666666666666</v>
      </c>
      <c r="O306" s="1" t="str">
        <f ca="1">IF(AND(K306=I306,J306="CONFORME"),"FECHA CUMPLIDA",IF(J306="STAND BY","STAND BY",IF(J306=""," ",IF(Tabla1[[#This Row],[FECHA EJEC.]]="","PENDIENTE",CONCATENATE("RETRASO DE ",(K306-I306)," DIAS")))))</f>
        <v>RETRASO DE 1 DIAS</v>
      </c>
      <c r="P306" s="2" t="str">
        <f ca="1">VLOOKUP(MONTH(Tabla1[[#This Row],[FECHA PROG.]]),Tabla2[],2,0)</f>
        <v>May</v>
      </c>
      <c r="Q306" s="1">
        <f ca="1">YEAR(Tabla1[[#This Row],[FECHA PROG.]])</f>
        <v>2018</v>
      </c>
      <c r="R306" s="8">
        <f ca="1">360-SUMIFS(Tabla1[HORAS],Tabla1[MÁQUINA],Tabla1[[#This Row],[MÁQUINA]],Tabla1[AÑO],Tabla1[[#This Row],[AÑO]],Tabla1[MES],Tabla1[[#This Row],[MES]])</f>
        <v>358.73333333333335</v>
      </c>
      <c r="S306" s="17">
        <f ca="1">Tabla1[[#This Row],[HORAS DISPONIBLES]]/360</f>
        <v>0.99648148148148152</v>
      </c>
    </row>
    <row r="307" spans="1:19" x14ac:dyDescent="0.2">
      <c r="A307" s="1" t="s">
        <v>173</v>
      </c>
      <c r="B307" s="1" t="s">
        <v>83</v>
      </c>
      <c r="C307" s="1" t="str">
        <f ca="1">VLOOKUP(RANDBETWEEN(1,13),Tablas!$N$7:$O$19,2,0)</f>
        <v>COMPACTADORA</v>
      </c>
      <c r="E307" s="1" t="s">
        <v>18</v>
      </c>
      <c r="F307" s="1">
        <v>201</v>
      </c>
      <c r="G307" s="1" t="s">
        <v>55</v>
      </c>
      <c r="H307" s="1">
        <v>1911</v>
      </c>
      <c r="I307" s="2">
        <f t="shared" ca="1" si="4"/>
        <v>43323</v>
      </c>
      <c r="J307" s="1" t="str">
        <f ca="1">IFERROR(IF(YEAR(Tabla1[[#This Row],[FECHA EJEC.]])&gt;0,"CONFORME","STANDBY"),"PENDIENTE")</f>
        <v>CONFORME</v>
      </c>
      <c r="K307" s="2">
        <f ca="1">IF(VLOOKUP(RANDBETWEEN(1,20),Tablas!$Q$6:$R$25,2,0)=0,"",Tabla1[[#This Row],[FECHA PROG.]]+VLOOKUP(RANDBETWEEN(1,20),Tablas!$Q$6:$R$25,2,0))</f>
        <v>43326</v>
      </c>
      <c r="L307" s="7">
        <f ca="1">IF(Tabla1[[#This Row],[FECHA EJEC.]]="","",TIME(RANDBETWEEN(9,15),RANDBETWEEN(10,40),0))</f>
        <v>0.39444444444444443</v>
      </c>
      <c r="M307" s="7">
        <f ca="1">IF(Tabla1[[#This Row],[FECHA EJEC.]]="","",Tabla1[[#This Row],[HORA INICIO]]+TIME(RANDBETWEEN(1,4),RANDBETWEEN(10,30),0))</f>
        <v>0.58194444444444438</v>
      </c>
      <c r="N307" s="8">
        <f ca="1">IF(Tabla1[[#This Row],[FECHA EJEC.]]="","",HOUR(Tabla1[[#This Row],[HORA TERMINO]]-Tabla1[[#This Row],[HORA INICIO]])+MINUTE(Tabla1[[#This Row],[HORA TERMINO]]-Tabla1[[#This Row],[HORA INICIO]])/60)</f>
        <v>4.5</v>
      </c>
      <c r="O307" s="1" t="str">
        <f ca="1">IF(AND(K307=I307,J307="CONFORME"),"FECHA CUMPLIDA",IF(J307="STAND BY","STAND BY",IF(J307=""," ",IF(Tabla1[[#This Row],[FECHA EJEC.]]="","PENDIENTE",CONCATENATE("RETRASO DE ",(K307-I307)," DIAS")))))</f>
        <v>RETRASO DE 3 DIAS</v>
      </c>
      <c r="P307" s="2" t="str">
        <f ca="1">VLOOKUP(MONTH(Tabla1[[#This Row],[FECHA PROG.]]),Tabla2[],2,0)</f>
        <v>Ago</v>
      </c>
      <c r="Q307" s="1">
        <f ca="1">YEAR(Tabla1[[#This Row],[FECHA PROG.]])</f>
        <v>2018</v>
      </c>
      <c r="R307" s="8">
        <f ca="1">360-SUMIFS(Tabla1[HORAS],Tabla1[MÁQUINA],Tabla1[[#This Row],[MÁQUINA]],Tabla1[AÑO],Tabla1[[#This Row],[AÑO]],Tabla1[MES],Tabla1[[#This Row],[MES]])</f>
        <v>355.5</v>
      </c>
      <c r="S307" s="17">
        <f ca="1">Tabla1[[#This Row],[HORAS DISPONIBLES]]/360</f>
        <v>0.98750000000000004</v>
      </c>
    </row>
    <row r="308" spans="1:19" x14ac:dyDescent="0.2">
      <c r="A308" s="1" t="s">
        <v>174</v>
      </c>
      <c r="B308" s="1" t="s">
        <v>84</v>
      </c>
      <c r="C308" s="1" t="str">
        <f ca="1">VLOOKUP(RANDBETWEEN(1,13),Tablas!$N$7:$O$19,2,0)</f>
        <v>RETROEXCAVADORA</v>
      </c>
      <c r="E308" s="1" t="s">
        <v>18</v>
      </c>
      <c r="F308" s="1">
        <v>201</v>
      </c>
      <c r="G308" s="1" t="s">
        <v>55</v>
      </c>
      <c r="H308" s="1">
        <v>1911</v>
      </c>
      <c r="I308" s="2">
        <f t="shared" ca="1" si="4"/>
        <v>43346</v>
      </c>
      <c r="J308" s="1" t="str">
        <f ca="1">IFERROR(IF(YEAR(Tabla1[[#This Row],[FECHA EJEC.]])&gt;0,"CONFORME","STANDBY"),"PENDIENTE")</f>
        <v>PENDIENTE</v>
      </c>
      <c r="K308" s="2" t="str">
        <f ca="1">IF(VLOOKUP(RANDBETWEEN(1,20),Tablas!$Q$6:$R$25,2,0)=0,"",Tabla1[[#This Row],[FECHA PROG.]]+VLOOKUP(RANDBETWEEN(1,20),Tablas!$Q$6:$R$25,2,0))</f>
        <v/>
      </c>
      <c r="L308" s="7" t="str">
        <f ca="1">IF(Tabla1[[#This Row],[FECHA EJEC.]]="","",TIME(RANDBETWEEN(9,15),RANDBETWEEN(10,40),0))</f>
        <v/>
      </c>
      <c r="M308" s="7" t="str">
        <f ca="1">IF(Tabla1[[#This Row],[FECHA EJEC.]]="","",Tabla1[[#This Row],[HORA INICIO]]+TIME(RANDBETWEEN(1,4),RANDBETWEEN(10,30),0))</f>
        <v/>
      </c>
      <c r="N308" s="8" t="str">
        <f ca="1">IF(Tabla1[[#This Row],[FECHA EJEC.]]="","",HOUR(Tabla1[[#This Row],[HORA TERMINO]]-Tabla1[[#This Row],[HORA INICIO]])+MINUTE(Tabla1[[#This Row],[HORA TERMINO]]-Tabla1[[#This Row],[HORA INICIO]])/60)</f>
        <v/>
      </c>
      <c r="O308" s="1" t="str">
        <f ca="1">IF(AND(K308=I308,J308="CONFORME"),"FECHA CUMPLIDA",IF(J308="STAND BY","STAND BY",IF(J308=""," ",IF(Tabla1[[#This Row],[FECHA EJEC.]]="","PENDIENTE",CONCATENATE("RETRASO DE ",(K308-I308)," DIAS")))))</f>
        <v>PENDIENTE</v>
      </c>
      <c r="P308" s="2" t="str">
        <f ca="1">VLOOKUP(MONTH(Tabla1[[#This Row],[FECHA PROG.]]),Tabla2[],2,0)</f>
        <v>Set</v>
      </c>
      <c r="Q308" s="1">
        <f ca="1">YEAR(Tabla1[[#This Row],[FECHA PROG.]])</f>
        <v>2018</v>
      </c>
      <c r="R308" s="8">
        <f ca="1">360-SUMIFS(Tabla1[HORAS],Tabla1[MÁQUINA],Tabla1[[#This Row],[MÁQUINA]],Tabla1[AÑO],Tabla1[[#This Row],[AÑO]],Tabla1[MES],Tabla1[[#This Row],[MES]])</f>
        <v>360</v>
      </c>
      <c r="S308" s="17">
        <f ca="1">Tabla1[[#This Row],[HORAS DISPONIBLES]]/360</f>
        <v>1</v>
      </c>
    </row>
    <row r="309" spans="1:19" x14ac:dyDescent="0.2">
      <c r="A309" s="1" t="s">
        <v>175</v>
      </c>
      <c r="B309" s="1" t="s">
        <v>85</v>
      </c>
      <c r="C309" s="1" t="str">
        <f ca="1">VLOOKUP(RANDBETWEEN(1,13),Tablas!$N$7:$O$19,2,0)</f>
        <v>ESCREPA</v>
      </c>
      <c r="E309" s="1" t="s">
        <v>18</v>
      </c>
      <c r="F309" s="1">
        <v>201</v>
      </c>
      <c r="G309" s="1" t="s">
        <v>55</v>
      </c>
      <c r="H309" s="1">
        <v>1911</v>
      </c>
      <c r="I309" s="2">
        <f t="shared" ca="1" si="4"/>
        <v>43408</v>
      </c>
      <c r="J309" s="1" t="str">
        <f ca="1">IFERROR(IF(YEAR(Tabla1[[#This Row],[FECHA EJEC.]])&gt;0,"CONFORME","STANDBY"),"PENDIENTE")</f>
        <v>CONFORME</v>
      </c>
      <c r="K309" s="2">
        <f ca="1">IF(VLOOKUP(RANDBETWEEN(1,20),Tablas!$Q$6:$R$25,2,0)=0,"",Tabla1[[#This Row],[FECHA PROG.]]+VLOOKUP(RANDBETWEEN(1,20),Tablas!$Q$6:$R$25,2,0))</f>
        <v>43411</v>
      </c>
      <c r="L309" s="7">
        <f ca="1">IF(Tabla1[[#This Row],[FECHA EJEC.]]="","",TIME(RANDBETWEEN(9,15),RANDBETWEEN(10,40),0))</f>
        <v>0.48541666666666666</v>
      </c>
      <c r="M309" s="7">
        <f ca="1">IF(Tabla1[[#This Row],[FECHA EJEC.]]="","",Tabla1[[#This Row],[HORA INICIO]]+TIME(RANDBETWEEN(1,4),RANDBETWEEN(10,30),0))</f>
        <v>0.66736111111111107</v>
      </c>
      <c r="N309" s="8">
        <f ca="1">IF(Tabla1[[#This Row],[FECHA EJEC.]]="","",HOUR(Tabla1[[#This Row],[HORA TERMINO]]-Tabla1[[#This Row],[HORA INICIO]])+MINUTE(Tabla1[[#This Row],[HORA TERMINO]]-Tabla1[[#This Row],[HORA INICIO]])/60)</f>
        <v>4.3666666666666663</v>
      </c>
      <c r="O309" s="1" t="str">
        <f ca="1">IF(AND(K309=I309,J309="CONFORME"),"FECHA CUMPLIDA",IF(J309="STAND BY","STAND BY",IF(J309=""," ",IF(Tabla1[[#This Row],[FECHA EJEC.]]="","PENDIENTE",CONCATENATE("RETRASO DE ",(K309-I309)," DIAS")))))</f>
        <v>RETRASO DE 3 DIAS</v>
      </c>
      <c r="P309" s="2" t="str">
        <f ca="1">VLOOKUP(MONTH(Tabla1[[#This Row],[FECHA PROG.]]),Tabla2[],2,0)</f>
        <v>Nov</v>
      </c>
      <c r="Q309" s="1">
        <f ca="1">YEAR(Tabla1[[#This Row],[FECHA PROG.]])</f>
        <v>2018</v>
      </c>
      <c r="R309" s="8">
        <f ca="1">360-SUMIFS(Tabla1[HORAS],Tabla1[MÁQUINA],Tabla1[[#This Row],[MÁQUINA]],Tabla1[AÑO],Tabla1[[#This Row],[AÑO]],Tabla1[MES],Tabla1[[#This Row],[MES]])</f>
        <v>351.21666666666664</v>
      </c>
      <c r="S309" s="17">
        <f ca="1">Tabla1[[#This Row],[HORAS DISPONIBLES]]/360</f>
        <v>0.97560185185185178</v>
      </c>
    </row>
    <row r="310" spans="1:19" x14ac:dyDescent="0.2">
      <c r="A310" s="1" t="s">
        <v>139</v>
      </c>
      <c r="B310" s="1" t="s">
        <v>28</v>
      </c>
      <c r="C310" s="1" t="str">
        <f ca="1">VLOOKUP(RANDBETWEEN(1,13),Tablas!$N$7:$O$19,2,0)</f>
        <v>LAS VOLQUETAS</v>
      </c>
      <c r="D310" s="1" t="s">
        <v>12</v>
      </c>
      <c r="E310" s="1" t="s">
        <v>13</v>
      </c>
      <c r="F310" s="1">
        <v>106</v>
      </c>
      <c r="G310" s="1" t="s">
        <v>14</v>
      </c>
      <c r="H310" s="1">
        <v>1420</v>
      </c>
      <c r="I310" s="2">
        <f t="shared" ca="1" si="4"/>
        <v>43273</v>
      </c>
      <c r="J310" s="1" t="str">
        <f ca="1">IFERROR(IF(YEAR(Tabla1[[#This Row],[FECHA EJEC.]])&gt;0,"CONFORME","STANDBY"),"PENDIENTE")</f>
        <v>CONFORME</v>
      </c>
      <c r="K310" s="2">
        <f ca="1">IF(VLOOKUP(RANDBETWEEN(1,20),Tablas!$Q$6:$R$25,2,0)=0,"",Tabla1[[#This Row],[FECHA PROG.]]+VLOOKUP(RANDBETWEEN(1,20),Tablas!$Q$6:$R$25,2,0))</f>
        <v>43274</v>
      </c>
      <c r="L310" s="7">
        <f ca="1">IF(Tabla1[[#This Row],[FECHA EJEC.]]="","",TIME(RANDBETWEEN(9,15),RANDBETWEEN(10,40),0))</f>
        <v>0.4284722222222222</v>
      </c>
      <c r="M310" s="7">
        <f ca="1">IF(Tabla1[[#This Row],[FECHA EJEC.]]="","",Tabla1[[#This Row],[HORA INICIO]]+TIME(RANDBETWEEN(1,4),RANDBETWEEN(10,30),0))</f>
        <v>0.52222222222222214</v>
      </c>
      <c r="N310" s="8">
        <f ca="1">IF(Tabla1[[#This Row],[FECHA EJEC.]]="","",HOUR(Tabla1[[#This Row],[HORA TERMINO]]-Tabla1[[#This Row],[HORA INICIO]])+MINUTE(Tabla1[[#This Row],[HORA TERMINO]]-Tabla1[[#This Row],[HORA INICIO]])/60)</f>
        <v>2.25</v>
      </c>
      <c r="O310" s="1" t="str">
        <f ca="1">IF(AND(K310=I310,J310="CONFORME"),"FECHA CUMPLIDA",IF(J310="STAND BY","STAND BY",IF(J310=""," ",IF(Tabla1[[#This Row],[FECHA EJEC.]]="","PENDIENTE",CONCATENATE("RETRASO DE ",(K310-I310)," DIAS")))))</f>
        <v>RETRASO DE 1 DIAS</v>
      </c>
      <c r="P310" s="2" t="str">
        <f ca="1">VLOOKUP(MONTH(Tabla1[[#This Row],[FECHA PROG.]]),Tabla2[],2,0)</f>
        <v>Jun</v>
      </c>
      <c r="Q310" s="1">
        <f ca="1">YEAR(Tabla1[[#This Row],[FECHA PROG.]])</f>
        <v>2018</v>
      </c>
      <c r="R310" s="8">
        <f ca="1">360-SUMIFS(Tabla1[HORAS],Tabla1[MÁQUINA],Tabla1[[#This Row],[MÁQUINA]],Tabla1[AÑO],Tabla1[[#This Row],[AÑO]],Tabla1[MES],Tabla1[[#This Row],[MES]])</f>
        <v>306.26666666666665</v>
      </c>
      <c r="S310" s="17">
        <f ca="1">Tabla1[[#This Row],[HORAS DISPONIBLES]]/360</f>
        <v>0.85074074074074069</v>
      </c>
    </row>
    <row r="311" spans="1:19" x14ac:dyDescent="0.2">
      <c r="A311" s="1" t="s">
        <v>139</v>
      </c>
      <c r="B311" s="1" t="s">
        <v>28</v>
      </c>
      <c r="C311" s="1" t="str">
        <f ca="1">VLOOKUP(RANDBETWEEN(1,13),Tablas!$N$7:$O$19,2,0)</f>
        <v>RETROEXCAVADORA</v>
      </c>
      <c r="D311" s="1" t="s">
        <v>12</v>
      </c>
      <c r="E311" s="1" t="s">
        <v>18</v>
      </c>
      <c r="F311" s="1">
        <v>106</v>
      </c>
      <c r="G311" s="1" t="s">
        <v>55</v>
      </c>
      <c r="H311" s="1">
        <v>1911</v>
      </c>
      <c r="I311" s="2">
        <f t="shared" ca="1" si="4"/>
        <v>43604</v>
      </c>
      <c r="J311" s="1" t="str">
        <f ca="1">IFERROR(IF(YEAR(Tabla1[[#This Row],[FECHA EJEC.]])&gt;0,"CONFORME","STANDBY"),"PENDIENTE")</f>
        <v>PENDIENTE</v>
      </c>
      <c r="K311" s="2" t="str">
        <f ca="1">IF(VLOOKUP(RANDBETWEEN(1,20),Tablas!$Q$6:$R$25,2,0)=0,"",Tabla1[[#This Row],[FECHA PROG.]]+VLOOKUP(RANDBETWEEN(1,20),Tablas!$Q$6:$R$25,2,0))</f>
        <v/>
      </c>
      <c r="L311" s="7" t="str">
        <f ca="1">IF(Tabla1[[#This Row],[FECHA EJEC.]]="","",TIME(RANDBETWEEN(9,15),RANDBETWEEN(10,40),0))</f>
        <v/>
      </c>
      <c r="M311" s="7" t="str">
        <f ca="1">IF(Tabla1[[#This Row],[FECHA EJEC.]]="","",Tabla1[[#This Row],[HORA INICIO]]+TIME(RANDBETWEEN(1,4),RANDBETWEEN(10,30),0))</f>
        <v/>
      </c>
      <c r="N311" s="8" t="str">
        <f ca="1">IF(Tabla1[[#This Row],[FECHA EJEC.]]="","",HOUR(Tabla1[[#This Row],[HORA TERMINO]]-Tabla1[[#This Row],[HORA INICIO]])+MINUTE(Tabla1[[#This Row],[HORA TERMINO]]-Tabla1[[#This Row],[HORA INICIO]])/60)</f>
        <v/>
      </c>
      <c r="O311" s="1" t="str">
        <f ca="1">IF(AND(K311=I311,J311="CONFORME"),"FECHA CUMPLIDA",IF(J311="STAND BY","STAND BY",IF(J311=""," ",IF(Tabla1[[#This Row],[FECHA EJEC.]]="","PENDIENTE",CONCATENATE("RETRASO DE ",(K311-I311)," DIAS")))))</f>
        <v>PENDIENTE</v>
      </c>
      <c r="P311" s="2" t="str">
        <f ca="1">VLOOKUP(MONTH(Tabla1[[#This Row],[FECHA PROG.]]),Tabla2[],2,0)</f>
        <v>May</v>
      </c>
      <c r="Q311" s="1">
        <f ca="1">YEAR(Tabla1[[#This Row],[FECHA PROG.]])</f>
        <v>2019</v>
      </c>
      <c r="R311" s="8">
        <f ca="1">360-SUMIFS(Tabla1[HORAS],Tabla1[MÁQUINA],Tabla1[[#This Row],[MÁQUINA]],Tabla1[AÑO],Tabla1[[#This Row],[AÑO]],Tabla1[MES],Tabla1[[#This Row],[MES]])</f>
        <v>335.88333333333333</v>
      </c>
      <c r="S311" s="17">
        <f ca="1">Tabla1[[#This Row],[HORAS DISPONIBLES]]/360</f>
        <v>0.93300925925925926</v>
      </c>
    </row>
    <row r="312" spans="1:19" x14ac:dyDescent="0.2">
      <c r="A312" s="1" t="s">
        <v>144</v>
      </c>
      <c r="B312" s="1" t="s">
        <v>36</v>
      </c>
      <c r="C312" s="1" t="str">
        <f ca="1">VLOOKUP(RANDBETWEEN(1,13),Tablas!$N$7:$O$19,2,0)</f>
        <v>MOTONIVELADORA</v>
      </c>
      <c r="D312" s="1" t="s">
        <v>12</v>
      </c>
      <c r="E312" s="1" t="s">
        <v>21</v>
      </c>
      <c r="F312" s="1">
        <v>107</v>
      </c>
      <c r="G312" s="1" t="s">
        <v>19</v>
      </c>
      <c r="H312" s="1">
        <v>1698</v>
      </c>
      <c r="I312" s="2">
        <f t="shared" ca="1" si="4"/>
        <v>43276</v>
      </c>
      <c r="J312" s="1" t="str">
        <f ca="1">IFERROR(IF(YEAR(Tabla1[[#This Row],[FECHA EJEC.]])&gt;0,"CONFORME","STANDBY"),"PENDIENTE")</f>
        <v>CONFORME</v>
      </c>
      <c r="K312" s="2">
        <f ca="1">IF(VLOOKUP(RANDBETWEEN(1,20),Tablas!$Q$6:$R$25,2,0)=0,"",Tabla1[[#This Row],[FECHA PROG.]]+VLOOKUP(RANDBETWEEN(1,20),Tablas!$Q$6:$R$25,2,0))</f>
        <v>43279</v>
      </c>
      <c r="L312" s="7">
        <f ca="1">IF(Tabla1[[#This Row],[FECHA EJEC.]]="","",TIME(RANDBETWEEN(9,15),RANDBETWEEN(10,40),0))</f>
        <v>0.51875000000000004</v>
      </c>
      <c r="M312" s="7">
        <f ca="1">IF(Tabla1[[#This Row],[FECHA EJEC.]]="","",Tabla1[[#This Row],[HORA INICIO]]+TIME(RANDBETWEEN(1,4),RANDBETWEEN(10,30),0))</f>
        <v>0.57569444444444451</v>
      </c>
      <c r="N312" s="8">
        <f ca="1">IF(Tabla1[[#This Row],[FECHA EJEC.]]="","",HOUR(Tabla1[[#This Row],[HORA TERMINO]]-Tabla1[[#This Row],[HORA INICIO]])+MINUTE(Tabla1[[#This Row],[HORA TERMINO]]-Tabla1[[#This Row],[HORA INICIO]])/60)</f>
        <v>1.3666666666666667</v>
      </c>
      <c r="O312" s="1" t="str">
        <f ca="1">IF(AND(K312=I312,J312="CONFORME"),"FECHA CUMPLIDA",IF(J312="STAND BY","STAND BY",IF(J312=""," ",IF(Tabla1[[#This Row],[FECHA EJEC.]]="","PENDIENTE",CONCATENATE("RETRASO DE ",(K312-I312)," DIAS")))))</f>
        <v>RETRASO DE 3 DIAS</v>
      </c>
      <c r="P312" s="2" t="str">
        <f ca="1">VLOOKUP(MONTH(Tabla1[[#This Row],[FECHA PROG.]]),Tabla2[],2,0)</f>
        <v>Jun</v>
      </c>
      <c r="Q312" s="1">
        <f ca="1">YEAR(Tabla1[[#This Row],[FECHA PROG.]])</f>
        <v>2018</v>
      </c>
      <c r="R312" s="8">
        <f ca="1">360-SUMIFS(Tabla1[HORAS],Tabla1[MÁQUINA],Tabla1[[#This Row],[MÁQUINA]],Tabla1[AÑO],Tabla1[[#This Row],[AÑO]],Tabla1[MES],Tabla1[[#This Row],[MES]])</f>
        <v>356</v>
      </c>
      <c r="S312" s="17">
        <f ca="1">Tabla1[[#This Row],[HORAS DISPONIBLES]]/360</f>
        <v>0.98888888888888893</v>
      </c>
    </row>
    <row r="313" spans="1:19" x14ac:dyDescent="0.2">
      <c r="A313" s="1" t="s">
        <v>150</v>
      </c>
      <c r="B313" s="1" t="s">
        <v>46</v>
      </c>
      <c r="C313" s="1" t="str">
        <f ca="1">VLOOKUP(RANDBETWEEN(1,13),Tablas!$N$7:$O$19,2,0)</f>
        <v>MOTOTRAILLA</v>
      </c>
      <c r="D313" s="1" t="s">
        <v>12</v>
      </c>
      <c r="E313" s="1" t="s">
        <v>24</v>
      </c>
      <c r="F313" s="1">
        <v>201</v>
      </c>
      <c r="G313" s="1" t="s">
        <v>25</v>
      </c>
      <c r="H313" s="1">
        <v>1168</v>
      </c>
      <c r="I313" s="2">
        <f t="shared" ca="1" si="4"/>
        <v>43211</v>
      </c>
      <c r="J313" s="1" t="str">
        <f ca="1">IFERROR(IF(YEAR(Tabla1[[#This Row],[FECHA EJEC.]])&gt;0,"CONFORME","STANDBY"),"PENDIENTE")</f>
        <v>PENDIENTE</v>
      </c>
      <c r="K313" s="2" t="str">
        <f ca="1">IF(VLOOKUP(RANDBETWEEN(1,20),Tablas!$Q$6:$R$25,2,0)=0,"",Tabla1[[#This Row],[FECHA PROG.]]+VLOOKUP(RANDBETWEEN(1,20),Tablas!$Q$6:$R$25,2,0))</f>
        <v/>
      </c>
      <c r="L313" s="7" t="str">
        <f ca="1">IF(Tabla1[[#This Row],[FECHA EJEC.]]="","",TIME(RANDBETWEEN(9,15),RANDBETWEEN(10,40),0))</f>
        <v/>
      </c>
      <c r="M313" s="7" t="str">
        <f ca="1">IF(Tabla1[[#This Row],[FECHA EJEC.]]="","",Tabla1[[#This Row],[HORA INICIO]]+TIME(RANDBETWEEN(1,4),RANDBETWEEN(10,30),0))</f>
        <v/>
      </c>
      <c r="N313" s="8" t="str">
        <f ca="1">IF(Tabla1[[#This Row],[FECHA EJEC.]]="","",HOUR(Tabla1[[#This Row],[HORA TERMINO]]-Tabla1[[#This Row],[HORA INICIO]])+MINUTE(Tabla1[[#This Row],[HORA TERMINO]]-Tabla1[[#This Row],[HORA INICIO]])/60)</f>
        <v/>
      </c>
      <c r="O313" s="1" t="str">
        <f ca="1">IF(AND(K313=I313,J313="CONFORME"),"FECHA CUMPLIDA",IF(J313="STAND BY","STAND BY",IF(J313=""," ",IF(Tabla1[[#This Row],[FECHA EJEC.]]="","PENDIENTE",CONCATENATE("RETRASO DE ",(K313-I313)," DIAS")))))</f>
        <v>PENDIENTE</v>
      </c>
      <c r="P313" s="2" t="str">
        <f ca="1">VLOOKUP(MONTH(Tabla1[[#This Row],[FECHA PROG.]]),Tabla2[],2,0)</f>
        <v>Abr</v>
      </c>
      <c r="Q313" s="1">
        <f ca="1">YEAR(Tabla1[[#This Row],[FECHA PROG.]])</f>
        <v>2018</v>
      </c>
      <c r="R313" s="8">
        <f ca="1">360-SUMIFS(Tabla1[HORAS],Tabla1[MÁQUINA],Tabla1[[#This Row],[MÁQUINA]],Tabla1[AÑO],Tabla1[[#This Row],[AÑO]],Tabla1[MES],Tabla1[[#This Row],[MES]])</f>
        <v>355.78333333333336</v>
      </c>
      <c r="S313" s="17">
        <f ca="1">Tabla1[[#This Row],[HORAS DISPONIBLES]]/360</f>
        <v>0.98828703703703713</v>
      </c>
    </row>
    <row r="314" spans="1:19" x14ac:dyDescent="0.2">
      <c r="A314" s="1" t="s">
        <v>134</v>
      </c>
      <c r="B314" s="1" t="s">
        <v>26</v>
      </c>
      <c r="C314" s="1" t="str">
        <f ca="1">VLOOKUP(RANDBETWEEN(1,13),Tablas!$N$7:$O$19,2,0)</f>
        <v>MOTONIVELADORA</v>
      </c>
      <c r="D314" s="1" t="s">
        <v>12</v>
      </c>
      <c r="E314" s="1" t="s">
        <v>13</v>
      </c>
      <c r="F314" s="1">
        <v>107</v>
      </c>
      <c r="G314" s="1" t="s">
        <v>14</v>
      </c>
      <c r="H314" s="1">
        <v>1420</v>
      </c>
      <c r="I314" s="2">
        <f t="shared" ca="1" si="4"/>
        <v>43414</v>
      </c>
      <c r="J314" s="1" t="str">
        <f ca="1">IFERROR(IF(YEAR(Tabla1[[#This Row],[FECHA EJEC.]])&gt;0,"CONFORME","STANDBY"),"PENDIENTE")</f>
        <v>CONFORME</v>
      </c>
      <c r="K314" s="2">
        <f ca="1">IF(VLOOKUP(RANDBETWEEN(1,20),Tablas!$Q$6:$R$25,2,0)=0,"",Tabla1[[#This Row],[FECHA PROG.]]+VLOOKUP(RANDBETWEEN(1,20),Tablas!$Q$6:$R$25,2,0))</f>
        <v>43414</v>
      </c>
      <c r="L314" s="7">
        <f ca="1">IF(Tabla1[[#This Row],[FECHA EJEC.]]="","",TIME(RANDBETWEEN(9,15),RANDBETWEEN(10,40),0))</f>
        <v>0.64375000000000004</v>
      </c>
      <c r="M314" s="7">
        <f ca="1">IF(Tabla1[[#This Row],[FECHA EJEC.]]="","",Tabla1[[#This Row],[HORA INICIO]]+TIME(RANDBETWEEN(1,4),RANDBETWEEN(10,30),0))</f>
        <v>0.70000000000000007</v>
      </c>
      <c r="N314" s="8">
        <f ca="1">IF(Tabla1[[#This Row],[FECHA EJEC.]]="","",HOUR(Tabla1[[#This Row],[HORA TERMINO]]-Tabla1[[#This Row],[HORA INICIO]])+MINUTE(Tabla1[[#This Row],[HORA TERMINO]]-Tabla1[[#This Row],[HORA INICIO]])/60)</f>
        <v>1.35</v>
      </c>
      <c r="O314" s="1" t="str">
        <f ca="1">IF(AND(K314=I314,J314="CONFORME"),"FECHA CUMPLIDA",IF(J314="STAND BY","STAND BY",IF(J314=""," ",IF(Tabla1[[#This Row],[FECHA EJEC.]]="","PENDIENTE",CONCATENATE("RETRASO DE ",(K314-I314)," DIAS")))))</f>
        <v>FECHA CUMPLIDA</v>
      </c>
      <c r="P314" s="2" t="str">
        <f ca="1">VLOOKUP(MONTH(Tabla1[[#This Row],[FECHA PROG.]]),Tabla2[],2,0)</f>
        <v>Nov</v>
      </c>
      <c r="Q314" s="1">
        <f ca="1">YEAR(Tabla1[[#This Row],[FECHA PROG.]])</f>
        <v>2018</v>
      </c>
      <c r="R314" s="8">
        <f ca="1">360-SUMIFS(Tabla1[HORAS],Tabla1[MÁQUINA],Tabla1[[#This Row],[MÁQUINA]],Tabla1[AÑO],Tabla1[[#This Row],[AÑO]],Tabla1[MES],Tabla1[[#This Row],[MES]])</f>
        <v>351.61666666666667</v>
      </c>
      <c r="S314" s="17">
        <f ca="1">Tabla1[[#This Row],[HORAS DISPONIBLES]]/360</f>
        <v>0.97671296296296295</v>
      </c>
    </row>
    <row r="315" spans="1:19" x14ac:dyDescent="0.2">
      <c r="A315" s="1" t="s">
        <v>153</v>
      </c>
      <c r="B315" s="1" t="s">
        <v>57</v>
      </c>
      <c r="C315" s="1" t="str">
        <f ca="1">VLOOKUP(RANDBETWEEN(1,13),Tablas!$N$7:$O$19,2,0)</f>
        <v>CISTERNAS DE AGUA</v>
      </c>
      <c r="E315" s="1" t="s">
        <v>18</v>
      </c>
      <c r="F315" s="1">
        <v>107</v>
      </c>
      <c r="G315" s="1" t="s">
        <v>19</v>
      </c>
      <c r="H315" s="1">
        <v>1698</v>
      </c>
      <c r="I315" s="2">
        <f t="shared" ca="1" si="4"/>
        <v>43356</v>
      </c>
      <c r="J315" s="1" t="str">
        <f ca="1">IFERROR(IF(YEAR(Tabla1[[#This Row],[FECHA EJEC.]])&gt;0,"CONFORME","STANDBY"),"PENDIENTE")</f>
        <v>PENDIENTE</v>
      </c>
      <c r="K315" s="2" t="str">
        <f ca="1">IF(VLOOKUP(RANDBETWEEN(1,20),Tablas!$Q$6:$R$25,2,0)=0,"",Tabla1[[#This Row],[FECHA PROG.]]+VLOOKUP(RANDBETWEEN(1,20),Tablas!$Q$6:$R$25,2,0))</f>
        <v/>
      </c>
      <c r="L315" s="7" t="str">
        <f ca="1">IF(Tabla1[[#This Row],[FECHA EJEC.]]="","",TIME(RANDBETWEEN(9,15),RANDBETWEEN(10,40),0))</f>
        <v/>
      </c>
      <c r="M315" s="7" t="str">
        <f ca="1">IF(Tabla1[[#This Row],[FECHA EJEC.]]="","",Tabla1[[#This Row],[HORA INICIO]]+TIME(RANDBETWEEN(1,4),RANDBETWEEN(10,30),0))</f>
        <v/>
      </c>
      <c r="N315" s="8" t="str">
        <f ca="1">IF(Tabla1[[#This Row],[FECHA EJEC.]]="","",HOUR(Tabla1[[#This Row],[HORA TERMINO]]-Tabla1[[#This Row],[HORA INICIO]])+MINUTE(Tabla1[[#This Row],[HORA TERMINO]]-Tabla1[[#This Row],[HORA INICIO]])/60)</f>
        <v/>
      </c>
      <c r="O315" s="1" t="str">
        <f ca="1">IF(AND(K315=I315,J315="CONFORME"),"FECHA CUMPLIDA",IF(J315="STAND BY","STAND BY",IF(J315=""," ",IF(Tabla1[[#This Row],[FECHA EJEC.]]="","PENDIENTE",CONCATENATE("RETRASO DE ",(K315-I315)," DIAS")))))</f>
        <v>PENDIENTE</v>
      </c>
      <c r="P315" s="2" t="str">
        <f ca="1">VLOOKUP(MONTH(Tabla1[[#This Row],[FECHA PROG.]]),Tabla2[],2,0)</f>
        <v>Set</v>
      </c>
      <c r="Q315" s="1">
        <f ca="1">YEAR(Tabla1[[#This Row],[FECHA PROG.]])</f>
        <v>2018</v>
      </c>
      <c r="R315" s="8">
        <f ca="1">360-SUMIFS(Tabla1[HORAS],Tabla1[MÁQUINA],Tabla1[[#This Row],[MÁQUINA]],Tabla1[AÑO],Tabla1[[#This Row],[AÑO]],Tabla1[MES],Tabla1[[#This Row],[MES]])</f>
        <v>360</v>
      </c>
      <c r="S315" s="17">
        <f ca="1">Tabla1[[#This Row],[HORAS DISPONIBLES]]/360</f>
        <v>1</v>
      </c>
    </row>
    <row r="316" spans="1:19" x14ac:dyDescent="0.2">
      <c r="A316" s="1" t="s">
        <v>176</v>
      </c>
      <c r="B316" s="1" t="s">
        <v>86</v>
      </c>
      <c r="C316" s="1" t="str">
        <f ca="1">VLOOKUP(RANDBETWEEN(1,13),Tablas!$N$7:$O$19,2,0)</f>
        <v>MOTOTRAILLA</v>
      </c>
      <c r="E316" s="1" t="s">
        <v>18</v>
      </c>
      <c r="F316" s="1">
        <v>201</v>
      </c>
      <c r="G316" s="1" t="s">
        <v>55</v>
      </c>
      <c r="H316" s="1">
        <v>1911</v>
      </c>
      <c r="I316" s="2">
        <f t="shared" ca="1" si="4"/>
        <v>43189</v>
      </c>
      <c r="J316" s="1" t="str">
        <f ca="1">IFERROR(IF(YEAR(Tabla1[[#This Row],[FECHA EJEC.]])&gt;0,"CONFORME","STANDBY"),"PENDIENTE")</f>
        <v>PENDIENTE</v>
      </c>
      <c r="K316" s="2" t="str">
        <f ca="1">IF(VLOOKUP(RANDBETWEEN(1,20),Tablas!$Q$6:$R$25,2,0)=0,"",Tabla1[[#This Row],[FECHA PROG.]]+VLOOKUP(RANDBETWEEN(1,20),Tablas!$Q$6:$R$25,2,0))</f>
        <v/>
      </c>
      <c r="L316" s="7" t="str">
        <f ca="1">IF(Tabla1[[#This Row],[FECHA EJEC.]]="","",TIME(RANDBETWEEN(9,15),RANDBETWEEN(10,40),0))</f>
        <v/>
      </c>
      <c r="M316" s="7" t="str">
        <f ca="1">IF(Tabla1[[#This Row],[FECHA EJEC.]]="","",Tabla1[[#This Row],[HORA INICIO]]+TIME(RANDBETWEEN(1,4),RANDBETWEEN(10,30),0))</f>
        <v/>
      </c>
      <c r="N316" s="8" t="str">
        <f ca="1">IF(Tabla1[[#This Row],[FECHA EJEC.]]="","",HOUR(Tabla1[[#This Row],[HORA TERMINO]]-Tabla1[[#This Row],[HORA INICIO]])+MINUTE(Tabla1[[#This Row],[HORA TERMINO]]-Tabla1[[#This Row],[HORA INICIO]])/60)</f>
        <v/>
      </c>
      <c r="O316" s="1" t="str">
        <f ca="1">IF(AND(K316=I316,J316="CONFORME"),"FECHA CUMPLIDA",IF(J316="STAND BY","STAND BY",IF(J316=""," ",IF(Tabla1[[#This Row],[FECHA EJEC.]]="","PENDIENTE",CONCATENATE("RETRASO DE ",(K316-I316)," DIAS")))))</f>
        <v>PENDIENTE</v>
      </c>
      <c r="P316" s="2" t="str">
        <f ca="1">VLOOKUP(MONTH(Tabla1[[#This Row],[FECHA PROG.]]),Tabla2[],2,0)</f>
        <v>Mar</v>
      </c>
      <c r="Q316" s="1">
        <f ca="1">YEAR(Tabla1[[#This Row],[FECHA PROG.]])</f>
        <v>2018</v>
      </c>
      <c r="R316" s="8">
        <f ca="1">360-SUMIFS(Tabla1[HORAS],Tabla1[MÁQUINA],Tabla1[[#This Row],[MÁQUINA]],Tabla1[AÑO],Tabla1[[#This Row],[AÑO]],Tabla1[MES],Tabla1[[#This Row],[MES]])</f>
        <v>360</v>
      </c>
      <c r="S316" s="17">
        <f ca="1">Tabla1[[#This Row],[HORAS DISPONIBLES]]/360</f>
        <v>1</v>
      </c>
    </row>
    <row r="317" spans="1:19" x14ac:dyDescent="0.2">
      <c r="A317" s="1" t="s">
        <v>177</v>
      </c>
      <c r="B317" s="1" t="s">
        <v>87</v>
      </c>
      <c r="C317" s="1" t="str">
        <f ca="1">VLOOKUP(RANDBETWEEN(1,13),Tablas!$N$7:$O$19,2,0)</f>
        <v>RETROEXCAVADORA</v>
      </c>
      <c r="E317" s="1" t="s">
        <v>18</v>
      </c>
      <c r="F317" s="1">
        <v>201</v>
      </c>
      <c r="G317" s="1" t="s">
        <v>55</v>
      </c>
      <c r="H317" s="1">
        <v>1911</v>
      </c>
      <c r="I317" s="2">
        <f t="shared" ca="1" si="4"/>
        <v>43201</v>
      </c>
      <c r="J317" s="1" t="str">
        <f ca="1">IFERROR(IF(YEAR(Tabla1[[#This Row],[FECHA EJEC.]])&gt;0,"CONFORME","STANDBY"),"PENDIENTE")</f>
        <v>CONFORME</v>
      </c>
      <c r="K317" s="2">
        <f ca="1">IF(VLOOKUP(RANDBETWEEN(1,20),Tablas!$Q$6:$R$25,2,0)=0,"",Tabla1[[#This Row],[FECHA PROG.]]+VLOOKUP(RANDBETWEEN(1,20),Tablas!$Q$6:$R$25,2,0))</f>
        <v>43204</v>
      </c>
      <c r="L317" s="7">
        <f ca="1">IF(Tabla1[[#This Row],[FECHA EJEC.]]="","",TIME(RANDBETWEEN(9,15),RANDBETWEEN(10,40),0))</f>
        <v>0.63611111111111107</v>
      </c>
      <c r="M317" s="7">
        <f ca="1">IF(Tabla1[[#This Row],[FECHA EJEC.]]="","",Tabla1[[#This Row],[HORA INICIO]]+TIME(RANDBETWEEN(1,4),RANDBETWEEN(10,30),0))</f>
        <v>0.6958333333333333</v>
      </c>
      <c r="N317" s="8">
        <f ca="1">IF(Tabla1[[#This Row],[FECHA EJEC.]]="","",HOUR(Tabla1[[#This Row],[HORA TERMINO]]-Tabla1[[#This Row],[HORA INICIO]])+MINUTE(Tabla1[[#This Row],[HORA TERMINO]]-Tabla1[[#This Row],[HORA INICIO]])/60)</f>
        <v>1.4333333333333333</v>
      </c>
      <c r="O317" s="1" t="str">
        <f ca="1">IF(AND(K317=I317,J317="CONFORME"),"FECHA CUMPLIDA",IF(J317="STAND BY","STAND BY",IF(J317=""," ",IF(Tabla1[[#This Row],[FECHA EJEC.]]="","PENDIENTE",CONCATENATE("RETRASO DE ",(K317-I317)," DIAS")))))</f>
        <v>RETRASO DE 3 DIAS</v>
      </c>
      <c r="P317" s="2" t="str">
        <f ca="1">VLOOKUP(MONTH(Tabla1[[#This Row],[FECHA PROG.]]),Tabla2[],2,0)</f>
        <v>Abr</v>
      </c>
      <c r="Q317" s="1">
        <f ca="1">YEAR(Tabla1[[#This Row],[FECHA PROG.]])</f>
        <v>2018</v>
      </c>
      <c r="R317" s="8">
        <f ca="1">360-SUMIFS(Tabla1[HORAS],Tabla1[MÁQUINA],Tabla1[[#This Row],[MÁQUINA]],Tabla1[AÑO],Tabla1[[#This Row],[AÑO]],Tabla1[MES],Tabla1[[#This Row],[MES]])</f>
        <v>358.56666666666666</v>
      </c>
      <c r="S317" s="17">
        <f ca="1">Tabla1[[#This Row],[HORAS DISPONIBLES]]/360</f>
        <v>0.99601851851851853</v>
      </c>
    </row>
    <row r="318" spans="1:19" x14ac:dyDescent="0.2">
      <c r="A318" s="1" t="s">
        <v>178</v>
      </c>
      <c r="B318" s="1" t="s">
        <v>88</v>
      </c>
      <c r="C318" s="1" t="str">
        <f ca="1">VLOOKUP(RANDBETWEEN(1,13),Tablas!$N$7:$O$19,2,0)</f>
        <v>PAVIMENTADORA</v>
      </c>
      <c r="E318" s="1" t="s">
        <v>18</v>
      </c>
      <c r="F318" s="1">
        <v>201</v>
      </c>
      <c r="G318" s="1" t="s">
        <v>55</v>
      </c>
      <c r="H318" s="1">
        <v>1911</v>
      </c>
      <c r="I318" s="2">
        <f t="shared" ca="1" si="4"/>
        <v>43500</v>
      </c>
      <c r="J318" s="1" t="str">
        <f ca="1">IFERROR(IF(YEAR(Tabla1[[#This Row],[FECHA EJEC.]])&gt;0,"CONFORME","STANDBY"),"PENDIENTE")</f>
        <v>CONFORME</v>
      </c>
      <c r="K318" s="2">
        <f ca="1">IF(VLOOKUP(RANDBETWEEN(1,20),Tablas!$Q$6:$R$25,2,0)=0,"",Tabla1[[#This Row],[FECHA PROG.]]+VLOOKUP(RANDBETWEEN(1,20),Tablas!$Q$6:$R$25,2,0))</f>
        <v>43500</v>
      </c>
      <c r="L318" s="7">
        <f ca="1">IF(Tabla1[[#This Row],[FECHA EJEC.]]="","",TIME(RANDBETWEEN(9,15),RANDBETWEEN(10,40),0))</f>
        <v>0.51388888888888884</v>
      </c>
      <c r="M318" s="7">
        <f ca="1">IF(Tabla1[[#This Row],[FECHA EJEC.]]="","",Tabla1[[#This Row],[HORA INICIO]]+TIME(RANDBETWEEN(1,4),RANDBETWEEN(10,30),0))</f>
        <v>0.69513888888888886</v>
      </c>
      <c r="N318" s="8">
        <f ca="1">IF(Tabla1[[#This Row],[FECHA EJEC.]]="","",HOUR(Tabla1[[#This Row],[HORA TERMINO]]-Tabla1[[#This Row],[HORA INICIO]])+MINUTE(Tabla1[[#This Row],[HORA TERMINO]]-Tabla1[[#This Row],[HORA INICIO]])/60)</f>
        <v>4.3499999999999996</v>
      </c>
      <c r="O318" s="1" t="str">
        <f ca="1">IF(AND(K318=I318,J318="CONFORME"),"FECHA CUMPLIDA",IF(J318="STAND BY","STAND BY",IF(J318=""," ",IF(Tabla1[[#This Row],[FECHA EJEC.]]="","PENDIENTE",CONCATENATE("RETRASO DE ",(K318-I318)," DIAS")))))</f>
        <v>FECHA CUMPLIDA</v>
      </c>
      <c r="P318" s="2" t="str">
        <f ca="1">VLOOKUP(MONTH(Tabla1[[#This Row],[FECHA PROG.]]),Tabla2[],2,0)</f>
        <v>Feb</v>
      </c>
      <c r="Q318" s="1">
        <f ca="1">YEAR(Tabla1[[#This Row],[FECHA PROG.]])</f>
        <v>2019</v>
      </c>
      <c r="R318" s="8">
        <f ca="1">360-SUMIFS(Tabla1[HORAS],Tabla1[MÁQUINA],Tabla1[[#This Row],[MÁQUINA]],Tabla1[AÑO],Tabla1[[#This Row],[AÑO]],Tabla1[MES],Tabla1[[#This Row],[MES]])</f>
        <v>351.31666666666666</v>
      </c>
      <c r="S318" s="17">
        <f ca="1">Tabla1[[#This Row],[HORAS DISPONIBLES]]/360</f>
        <v>0.9758796296296296</v>
      </c>
    </row>
    <row r="319" spans="1:19" x14ac:dyDescent="0.2">
      <c r="A319" s="1" t="s">
        <v>179</v>
      </c>
      <c r="B319" s="1" t="s">
        <v>89</v>
      </c>
      <c r="C319" s="1" t="str">
        <f ca="1">VLOOKUP(RANDBETWEEN(1,13),Tablas!$N$7:$O$19,2,0)</f>
        <v>PAVIMENTADORA</v>
      </c>
      <c r="E319" s="1" t="s">
        <v>18</v>
      </c>
      <c r="F319" s="1">
        <v>201</v>
      </c>
      <c r="G319" s="1" t="s">
        <v>55</v>
      </c>
      <c r="H319" s="1">
        <v>1911</v>
      </c>
      <c r="I319" s="2">
        <f t="shared" ca="1" si="4"/>
        <v>43590</v>
      </c>
      <c r="J319" s="1" t="str">
        <f ca="1">IFERROR(IF(YEAR(Tabla1[[#This Row],[FECHA EJEC.]])&gt;0,"CONFORME","STANDBY"),"PENDIENTE")</f>
        <v>PENDIENTE</v>
      </c>
      <c r="K319" s="2" t="str">
        <f ca="1">IF(VLOOKUP(RANDBETWEEN(1,20),Tablas!$Q$6:$R$25,2,0)=0,"",Tabla1[[#This Row],[FECHA PROG.]]+VLOOKUP(RANDBETWEEN(1,20),Tablas!$Q$6:$R$25,2,0))</f>
        <v/>
      </c>
      <c r="L319" s="7" t="str">
        <f ca="1">IF(Tabla1[[#This Row],[FECHA EJEC.]]="","",TIME(RANDBETWEEN(9,15),RANDBETWEEN(10,40),0))</f>
        <v/>
      </c>
      <c r="M319" s="7" t="str">
        <f ca="1">IF(Tabla1[[#This Row],[FECHA EJEC.]]="","",Tabla1[[#This Row],[HORA INICIO]]+TIME(RANDBETWEEN(1,4),RANDBETWEEN(10,30),0))</f>
        <v/>
      </c>
      <c r="N319" s="8" t="str">
        <f ca="1">IF(Tabla1[[#This Row],[FECHA EJEC.]]="","",HOUR(Tabla1[[#This Row],[HORA TERMINO]]-Tabla1[[#This Row],[HORA INICIO]])+MINUTE(Tabla1[[#This Row],[HORA TERMINO]]-Tabla1[[#This Row],[HORA INICIO]])/60)</f>
        <v/>
      </c>
      <c r="O319" s="1" t="str">
        <f ca="1">IF(AND(K319=I319,J319="CONFORME"),"FECHA CUMPLIDA",IF(J319="STAND BY","STAND BY",IF(J319=""," ",IF(Tabla1[[#This Row],[FECHA EJEC.]]="","PENDIENTE",CONCATENATE("RETRASO DE ",(K319-I319)," DIAS")))))</f>
        <v>PENDIENTE</v>
      </c>
      <c r="P319" s="2" t="str">
        <f ca="1">VLOOKUP(MONTH(Tabla1[[#This Row],[FECHA PROG.]]),Tabla2[],2,0)</f>
        <v>May</v>
      </c>
      <c r="Q319" s="1">
        <f ca="1">YEAR(Tabla1[[#This Row],[FECHA PROG.]])</f>
        <v>2019</v>
      </c>
      <c r="R319" s="8">
        <f ca="1">360-SUMIFS(Tabla1[HORAS],Tabla1[MÁQUINA],Tabla1[[#This Row],[MÁQUINA]],Tabla1[AÑO],Tabla1[[#This Row],[AÑO]],Tabla1[MES],Tabla1[[#This Row],[MES]])</f>
        <v>360</v>
      </c>
      <c r="S319" s="17">
        <f ca="1">Tabla1[[#This Row],[HORAS DISPONIBLES]]/360</f>
        <v>1</v>
      </c>
    </row>
    <row r="320" spans="1:19" x14ac:dyDescent="0.2">
      <c r="A320" s="1" t="s">
        <v>180</v>
      </c>
      <c r="B320" s="1" t="s">
        <v>90</v>
      </c>
      <c r="C320" s="1" t="str">
        <f ca="1">VLOOKUP(RANDBETWEEN(1,13),Tablas!$N$7:$O$19,2,0)</f>
        <v>DRAGAS</v>
      </c>
      <c r="E320" s="1" t="s">
        <v>18</v>
      </c>
      <c r="F320" s="1">
        <v>201</v>
      </c>
      <c r="G320" s="1" t="s">
        <v>55</v>
      </c>
      <c r="H320" s="1">
        <v>1911</v>
      </c>
      <c r="I320" s="2">
        <f t="shared" ca="1" si="4"/>
        <v>43212</v>
      </c>
      <c r="J320" s="1" t="str">
        <f ca="1">IFERROR(IF(YEAR(Tabla1[[#This Row],[FECHA EJEC.]])&gt;0,"CONFORME","STANDBY"),"PENDIENTE")</f>
        <v>PENDIENTE</v>
      </c>
      <c r="K320" s="2" t="str">
        <f ca="1">IF(VLOOKUP(RANDBETWEEN(1,20),Tablas!$Q$6:$R$25,2,0)=0,"",Tabla1[[#This Row],[FECHA PROG.]]+VLOOKUP(RANDBETWEEN(1,20),Tablas!$Q$6:$R$25,2,0))</f>
        <v/>
      </c>
      <c r="L320" s="7" t="str">
        <f ca="1">IF(Tabla1[[#This Row],[FECHA EJEC.]]="","",TIME(RANDBETWEEN(9,15),RANDBETWEEN(10,40),0))</f>
        <v/>
      </c>
      <c r="M320" s="7" t="str">
        <f ca="1">IF(Tabla1[[#This Row],[FECHA EJEC.]]="","",Tabla1[[#This Row],[HORA INICIO]]+TIME(RANDBETWEEN(1,4),RANDBETWEEN(10,30),0))</f>
        <v/>
      </c>
      <c r="N320" s="8" t="str">
        <f ca="1">IF(Tabla1[[#This Row],[FECHA EJEC.]]="","",HOUR(Tabla1[[#This Row],[HORA TERMINO]]-Tabla1[[#This Row],[HORA INICIO]])+MINUTE(Tabla1[[#This Row],[HORA TERMINO]]-Tabla1[[#This Row],[HORA INICIO]])/60)</f>
        <v/>
      </c>
      <c r="O320" s="1" t="str">
        <f ca="1">IF(AND(K320=I320,J320="CONFORME"),"FECHA CUMPLIDA",IF(J320="STAND BY","STAND BY",IF(J320=""," ",IF(Tabla1[[#This Row],[FECHA EJEC.]]="","PENDIENTE",CONCATENATE("RETRASO DE ",(K320-I320)," DIAS")))))</f>
        <v>PENDIENTE</v>
      </c>
      <c r="P320" s="2" t="str">
        <f ca="1">VLOOKUP(MONTH(Tabla1[[#This Row],[FECHA PROG.]]),Tabla2[],2,0)</f>
        <v>Abr</v>
      </c>
      <c r="Q320" s="1">
        <f ca="1">YEAR(Tabla1[[#This Row],[FECHA PROG.]])</f>
        <v>2018</v>
      </c>
      <c r="R320" s="8">
        <f ca="1">360-SUMIFS(Tabla1[HORAS],Tabla1[MÁQUINA],Tabla1[[#This Row],[MÁQUINA]],Tabla1[AÑO],Tabla1[[#This Row],[AÑO]],Tabla1[MES],Tabla1[[#This Row],[MES]])</f>
        <v>356.61666666666667</v>
      </c>
      <c r="S320" s="17">
        <f ca="1">Tabla1[[#This Row],[HORAS DISPONIBLES]]/360</f>
        <v>0.9906018518518519</v>
      </c>
    </row>
    <row r="321" spans="1:19" x14ac:dyDescent="0.2">
      <c r="A321" s="1" t="s">
        <v>181</v>
      </c>
      <c r="B321" s="1" t="s">
        <v>91</v>
      </c>
      <c r="C321" s="1" t="str">
        <f ca="1">VLOOKUP(RANDBETWEEN(1,13),Tablas!$N$7:$O$19,2,0)</f>
        <v>RETROEXCAVADORA</v>
      </c>
      <c r="E321" s="1" t="s">
        <v>18</v>
      </c>
      <c r="F321" s="1">
        <v>201</v>
      </c>
      <c r="G321" s="1" t="s">
        <v>55</v>
      </c>
      <c r="H321" s="1">
        <v>1911</v>
      </c>
      <c r="I321" s="2">
        <f t="shared" ca="1" si="4"/>
        <v>43110</v>
      </c>
      <c r="J321" s="1" t="str">
        <f ca="1">IFERROR(IF(YEAR(Tabla1[[#This Row],[FECHA EJEC.]])&gt;0,"CONFORME","STANDBY"),"PENDIENTE")</f>
        <v>CONFORME</v>
      </c>
      <c r="K321" s="2">
        <f ca="1">IF(VLOOKUP(RANDBETWEEN(1,20),Tablas!$Q$6:$R$25,2,0)=0,"",Tabla1[[#This Row],[FECHA PROG.]]+VLOOKUP(RANDBETWEEN(1,20),Tablas!$Q$6:$R$25,2,0))</f>
        <v>43111</v>
      </c>
      <c r="L321" s="7">
        <f ca="1">IF(Tabla1[[#This Row],[FECHA EJEC.]]="","",TIME(RANDBETWEEN(9,15),RANDBETWEEN(10,40),0))</f>
        <v>0.42708333333333331</v>
      </c>
      <c r="M321" s="7">
        <f ca="1">IF(Tabla1[[#This Row],[FECHA EJEC.]]="","",Tabla1[[#This Row],[HORA INICIO]]+TIME(RANDBETWEEN(1,4),RANDBETWEEN(10,30),0))</f>
        <v>0.47777777777777775</v>
      </c>
      <c r="N321" s="8">
        <f ca="1">IF(Tabla1[[#This Row],[FECHA EJEC.]]="","",HOUR(Tabla1[[#This Row],[HORA TERMINO]]-Tabla1[[#This Row],[HORA INICIO]])+MINUTE(Tabla1[[#This Row],[HORA TERMINO]]-Tabla1[[#This Row],[HORA INICIO]])/60)</f>
        <v>1.2166666666666668</v>
      </c>
      <c r="O321" s="1" t="str">
        <f ca="1">IF(AND(K321=I321,J321="CONFORME"),"FECHA CUMPLIDA",IF(J321="STAND BY","STAND BY",IF(J321=""," ",IF(Tabla1[[#This Row],[FECHA EJEC.]]="","PENDIENTE",CONCATENATE("RETRASO DE ",(K321-I321)," DIAS")))))</f>
        <v>RETRASO DE 1 DIAS</v>
      </c>
      <c r="P321" s="2" t="str">
        <f ca="1">VLOOKUP(MONTH(Tabla1[[#This Row],[FECHA PROG.]]),Tabla2[],2,0)</f>
        <v>Ene</v>
      </c>
      <c r="Q321" s="1">
        <f ca="1">YEAR(Tabla1[[#This Row],[FECHA PROG.]])</f>
        <v>2018</v>
      </c>
      <c r="R321" s="8">
        <f ca="1">360-SUMIFS(Tabla1[HORAS],Tabla1[MÁQUINA],Tabla1[[#This Row],[MÁQUINA]],Tabla1[AÑO],Tabla1[[#This Row],[AÑO]],Tabla1[MES],Tabla1[[#This Row],[MES]])</f>
        <v>358.78333333333336</v>
      </c>
      <c r="S321" s="17">
        <f ca="1">Tabla1[[#This Row],[HORAS DISPONIBLES]]/360</f>
        <v>0.99662037037037043</v>
      </c>
    </row>
    <row r="322" spans="1:19" x14ac:dyDescent="0.2">
      <c r="A322" s="1" t="s">
        <v>182</v>
      </c>
      <c r="B322" s="1" t="s">
        <v>92</v>
      </c>
      <c r="C322" s="1" t="str">
        <f ca="1">VLOOKUP(RANDBETWEEN(1,13),Tablas!$N$7:$O$19,2,0)</f>
        <v>MOTONIVELADORA</v>
      </c>
      <c r="E322" s="1" t="s">
        <v>18</v>
      </c>
      <c r="F322" s="1">
        <v>201</v>
      </c>
      <c r="G322" s="1" t="s">
        <v>55</v>
      </c>
      <c r="H322" s="1">
        <v>1911</v>
      </c>
      <c r="I322" s="2">
        <f t="shared" ref="I322:I385" ca="1" si="5">RANDBETWEEN(43101,43616)</f>
        <v>43598</v>
      </c>
      <c r="J322" s="1" t="str">
        <f ca="1">IFERROR(IF(YEAR(Tabla1[[#This Row],[FECHA EJEC.]])&gt;0,"CONFORME","STANDBY"),"PENDIENTE")</f>
        <v>CONFORME</v>
      </c>
      <c r="K322" s="2">
        <f ca="1">IF(VLOOKUP(RANDBETWEEN(1,20),Tablas!$Q$6:$R$25,2,0)=0,"",Tabla1[[#This Row],[FECHA PROG.]]+VLOOKUP(RANDBETWEEN(1,20),Tablas!$Q$6:$R$25,2,0))</f>
        <v>43599</v>
      </c>
      <c r="L322" s="7">
        <f ca="1">IF(Tabla1[[#This Row],[FECHA EJEC.]]="","",TIME(RANDBETWEEN(9,15),RANDBETWEEN(10,40),0))</f>
        <v>0.64861111111111114</v>
      </c>
      <c r="M322" s="7">
        <f ca="1">IF(Tabla1[[#This Row],[FECHA EJEC.]]="","",Tabla1[[#This Row],[HORA INICIO]]+TIME(RANDBETWEEN(1,4),RANDBETWEEN(10,30),0))</f>
        <v>0.74027777777777781</v>
      </c>
      <c r="N322" s="8">
        <f ca="1">IF(Tabla1[[#This Row],[FECHA EJEC.]]="","",HOUR(Tabla1[[#This Row],[HORA TERMINO]]-Tabla1[[#This Row],[HORA INICIO]])+MINUTE(Tabla1[[#This Row],[HORA TERMINO]]-Tabla1[[#This Row],[HORA INICIO]])/60)</f>
        <v>2.2000000000000002</v>
      </c>
      <c r="O322" s="1" t="str">
        <f ca="1">IF(AND(K322=I322,J322="CONFORME"),"FECHA CUMPLIDA",IF(J322="STAND BY","STAND BY",IF(J322=""," ",IF(Tabla1[[#This Row],[FECHA EJEC.]]="","PENDIENTE",CONCATENATE("RETRASO DE ",(K322-I322)," DIAS")))))</f>
        <v>RETRASO DE 1 DIAS</v>
      </c>
      <c r="P322" s="2" t="str">
        <f ca="1">VLOOKUP(MONTH(Tabla1[[#This Row],[FECHA PROG.]]),Tabla2[],2,0)</f>
        <v>May</v>
      </c>
      <c r="Q322" s="1">
        <f ca="1">YEAR(Tabla1[[#This Row],[FECHA PROG.]])</f>
        <v>2019</v>
      </c>
      <c r="R322" s="8">
        <f ca="1">360-SUMIFS(Tabla1[HORAS],Tabla1[MÁQUINA],Tabla1[[#This Row],[MÁQUINA]],Tabla1[AÑO],Tabla1[[#This Row],[AÑO]],Tabla1[MES],Tabla1[[#This Row],[MES]])</f>
        <v>357.8</v>
      </c>
      <c r="S322" s="17">
        <f ca="1">Tabla1[[#This Row],[HORAS DISPONIBLES]]/360</f>
        <v>0.99388888888888893</v>
      </c>
    </row>
    <row r="323" spans="1:19" x14ac:dyDescent="0.2">
      <c r="A323" s="1" t="s">
        <v>183</v>
      </c>
      <c r="B323" s="1" t="s">
        <v>93</v>
      </c>
      <c r="C323" s="1" t="str">
        <f ca="1">VLOOKUP(RANDBETWEEN(1,13),Tablas!$N$7:$O$19,2,0)</f>
        <v>PAVIMENTADORA</v>
      </c>
      <c r="E323" s="1" t="s">
        <v>18</v>
      </c>
      <c r="F323" s="1">
        <v>201</v>
      </c>
      <c r="G323" s="1" t="s">
        <v>55</v>
      </c>
      <c r="H323" s="1">
        <v>1911</v>
      </c>
      <c r="I323" s="2">
        <f t="shared" ca="1" si="5"/>
        <v>43529</v>
      </c>
      <c r="J323" s="1" t="str">
        <f ca="1">IFERROR(IF(YEAR(Tabla1[[#This Row],[FECHA EJEC.]])&gt;0,"CONFORME","STANDBY"),"PENDIENTE")</f>
        <v>PENDIENTE</v>
      </c>
      <c r="K323" s="2" t="str">
        <f ca="1">IF(VLOOKUP(RANDBETWEEN(1,20),Tablas!$Q$6:$R$25,2,0)=0,"",Tabla1[[#This Row],[FECHA PROG.]]+VLOOKUP(RANDBETWEEN(1,20),Tablas!$Q$6:$R$25,2,0))</f>
        <v/>
      </c>
      <c r="L323" s="7" t="str">
        <f ca="1">IF(Tabla1[[#This Row],[FECHA EJEC.]]="","",TIME(RANDBETWEEN(9,15),RANDBETWEEN(10,40),0))</f>
        <v/>
      </c>
      <c r="M323" s="7" t="str">
        <f ca="1">IF(Tabla1[[#This Row],[FECHA EJEC.]]="","",Tabla1[[#This Row],[HORA INICIO]]+TIME(RANDBETWEEN(1,4),RANDBETWEEN(10,30),0))</f>
        <v/>
      </c>
      <c r="N323" s="8" t="str">
        <f ca="1">IF(Tabla1[[#This Row],[FECHA EJEC.]]="","",HOUR(Tabla1[[#This Row],[HORA TERMINO]]-Tabla1[[#This Row],[HORA INICIO]])+MINUTE(Tabla1[[#This Row],[HORA TERMINO]]-Tabla1[[#This Row],[HORA INICIO]])/60)</f>
        <v/>
      </c>
      <c r="O323" s="1" t="str">
        <f ca="1">IF(AND(K323=I323,J323="CONFORME"),"FECHA CUMPLIDA",IF(J323="STAND BY","STAND BY",IF(J323=""," ",IF(Tabla1[[#This Row],[FECHA EJEC.]]="","PENDIENTE",CONCATENATE("RETRASO DE ",(K323-I323)," DIAS")))))</f>
        <v>PENDIENTE</v>
      </c>
      <c r="P323" s="2" t="str">
        <f ca="1">VLOOKUP(MONTH(Tabla1[[#This Row],[FECHA PROG.]]),Tabla2[],2,0)</f>
        <v>Mar</v>
      </c>
      <c r="Q323" s="1">
        <f ca="1">YEAR(Tabla1[[#This Row],[FECHA PROG.]])</f>
        <v>2019</v>
      </c>
      <c r="R323" s="8">
        <f ca="1">360-SUMIFS(Tabla1[HORAS],Tabla1[MÁQUINA],Tabla1[[#This Row],[MÁQUINA]],Tabla1[AÑO],Tabla1[[#This Row],[AÑO]],Tabla1[MES],Tabla1[[#This Row],[MES]])</f>
        <v>360</v>
      </c>
      <c r="S323" s="17">
        <f ca="1">Tabla1[[#This Row],[HORAS DISPONIBLES]]/360</f>
        <v>1</v>
      </c>
    </row>
    <row r="324" spans="1:19" x14ac:dyDescent="0.2">
      <c r="A324" s="1" t="s">
        <v>139</v>
      </c>
      <c r="B324" s="1" t="s">
        <v>32</v>
      </c>
      <c r="C324" s="1" t="str">
        <f ca="1">VLOOKUP(RANDBETWEEN(1,13),Tablas!$N$7:$O$19,2,0)</f>
        <v>ESCREPA</v>
      </c>
      <c r="D324" s="1" t="s">
        <v>12</v>
      </c>
      <c r="E324" s="1" t="s">
        <v>13</v>
      </c>
      <c r="F324" s="1">
        <v>106</v>
      </c>
      <c r="G324" s="1" t="s">
        <v>14</v>
      </c>
      <c r="H324" s="1">
        <v>1420</v>
      </c>
      <c r="I324" s="2">
        <f t="shared" ca="1" si="5"/>
        <v>43287</v>
      </c>
      <c r="J324" s="1" t="str">
        <f ca="1">IFERROR(IF(YEAR(Tabla1[[#This Row],[FECHA EJEC.]])&gt;0,"CONFORME","STANDBY"),"PENDIENTE")</f>
        <v>CONFORME</v>
      </c>
      <c r="K324" s="2">
        <f ca="1">IF(VLOOKUP(RANDBETWEEN(1,20),Tablas!$Q$6:$R$25,2,0)=0,"",Tabla1[[#This Row],[FECHA PROG.]]+VLOOKUP(RANDBETWEEN(1,20),Tablas!$Q$6:$R$25,2,0))</f>
        <v>43289</v>
      </c>
      <c r="L324" s="7">
        <f ca="1">IF(Tabla1[[#This Row],[FECHA EJEC.]]="","",TIME(RANDBETWEEN(9,15),RANDBETWEEN(10,40),0))</f>
        <v>0.59444444444444444</v>
      </c>
      <c r="M324" s="7">
        <f ca="1">IF(Tabla1[[#This Row],[FECHA EJEC.]]="","",Tabla1[[#This Row],[HORA INICIO]]+TIME(RANDBETWEEN(1,4),RANDBETWEEN(10,30),0))</f>
        <v>0.69166666666666665</v>
      </c>
      <c r="N324" s="8">
        <f ca="1">IF(Tabla1[[#This Row],[FECHA EJEC.]]="","",HOUR(Tabla1[[#This Row],[HORA TERMINO]]-Tabla1[[#This Row],[HORA INICIO]])+MINUTE(Tabla1[[#This Row],[HORA TERMINO]]-Tabla1[[#This Row],[HORA INICIO]])/60)</f>
        <v>2.3333333333333335</v>
      </c>
      <c r="O324" s="1" t="str">
        <f ca="1">IF(AND(K324=I324,J324="CONFORME"),"FECHA CUMPLIDA",IF(J324="STAND BY","STAND BY",IF(J324=""," ",IF(Tabla1[[#This Row],[FECHA EJEC.]]="","PENDIENTE",CONCATENATE("RETRASO DE ",(K324-I324)," DIAS")))))</f>
        <v>RETRASO DE 2 DIAS</v>
      </c>
      <c r="P324" s="2" t="str">
        <f ca="1">VLOOKUP(MONTH(Tabla1[[#This Row],[FECHA PROG.]]),Tabla2[],2,0)</f>
        <v>Jul</v>
      </c>
      <c r="Q324" s="1">
        <f ca="1">YEAR(Tabla1[[#This Row],[FECHA PROG.]])</f>
        <v>2018</v>
      </c>
      <c r="R324" s="8">
        <f ca="1">360-SUMIFS(Tabla1[HORAS],Tabla1[MÁQUINA],Tabla1[[#This Row],[MÁQUINA]],Tabla1[AÑO],Tabla1[[#This Row],[AÑO]],Tabla1[MES],Tabla1[[#This Row],[MES]])</f>
        <v>332.75</v>
      </c>
      <c r="S324" s="17">
        <f ca="1">Tabla1[[#This Row],[HORAS DISPONIBLES]]/360</f>
        <v>0.9243055555555556</v>
      </c>
    </row>
    <row r="325" spans="1:19" x14ac:dyDescent="0.2">
      <c r="A325" s="1" t="s">
        <v>139</v>
      </c>
      <c r="B325" s="1" t="s">
        <v>32</v>
      </c>
      <c r="C325" s="1" t="str">
        <f ca="1">VLOOKUP(RANDBETWEEN(1,13),Tablas!$N$7:$O$19,2,0)</f>
        <v>EXCAVADORA</v>
      </c>
      <c r="D325" s="1" t="s">
        <v>12</v>
      </c>
      <c r="E325" s="1" t="s">
        <v>18</v>
      </c>
      <c r="F325" s="1">
        <v>106</v>
      </c>
      <c r="G325" s="1" t="s">
        <v>55</v>
      </c>
      <c r="H325" s="1">
        <v>1911</v>
      </c>
      <c r="I325" s="2">
        <f t="shared" ca="1" si="5"/>
        <v>43203</v>
      </c>
      <c r="J325" s="1" t="str">
        <f ca="1">IFERROR(IF(YEAR(Tabla1[[#This Row],[FECHA EJEC.]])&gt;0,"CONFORME","STANDBY"),"PENDIENTE")</f>
        <v>CONFORME</v>
      </c>
      <c r="K325" s="2">
        <f ca="1">IF(VLOOKUP(RANDBETWEEN(1,20),Tablas!$Q$6:$R$25,2,0)=0,"",Tabla1[[#This Row],[FECHA PROG.]]+VLOOKUP(RANDBETWEEN(1,20),Tablas!$Q$6:$R$25,2,0))</f>
        <v>43207</v>
      </c>
      <c r="L325" s="7">
        <f ca="1">IF(Tabla1[[#This Row],[FECHA EJEC.]]="","",TIME(RANDBETWEEN(9,15),RANDBETWEEN(10,40),0))</f>
        <v>0.43263888888888891</v>
      </c>
      <c r="M325" s="7">
        <f ca="1">IF(Tabla1[[#This Row],[FECHA EJEC.]]="","",Tabla1[[#This Row],[HORA INICIO]]+TIME(RANDBETWEEN(1,4),RANDBETWEEN(10,30),0))</f>
        <v>0.48194444444444445</v>
      </c>
      <c r="N325" s="8">
        <f ca="1">IF(Tabla1[[#This Row],[FECHA EJEC.]]="","",HOUR(Tabla1[[#This Row],[HORA TERMINO]]-Tabla1[[#This Row],[HORA INICIO]])+MINUTE(Tabla1[[#This Row],[HORA TERMINO]]-Tabla1[[#This Row],[HORA INICIO]])/60)</f>
        <v>1.1833333333333333</v>
      </c>
      <c r="O325" s="1" t="str">
        <f ca="1">IF(AND(K325=I325,J325="CONFORME"),"FECHA CUMPLIDA",IF(J325="STAND BY","STAND BY",IF(J325=""," ",IF(Tabla1[[#This Row],[FECHA EJEC.]]="","PENDIENTE",CONCATENATE("RETRASO DE ",(K325-I325)," DIAS")))))</f>
        <v>RETRASO DE 4 DIAS</v>
      </c>
      <c r="P325" s="2" t="str">
        <f ca="1">VLOOKUP(MONTH(Tabla1[[#This Row],[FECHA PROG.]]),Tabla2[],2,0)</f>
        <v>Abr</v>
      </c>
      <c r="Q325" s="1">
        <f ca="1">YEAR(Tabla1[[#This Row],[FECHA PROG.]])</f>
        <v>2018</v>
      </c>
      <c r="R325" s="8">
        <f ca="1">360-SUMIFS(Tabla1[HORAS],Tabla1[MÁQUINA],Tabla1[[#This Row],[MÁQUINA]],Tabla1[AÑO],Tabla1[[#This Row],[AÑO]],Tabla1[MES],Tabla1[[#This Row],[MES]])</f>
        <v>322.14999999999998</v>
      </c>
      <c r="S325" s="17">
        <f ca="1">Tabla1[[#This Row],[HORAS DISPONIBLES]]/360</f>
        <v>0.894861111111111</v>
      </c>
    </row>
    <row r="326" spans="1:19" x14ac:dyDescent="0.2">
      <c r="A326" s="1" t="s">
        <v>137</v>
      </c>
      <c r="B326" s="1" t="s">
        <v>23</v>
      </c>
      <c r="C326" s="1" t="str">
        <f ca="1">VLOOKUP(RANDBETWEEN(1,13),Tablas!$N$7:$O$19,2,0)</f>
        <v>CARGADORA</v>
      </c>
      <c r="D326" s="1" t="s">
        <v>12</v>
      </c>
      <c r="E326" s="1" t="s">
        <v>24</v>
      </c>
      <c r="F326" s="1">
        <v>201</v>
      </c>
      <c r="G326" s="1" t="s">
        <v>25</v>
      </c>
      <c r="H326" s="1">
        <v>1168</v>
      </c>
      <c r="I326" s="2">
        <f t="shared" ca="1" si="5"/>
        <v>43280</v>
      </c>
      <c r="J326" s="1" t="str">
        <f ca="1">IFERROR(IF(YEAR(Tabla1[[#This Row],[FECHA EJEC.]])&gt;0,"CONFORME","STANDBY"),"PENDIENTE")</f>
        <v>CONFORME</v>
      </c>
      <c r="K326" s="2">
        <f ca="1">IF(VLOOKUP(RANDBETWEEN(1,20),Tablas!$Q$6:$R$25,2,0)=0,"",Tabla1[[#This Row],[FECHA PROG.]]+VLOOKUP(RANDBETWEEN(1,20),Tablas!$Q$6:$R$25,2,0))</f>
        <v>43283</v>
      </c>
      <c r="L326" s="7">
        <f ca="1">IF(Tabla1[[#This Row],[FECHA EJEC.]]="","",TIME(RANDBETWEEN(9,15),RANDBETWEEN(10,40),0))</f>
        <v>0.61111111111111116</v>
      </c>
      <c r="M326" s="7">
        <f ca="1">IF(Tabla1[[#This Row],[FECHA EJEC.]]="","",Tabla1[[#This Row],[HORA INICIO]]+TIME(RANDBETWEEN(1,4),RANDBETWEEN(10,30),0))</f>
        <v>0.71388888888888891</v>
      </c>
      <c r="N326" s="8">
        <f ca="1">IF(Tabla1[[#This Row],[FECHA EJEC.]]="","",HOUR(Tabla1[[#This Row],[HORA TERMINO]]-Tabla1[[#This Row],[HORA INICIO]])+MINUTE(Tabla1[[#This Row],[HORA TERMINO]]-Tabla1[[#This Row],[HORA INICIO]])/60)</f>
        <v>2.4666666666666668</v>
      </c>
      <c r="O326" s="1" t="str">
        <f ca="1">IF(AND(K326=I326,J326="CONFORME"),"FECHA CUMPLIDA",IF(J326="STAND BY","STAND BY",IF(J326=""," ",IF(Tabla1[[#This Row],[FECHA EJEC.]]="","PENDIENTE",CONCATENATE("RETRASO DE ",(K326-I326)," DIAS")))))</f>
        <v>RETRASO DE 3 DIAS</v>
      </c>
      <c r="P326" s="2" t="str">
        <f ca="1">VLOOKUP(MONTH(Tabla1[[#This Row],[FECHA PROG.]]),Tabla2[],2,0)</f>
        <v>Jun</v>
      </c>
      <c r="Q326" s="1">
        <f ca="1">YEAR(Tabla1[[#This Row],[FECHA PROG.]])</f>
        <v>2018</v>
      </c>
      <c r="R326" s="8">
        <f ca="1">360-SUMIFS(Tabla1[HORAS],Tabla1[MÁQUINA],Tabla1[[#This Row],[MÁQUINA]],Tabla1[AÑO],Tabla1[[#This Row],[AÑO]],Tabla1[MES],Tabla1[[#This Row],[MES]])</f>
        <v>357.53333333333336</v>
      </c>
      <c r="S326" s="17">
        <f ca="1">Tabla1[[#This Row],[HORAS DISPONIBLES]]/360</f>
        <v>0.99314814814814822</v>
      </c>
    </row>
    <row r="327" spans="1:19" x14ac:dyDescent="0.2">
      <c r="A327" s="1" t="s">
        <v>141</v>
      </c>
      <c r="B327" s="1" t="s">
        <v>31</v>
      </c>
      <c r="C327" s="1" t="str">
        <f ca="1">VLOOKUP(RANDBETWEEN(1,13),Tablas!$N$7:$O$19,2,0)</f>
        <v>TRACTORES</v>
      </c>
      <c r="D327" s="1" t="s">
        <v>12</v>
      </c>
      <c r="E327" s="1" t="s">
        <v>13</v>
      </c>
      <c r="F327" s="1">
        <v>107</v>
      </c>
      <c r="G327" s="1" t="s">
        <v>14</v>
      </c>
      <c r="H327" s="1">
        <v>1420</v>
      </c>
      <c r="I327" s="2">
        <f t="shared" ca="1" si="5"/>
        <v>43601</v>
      </c>
      <c r="J327" s="1" t="str">
        <f ca="1">IFERROR(IF(YEAR(Tabla1[[#This Row],[FECHA EJEC.]])&gt;0,"CONFORME","STANDBY"),"PENDIENTE")</f>
        <v>PENDIENTE</v>
      </c>
      <c r="K327" s="2" t="str">
        <f ca="1">IF(VLOOKUP(RANDBETWEEN(1,20),Tablas!$Q$6:$R$25,2,0)=0,"",Tabla1[[#This Row],[FECHA PROG.]]+VLOOKUP(RANDBETWEEN(1,20),Tablas!$Q$6:$R$25,2,0))</f>
        <v/>
      </c>
      <c r="L327" s="7" t="str">
        <f ca="1">IF(Tabla1[[#This Row],[FECHA EJEC.]]="","",TIME(RANDBETWEEN(9,15),RANDBETWEEN(10,40),0))</f>
        <v/>
      </c>
      <c r="M327" s="7" t="str">
        <f ca="1">IF(Tabla1[[#This Row],[FECHA EJEC.]]="","",Tabla1[[#This Row],[HORA INICIO]]+TIME(RANDBETWEEN(1,4),RANDBETWEEN(10,30),0))</f>
        <v/>
      </c>
      <c r="N327" s="8" t="str">
        <f ca="1">IF(Tabla1[[#This Row],[FECHA EJEC.]]="","",HOUR(Tabla1[[#This Row],[HORA TERMINO]]-Tabla1[[#This Row],[HORA INICIO]])+MINUTE(Tabla1[[#This Row],[HORA TERMINO]]-Tabla1[[#This Row],[HORA INICIO]])/60)</f>
        <v/>
      </c>
      <c r="O327" s="1" t="str">
        <f ca="1">IF(AND(K327=I327,J327="CONFORME"),"FECHA CUMPLIDA",IF(J327="STAND BY","STAND BY",IF(J327=""," ",IF(Tabla1[[#This Row],[FECHA EJEC.]]="","PENDIENTE",CONCATENATE("RETRASO DE ",(K327-I327)," DIAS")))))</f>
        <v>PENDIENTE</v>
      </c>
      <c r="P327" s="2" t="str">
        <f ca="1">VLOOKUP(MONTH(Tabla1[[#This Row],[FECHA PROG.]]),Tabla2[],2,0)</f>
        <v>May</v>
      </c>
      <c r="Q327" s="1">
        <f ca="1">YEAR(Tabla1[[#This Row],[FECHA PROG.]])</f>
        <v>2019</v>
      </c>
      <c r="R327" s="8">
        <f ca="1">360-SUMIFS(Tabla1[HORAS],Tabla1[MÁQUINA],Tabla1[[#This Row],[MÁQUINA]],Tabla1[AÑO],Tabla1[[#This Row],[AÑO]],Tabla1[MES],Tabla1[[#This Row],[MES]])</f>
        <v>356.73333333333335</v>
      </c>
      <c r="S327" s="17">
        <f ca="1">Tabla1[[#This Row],[HORAS DISPONIBLES]]/360</f>
        <v>0.99092592592592599</v>
      </c>
    </row>
    <row r="328" spans="1:19" x14ac:dyDescent="0.2">
      <c r="A328" s="1" t="s">
        <v>154</v>
      </c>
      <c r="B328" s="1" t="s">
        <v>58</v>
      </c>
      <c r="C328" s="1" t="str">
        <f ca="1">VLOOKUP(RANDBETWEEN(1,13),Tablas!$N$7:$O$19,2,0)</f>
        <v>DRAGAS</v>
      </c>
      <c r="E328" s="1" t="s">
        <v>21</v>
      </c>
      <c r="F328" s="1">
        <v>107</v>
      </c>
      <c r="G328" s="1" t="s">
        <v>19</v>
      </c>
      <c r="H328" s="1">
        <v>1698</v>
      </c>
      <c r="I328" s="2">
        <f t="shared" ca="1" si="5"/>
        <v>43364</v>
      </c>
      <c r="J328" s="1" t="str">
        <f ca="1">IFERROR(IF(YEAR(Tabla1[[#This Row],[FECHA EJEC.]])&gt;0,"CONFORME","STANDBY"),"PENDIENTE")</f>
        <v>CONFORME</v>
      </c>
      <c r="K328" s="2">
        <f ca="1">IF(VLOOKUP(RANDBETWEEN(1,20),Tablas!$Q$6:$R$25,2,0)=0,"",Tabla1[[#This Row],[FECHA PROG.]]+VLOOKUP(RANDBETWEEN(1,20),Tablas!$Q$6:$R$25,2,0))</f>
        <v>43364</v>
      </c>
      <c r="L328" s="7">
        <f ca="1">IF(Tabla1[[#This Row],[FECHA EJEC.]]="","",TIME(RANDBETWEEN(9,15),RANDBETWEEN(10,40),0))</f>
        <v>0.42569444444444443</v>
      </c>
      <c r="M328" s="7">
        <f ca="1">IF(Tabla1[[#This Row],[FECHA EJEC.]]="","",Tabla1[[#This Row],[HORA INICIO]]+TIME(RANDBETWEEN(1,4),RANDBETWEEN(10,30),0))</f>
        <v>0.47986111111111107</v>
      </c>
      <c r="N328" s="8">
        <f ca="1">IF(Tabla1[[#This Row],[FECHA EJEC.]]="","",HOUR(Tabla1[[#This Row],[HORA TERMINO]]-Tabla1[[#This Row],[HORA INICIO]])+MINUTE(Tabla1[[#This Row],[HORA TERMINO]]-Tabla1[[#This Row],[HORA INICIO]])/60)</f>
        <v>1.3</v>
      </c>
      <c r="O328" s="1" t="str">
        <f ca="1">IF(AND(K328=I328,J328="CONFORME"),"FECHA CUMPLIDA",IF(J328="STAND BY","STAND BY",IF(J328=""," ",IF(Tabla1[[#This Row],[FECHA EJEC.]]="","PENDIENTE",CONCATENATE("RETRASO DE ",(K328-I328)," DIAS")))))</f>
        <v>FECHA CUMPLIDA</v>
      </c>
      <c r="P328" s="2" t="str">
        <f ca="1">VLOOKUP(MONTH(Tabla1[[#This Row],[FECHA PROG.]]),Tabla2[],2,0)</f>
        <v>Set</v>
      </c>
      <c r="Q328" s="1">
        <f ca="1">YEAR(Tabla1[[#This Row],[FECHA PROG.]])</f>
        <v>2018</v>
      </c>
      <c r="R328" s="8">
        <f ca="1">360-SUMIFS(Tabla1[HORAS],Tabla1[MÁQUINA],Tabla1[[#This Row],[MÁQUINA]],Tabla1[AÑO],Tabla1[[#This Row],[AÑO]],Tabla1[MES],Tabla1[[#This Row],[MES]])</f>
        <v>351.53333333333336</v>
      </c>
      <c r="S328" s="17">
        <f ca="1">Tabla1[[#This Row],[HORAS DISPONIBLES]]/360</f>
        <v>0.97648148148148151</v>
      </c>
    </row>
    <row r="329" spans="1:19" x14ac:dyDescent="0.2">
      <c r="A329" s="1" t="s">
        <v>184</v>
      </c>
      <c r="B329" s="1" t="s">
        <v>94</v>
      </c>
      <c r="C329" s="1" t="str">
        <f ca="1">VLOOKUP(RANDBETWEEN(1,13),Tablas!$N$7:$O$19,2,0)</f>
        <v>CISTERNAS DE AGUA</v>
      </c>
      <c r="E329" s="1" t="s">
        <v>18</v>
      </c>
      <c r="F329" s="1">
        <v>201</v>
      </c>
      <c r="G329" s="1" t="s">
        <v>55</v>
      </c>
      <c r="H329" s="1">
        <v>1911</v>
      </c>
      <c r="I329" s="2">
        <f t="shared" ca="1" si="5"/>
        <v>43571</v>
      </c>
      <c r="J329" s="1" t="str">
        <f ca="1">IFERROR(IF(YEAR(Tabla1[[#This Row],[FECHA EJEC.]])&gt;0,"CONFORME","STANDBY"),"PENDIENTE")</f>
        <v>PENDIENTE</v>
      </c>
      <c r="K329" s="2" t="str">
        <f ca="1">IF(VLOOKUP(RANDBETWEEN(1,20),Tablas!$Q$6:$R$25,2,0)=0,"",Tabla1[[#This Row],[FECHA PROG.]]+VLOOKUP(RANDBETWEEN(1,20),Tablas!$Q$6:$R$25,2,0))</f>
        <v/>
      </c>
      <c r="L329" s="7" t="str">
        <f ca="1">IF(Tabla1[[#This Row],[FECHA EJEC.]]="","",TIME(RANDBETWEEN(9,15),RANDBETWEEN(10,40),0))</f>
        <v/>
      </c>
      <c r="M329" s="7" t="str">
        <f ca="1">IF(Tabla1[[#This Row],[FECHA EJEC.]]="","",Tabla1[[#This Row],[HORA INICIO]]+TIME(RANDBETWEEN(1,4),RANDBETWEEN(10,30),0))</f>
        <v/>
      </c>
      <c r="N329" s="8" t="str">
        <f ca="1">IF(Tabla1[[#This Row],[FECHA EJEC.]]="","",HOUR(Tabla1[[#This Row],[HORA TERMINO]]-Tabla1[[#This Row],[HORA INICIO]])+MINUTE(Tabla1[[#This Row],[HORA TERMINO]]-Tabla1[[#This Row],[HORA INICIO]])/60)</f>
        <v/>
      </c>
      <c r="O329" s="1" t="str">
        <f ca="1">IF(AND(K329=I329,J329="CONFORME"),"FECHA CUMPLIDA",IF(J329="STAND BY","STAND BY",IF(J329=""," ",IF(Tabla1[[#This Row],[FECHA EJEC.]]="","PENDIENTE",CONCATENATE("RETRASO DE ",(K329-I329)," DIAS")))))</f>
        <v>PENDIENTE</v>
      </c>
      <c r="P329" s="2" t="str">
        <f ca="1">VLOOKUP(MONTH(Tabla1[[#This Row],[FECHA PROG.]]),Tabla2[],2,0)</f>
        <v>Abr</v>
      </c>
      <c r="Q329" s="1">
        <f ca="1">YEAR(Tabla1[[#This Row],[FECHA PROG.]])</f>
        <v>2019</v>
      </c>
      <c r="R329" s="8">
        <f ca="1">360-SUMIFS(Tabla1[HORAS],Tabla1[MÁQUINA],Tabla1[[#This Row],[MÁQUINA]],Tabla1[AÑO],Tabla1[[#This Row],[AÑO]],Tabla1[MES],Tabla1[[#This Row],[MES]])</f>
        <v>360</v>
      </c>
      <c r="S329" s="17">
        <f ca="1">Tabla1[[#This Row],[HORAS DISPONIBLES]]/360</f>
        <v>1</v>
      </c>
    </row>
    <row r="330" spans="1:19" x14ac:dyDescent="0.2">
      <c r="A330" s="1" t="s">
        <v>143</v>
      </c>
      <c r="B330" s="1" t="s">
        <v>35</v>
      </c>
      <c r="C330" s="1" t="str">
        <f ca="1">VLOOKUP(RANDBETWEEN(1,13),Tablas!$N$7:$O$19,2,0)</f>
        <v>MOTOTRAILLA</v>
      </c>
      <c r="D330" s="1" t="s">
        <v>12</v>
      </c>
      <c r="E330" s="1" t="s">
        <v>13</v>
      </c>
      <c r="F330" s="1">
        <v>106</v>
      </c>
      <c r="G330" s="1" t="s">
        <v>14</v>
      </c>
      <c r="H330" s="1">
        <v>1420</v>
      </c>
      <c r="I330" s="2">
        <f t="shared" ca="1" si="5"/>
        <v>43282</v>
      </c>
      <c r="J330" s="1" t="str">
        <f ca="1">IFERROR(IF(YEAR(Tabla1[[#This Row],[FECHA EJEC.]])&gt;0,"CONFORME","STANDBY"),"PENDIENTE")</f>
        <v>CONFORME</v>
      </c>
      <c r="K330" s="2">
        <f ca="1">IF(VLOOKUP(RANDBETWEEN(1,20),Tablas!$Q$6:$R$25,2,0)=0,"",Tabla1[[#This Row],[FECHA PROG.]]+VLOOKUP(RANDBETWEEN(1,20),Tablas!$Q$6:$R$25,2,0))</f>
        <v>43286</v>
      </c>
      <c r="L330" s="7">
        <f ca="1">IF(Tabla1[[#This Row],[FECHA EJEC.]]="","",TIME(RANDBETWEEN(9,15),RANDBETWEEN(10,40),0))</f>
        <v>0.40069444444444446</v>
      </c>
      <c r="M330" s="7">
        <f ca="1">IF(Tabla1[[#This Row],[FECHA EJEC.]]="","",Tabla1[[#This Row],[HORA INICIO]]+TIME(RANDBETWEEN(1,4),RANDBETWEEN(10,30),0))</f>
        <v>0.5805555555555556</v>
      </c>
      <c r="N330" s="8">
        <f ca="1">IF(Tabla1[[#This Row],[FECHA EJEC.]]="","",HOUR(Tabla1[[#This Row],[HORA TERMINO]]-Tabla1[[#This Row],[HORA INICIO]])+MINUTE(Tabla1[[#This Row],[HORA TERMINO]]-Tabla1[[#This Row],[HORA INICIO]])/60)</f>
        <v>4.3166666666666664</v>
      </c>
      <c r="O330" s="1" t="str">
        <f ca="1">IF(AND(K330=I330,J330="CONFORME"),"FECHA CUMPLIDA",IF(J330="STAND BY","STAND BY",IF(J330=""," ",IF(Tabla1[[#This Row],[FECHA EJEC.]]="","PENDIENTE",CONCATENATE("RETRASO DE ",(K330-I330)," DIAS")))))</f>
        <v>RETRASO DE 4 DIAS</v>
      </c>
      <c r="P330" s="2" t="str">
        <f ca="1">VLOOKUP(MONTH(Tabla1[[#This Row],[FECHA PROG.]]),Tabla2[],2,0)</f>
        <v>Jul</v>
      </c>
      <c r="Q330" s="1">
        <f ca="1">YEAR(Tabla1[[#This Row],[FECHA PROG.]])</f>
        <v>2018</v>
      </c>
      <c r="R330" s="8">
        <f ca="1">360-SUMIFS(Tabla1[HORAS],Tabla1[MÁQUINA],Tabla1[[#This Row],[MÁQUINA]],Tabla1[AÑO],Tabla1[[#This Row],[AÑO]],Tabla1[MES],Tabla1[[#This Row],[MES]])</f>
        <v>344.63333333333333</v>
      </c>
      <c r="S330" s="17">
        <f ca="1">Tabla1[[#This Row],[HORAS DISPONIBLES]]/360</f>
        <v>0.95731481481481484</v>
      </c>
    </row>
    <row r="331" spans="1:19" x14ac:dyDescent="0.2">
      <c r="A331" s="1" t="s">
        <v>143</v>
      </c>
      <c r="B331" s="1" t="s">
        <v>35</v>
      </c>
      <c r="C331" s="1" t="str">
        <f ca="1">VLOOKUP(RANDBETWEEN(1,13),Tablas!$N$7:$O$19,2,0)</f>
        <v>EXCAVADORA</v>
      </c>
      <c r="D331" s="1" t="s">
        <v>12</v>
      </c>
      <c r="E331" s="1" t="s">
        <v>18</v>
      </c>
      <c r="F331" s="1">
        <v>106</v>
      </c>
      <c r="G331" s="1" t="s">
        <v>55</v>
      </c>
      <c r="H331" s="1">
        <v>1911</v>
      </c>
      <c r="I331" s="2">
        <f t="shared" ca="1" si="5"/>
        <v>43384</v>
      </c>
      <c r="J331" s="1" t="str">
        <f ca="1">IFERROR(IF(YEAR(Tabla1[[#This Row],[FECHA EJEC.]])&gt;0,"CONFORME","STANDBY"),"PENDIENTE")</f>
        <v>CONFORME</v>
      </c>
      <c r="K331" s="2">
        <f ca="1">IF(VLOOKUP(RANDBETWEEN(1,20),Tablas!$Q$6:$R$25,2,0)=0,"",Tabla1[[#This Row],[FECHA PROG.]]+VLOOKUP(RANDBETWEEN(1,20),Tablas!$Q$6:$R$25,2,0))</f>
        <v>43387</v>
      </c>
      <c r="L331" s="7">
        <f ca="1">IF(Tabla1[[#This Row],[FECHA EJEC.]]="","",TIME(RANDBETWEEN(9,15),RANDBETWEEN(10,40),0))</f>
        <v>0.3888888888888889</v>
      </c>
      <c r="M331" s="7">
        <f ca="1">IF(Tabla1[[#This Row],[FECHA EJEC.]]="","",Tabla1[[#This Row],[HORA INICIO]]+TIME(RANDBETWEEN(1,4),RANDBETWEEN(10,30),0))</f>
        <v>0.49305555555555558</v>
      </c>
      <c r="N331" s="8">
        <f ca="1">IF(Tabla1[[#This Row],[FECHA EJEC.]]="","",HOUR(Tabla1[[#This Row],[HORA TERMINO]]-Tabla1[[#This Row],[HORA INICIO]])+MINUTE(Tabla1[[#This Row],[HORA TERMINO]]-Tabla1[[#This Row],[HORA INICIO]])/60)</f>
        <v>2.5</v>
      </c>
      <c r="O331" s="1" t="str">
        <f ca="1">IF(AND(K331=I331,J331="CONFORME"),"FECHA CUMPLIDA",IF(J331="STAND BY","STAND BY",IF(J331=""," ",IF(Tabla1[[#This Row],[FECHA EJEC.]]="","PENDIENTE",CONCATENATE("RETRASO DE ",(K331-I331)," DIAS")))))</f>
        <v>RETRASO DE 3 DIAS</v>
      </c>
      <c r="P331" s="2" t="str">
        <f ca="1">VLOOKUP(MONTH(Tabla1[[#This Row],[FECHA PROG.]]),Tabla2[],2,0)</f>
        <v>Oct</v>
      </c>
      <c r="Q331" s="1">
        <f ca="1">YEAR(Tabla1[[#This Row],[FECHA PROG.]])</f>
        <v>2018</v>
      </c>
      <c r="R331" s="8">
        <f ca="1">360-SUMIFS(Tabla1[HORAS],Tabla1[MÁQUINA],Tabla1[[#This Row],[MÁQUINA]],Tabla1[AÑO],Tabla1[[#This Row],[AÑO]],Tabla1[MES],Tabla1[[#This Row],[MES]])</f>
        <v>352.38333333333333</v>
      </c>
      <c r="S331" s="17">
        <f ca="1">Tabla1[[#This Row],[HORAS DISPONIBLES]]/360</f>
        <v>0.97884259259259254</v>
      </c>
    </row>
    <row r="332" spans="1:19" x14ac:dyDescent="0.2">
      <c r="A332" s="1" t="s">
        <v>140</v>
      </c>
      <c r="B332" s="1" t="s">
        <v>30</v>
      </c>
      <c r="C332" s="1" t="str">
        <f ca="1">VLOOKUP(RANDBETWEEN(1,13),Tablas!$N$7:$O$19,2,0)</f>
        <v>EXCAVADORA</v>
      </c>
      <c r="D332" s="1" t="s">
        <v>12</v>
      </c>
      <c r="E332" s="1" t="s">
        <v>24</v>
      </c>
      <c r="F332" s="1">
        <v>201</v>
      </c>
      <c r="G332" s="1" t="s">
        <v>25</v>
      </c>
      <c r="H332" s="1">
        <v>1168</v>
      </c>
      <c r="I332" s="2">
        <f t="shared" ca="1" si="5"/>
        <v>43488</v>
      </c>
      <c r="J332" s="1" t="str">
        <f ca="1">IFERROR(IF(YEAR(Tabla1[[#This Row],[FECHA EJEC.]])&gt;0,"CONFORME","STANDBY"),"PENDIENTE")</f>
        <v>CONFORME</v>
      </c>
      <c r="K332" s="2">
        <f ca="1">IF(VLOOKUP(RANDBETWEEN(1,20),Tablas!$Q$6:$R$25,2,0)=0,"",Tabla1[[#This Row],[FECHA PROG.]]+VLOOKUP(RANDBETWEEN(1,20),Tablas!$Q$6:$R$25,2,0))</f>
        <v>43492</v>
      </c>
      <c r="L332" s="7">
        <f ca="1">IF(Tabla1[[#This Row],[FECHA EJEC.]]="","",TIME(RANDBETWEEN(9,15),RANDBETWEEN(10,40),0))</f>
        <v>0.55347222222222225</v>
      </c>
      <c r="M332" s="7">
        <f ca="1">IF(Tabla1[[#This Row],[FECHA EJEC.]]="","",Tabla1[[#This Row],[HORA INICIO]]+TIME(RANDBETWEEN(1,4),RANDBETWEEN(10,30),0))</f>
        <v>0.73541666666666672</v>
      </c>
      <c r="N332" s="8">
        <f ca="1">IF(Tabla1[[#This Row],[FECHA EJEC.]]="","",HOUR(Tabla1[[#This Row],[HORA TERMINO]]-Tabla1[[#This Row],[HORA INICIO]])+MINUTE(Tabla1[[#This Row],[HORA TERMINO]]-Tabla1[[#This Row],[HORA INICIO]])/60)</f>
        <v>4.3666666666666663</v>
      </c>
      <c r="O332" s="1" t="str">
        <f ca="1">IF(AND(K332=I332,J332="CONFORME"),"FECHA CUMPLIDA",IF(J332="STAND BY","STAND BY",IF(J332=""," ",IF(Tabla1[[#This Row],[FECHA EJEC.]]="","PENDIENTE",CONCATENATE("RETRASO DE ",(K332-I332)," DIAS")))))</f>
        <v>RETRASO DE 4 DIAS</v>
      </c>
      <c r="P332" s="2" t="str">
        <f ca="1">VLOOKUP(MONTH(Tabla1[[#This Row],[FECHA PROG.]]),Tabla2[],2,0)</f>
        <v>Ene</v>
      </c>
      <c r="Q332" s="1">
        <f ca="1">YEAR(Tabla1[[#This Row],[FECHA PROG.]])</f>
        <v>2019</v>
      </c>
      <c r="R332" s="8">
        <f ca="1">360-SUMIFS(Tabla1[HORAS],Tabla1[MÁQUINA],Tabla1[[#This Row],[MÁQUINA]],Tabla1[AÑO],Tabla1[[#This Row],[AÑO]],Tabla1[MES],Tabla1[[#This Row],[MES]])</f>
        <v>351.45</v>
      </c>
      <c r="S332" s="17">
        <f ca="1">Tabla1[[#This Row],[HORAS DISPONIBLES]]/360</f>
        <v>0.97624999999999995</v>
      </c>
    </row>
    <row r="333" spans="1:19" x14ac:dyDescent="0.2">
      <c r="A333" s="1" t="s">
        <v>141</v>
      </c>
      <c r="B333" s="1" t="s">
        <v>34</v>
      </c>
      <c r="C333" s="1" t="str">
        <f ca="1">VLOOKUP(RANDBETWEEN(1,13),Tablas!$N$7:$O$19,2,0)</f>
        <v>COMPACTADORA</v>
      </c>
      <c r="D333" s="1" t="s">
        <v>12</v>
      </c>
      <c r="E333" s="1" t="s">
        <v>13</v>
      </c>
      <c r="F333" s="1">
        <v>107</v>
      </c>
      <c r="G333" s="1" t="s">
        <v>14</v>
      </c>
      <c r="H333" s="1">
        <v>1420</v>
      </c>
      <c r="I333" s="2">
        <f t="shared" ca="1" si="5"/>
        <v>43325</v>
      </c>
      <c r="J333" s="1" t="str">
        <f ca="1">IFERROR(IF(YEAR(Tabla1[[#This Row],[FECHA EJEC.]])&gt;0,"CONFORME","STANDBY"),"PENDIENTE")</f>
        <v>PENDIENTE</v>
      </c>
      <c r="K333" s="2" t="str">
        <f ca="1">IF(VLOOKUP(RANDBETWEEN(1,20),Tablas!$Q$6:$R$25,2,0)=0,"",Tabla1[[#This Row],[FECHA PROG.]]+VLOOKUP(RANDBETWEEN(1,20),Tablas!$Q$6:$R$25,2,0))</f>
        <v/>
      </c>
      <c r="L333" s="7" t="str">
        <f ca="1">IF(Tabla1[[#This Row],[FECHA EJEC.]]="","",TIME(RANDBETWEEN(9,15),RANDBETWEEN(10,40),0))</f>
        <v/>
      </c>
      <c r="M333" s="7" t="str">
        <f ca="1">IF(Tabla1[[#This Row],[FECHA EJEC.]]="","",Tabla1[[#This Row],[HORA INICIO]]+TIME(RANDBETWEEN(1,4),RANDBETWEEN(10,30),0))</f>
        <v/>
      </c>
      <c r="N333" s="8" t="str">
        <f ca="1">IF(Tabla1[[#This Row],[FECHA EJEC.]]="","",HOUR(Tabla1[[#This Row],[HORA TERMINO]]-Tabla1[[#This Row],[HORA INICIO]])+MINUTE(Tabla1[[#This Row],[HORA TERMINO]]-Tabla1[[#This Row],[HORA INICIO]])/60)</f>
        <v/>
      </c>
      <c r="O333" s="1" t="str">
        <f ca="1">IF(AND(K333=I333,J333="CONFORME"),"FECHA CUMPLIDA",IF(J333="STAND BY","STAND BY",IF(J333=""," ",IF(Tabla1[[#This Row],[FECHA EJEC.]]="","PENDIENTE",CONCATENATE("RETRASO DE ",(K333-I333)," DIAS")))))</f>
        <v>PENDIENTE</v>
      </c>
      <c r="P333" s="2" t="str">
        <f ca="1">VLOOKUP(MONTH(Tabla1[[#This Row],[FECHA PROG.]]),Tabla2[],2,0)</f>
        <v>Ago</v>
      </c>
      <c r="Q333" s="1">
        <f ca="1">YEAR(Tabla1[[#This Row],[FECHA PROG.]])</f>
        <v>2018</v>
      </c>
      <c r="R333" s="8">
        <f ca="1">360-SUMIFS(Tabla1[HORAS],Tabla1[MÁQUINA],Tabla1[[#This Row],[MÁQUINA]],Tabla1[AÑO],Tabla1[[#This Row],[AÑO]],Tabla1[MES],Tabla1[[#This Row],[MES]])</f>
        <v>345.85</v>
      </c>
      <c r="S333" s="17">
        <f ca="1">Tabla1[[#This Row],[HORAS DISPONIBLES]]/360</f>
        <v>0.96069444444444452</v>
      </c>
    </row>
    <row r="334" spans="1:19" x14ac:dyDescent="0.2">
      <c r="A334" s="1" t="s">
        <v>143</v>
      </c>
      <c r="B334" s="1" t="s">
        <v>35</v>
      </c>
      <c r="C334" s="1" t="str">
        <f ca="1">VLOOKUP(RANDBETWEEN(1,13),Tablas!$N$7:$O$19,2,0)</f>
        <v>EXCAVADORA</v>
      </c>
      <c r="D334" s="1" t="s">
        <v>12</v>
      </c>
      <c r="E334" s="1" t="s">
        <v>13</v>
      </c>
      <c r="F334" s="1">
        <v>106</v>
      </c>
      <c r="G334" s="1" t="s">
        <v>14</v>
      </c>
      <c r="H334" s="1">
        <v>1420</v>
      </c>
      <c r="I334" s="2">
        <f t="shared" ca="1" si="5"/>
        <v>43401</v>
      </c>
      <c r="J334" s="1" t="str">
        <f ca="1">IFERROR(IF(YEAR(Tabla1[[#This Row],[FECHA EJEC.]])&gt;0,"CONFORME","STANDBY"),"PENDIENTE")</f>
        <v>CONFORME</v>
      </c>
      <c r="K334" s="2">
        <f ca="1">IF(VLOOKUP(RANDBETWEEN(1,20),Tablas!$Q$6:$R$25,2,0)=0,"",Tabla1[[#This Row],[FECHA PROG.]]+VLOOKUP(RANDBETWEEN(1,20),Tablas!$Q$6:$R$25,2,0))</f>
        <v>43404</v>
      </c>
      <c r="L334" s="7">
        <f ca="1">IF(Tabla1[[#This Row],[FECHA EJEC.]]="","",TIME(RANDBETWEEN(9,15),RANDBETWEEN(10,40),0))</f>
        <v>0.56666666666666665</v>
      </c>
      <c r="M334" s="7">
        <f ca="1">IF(Tabla1[[#This Row],[FECHA EJEC.]]="","",Tabla1[[#This Row],[HORA INICIO]]+TIME(RANDBETWEEN(1,4),RANDBETWEEN(10,30),0))</f>
        <v>0.62847222222222221</v>
      </c>
      <c r="N334" s="8">
        <f ca="1">IF(Tabla1[[#This Row],[FECHA EJEC.]]="","",HOUR(Tabla1[[#This Row],[HORA TERMINO]]-Tabla1[[#This Row],[HORA INICIO]])+MINUTE(Tabla1[[#This Row],[HORA TERMINO]]-Tabla1[[#This Row],[HORA INICIO]])/60)</f>
        <v>1.4833333333333334</v>
      </c>
      <c r="O334" s="1" t="str">
        <f ca="1">IF(AND(K334=I334,J334="CONFORME"),"FECHA CUMPLIDA",IF(J334="STAND BY","STAND BY",IF(J334=""," ",IF(Tabla1[[#This Row],[FECHA EJEC.]]="","PENDIENTE",CONCATENATE("RETRASO DE ",(K334-I334)," DIAS")))))</f>
        <v>RETRASO DE 3 DIAS</v>
      </c>
      <c r="P334" s="2" t="str">
        <f ca="1">VLOOKUP(MONTH(Tabla1[[#This Row],[FECHA PROG.]]),Tabla2[],2,0)</f>
        <v>Oct</v>
      </c>
      <c r="Q334" s="1">
        <f ca="1">YEAR(Tabla1[[#This Row],[FECHA PROG.]])</f>
        <v>2018</v>
      </c>
      <c r="R334" s="8">
        <f ca="1">360-SUMIFS(Tabla1[HORAS],Tabla1[MÁQUINA],Tabla1[[#This Row],[MÁQUINA]],Tabla1[AÑO],Tabla1[[#This Row],[AÑO]],Tabla1[MES],Tabla1[[#This Row],[MES]])</f>
        <v>352.38333333333333</v>
      </c>
      <c r="S334" s="17">
        <f ca="1">Tabla1[[#This Row],[HORAS DISPONIBLES]]/360</f>
        <v>0.97884259259259254</v>
      </c>
    </row>
    <row r="335" spans="1:19" x14ac:dyDescent="0.2">
      <c r="A335" s="1" t="s">
        <v>143</v>
      </c>
      <c r="B335" s="1" t="s">
        <v>35</v>
      </c>
      <c r="C335" s="1" t="str">
        <f ca="1">VLOOKUP(RANDBETWEEN(1,13),Tablas!$N$7:$O$19,2,0)</f>
        <v>CARGADORA</v>
      </c>
      <c r="D335" s="1" t="s">
        <v>12</v>
      </c>
      <c r="E335" s="1" t="s">
        <v>18</v>
      </c>
      <c r="F335" s="1">
        <v>106</v>
      </c>
      <c r="G335" s="1" t="s">
        <v>55</v>
      </c>
      <c r="H335" s="1">
        <v>1911</v>
      </c>
      <c r="I335" s="2">
        <f t="shared" ca="1" si="5"/>
        <v>43501</v>
      </c>
      <c r="J335" s="1" t="str">
        <f ca="1">IFERROR(IF(YEAR(Tabla1[[#This Row],[FECHA EJEC.]])&gt;0,"CONFORME","STANDBY"),"PENDIENTE")</f>
        <v>CONFORME</v>
      </c>
      <c r="K335" s="2">
        <f ca="1">IF(VLOOKUP(RANDBETWEEN(1,20),Tablas!$Q$6:$R$25,2,0)=0,"",Tabla1[[#This Row],[FECHA PROG.]]+VLOOKUP(RANDBETWEEN(1,20),Tablas!$Q$6:$R$25,2,0))</f>
        <v>43504</v>
      </c>
      <c r="L335" s="7">
        <f ca="1">IF(Tabla1[[#This Row],[FECHA EJEC.]]="","",TIME(RANDBETWEEN(9,15),RANDBETWEEN(10,40),0))</f>
        <v>0.60972222222222228</v>
      </c>
      <c r="M335" s="7">
        <f ca="1">IF(Tabla1[[#This Row],[FECHA EJEC.]]="","",Tabla1[[#This Row],[HORA INICIO]]+TIME(RANDBETWEEN(1,4),RANDBETWEEN(10,30),0))</f>
        <v>0.65972222222222232</v>
      </c>
      <c r="N335" s="8">
        <f ca="1">IF(Tabla1[[#This Row],[FECHA EJEC.]]="","",HOUR(Tabla1[[#This Row],[HORA TERMINO]]-Tabla1[[#This Row],[HORA INICIO]])+MINUTE(Tabla1[[#This Row],[HORA TERMINO]]-Tabla1[[#This Row],[HORA INICIO]])/60)</f>
        <v>1.2</v>
      </c>
      <c r="O335" s="1" t="str">
        <f ca="1">IF(AND(K335=I335,J335="CONFORME"),"FECHA CUMPLIDA",IF(J335="STAND BY","STAND BY",IF(J335=""," ",IF(Tabla1[[#This Row],[FECHA EJEC.]]="","PENDIENTE",CONCATENATE("RETRASO DE ",(K335-I335)," DIAS")))))</f>
        <v>RETRASO DE 3 DIAS</v>
      </c>
      <c r="P335" s="2" t="str">
        <f ca="1">VLOOKUP(MONTH(Tabla1[[#This Row],[FECHA PROG.]]),Tabla2[],2,0)</f>
        <v>Feb</v>
      </c>
      <c r="Q335" s="1">
        <f ca="1">YEAR(Tabla1[[#This Row],[FECHA PROG.]])</f>
        <v>2019</v>
      </c>
      <c r="R335" s="8">
        <f ca="1">360-SUMIFS(Tabla1[HORAS],Tabla1[MÁQUINA],Tabla1[[#This Row],[MÁQUINA]],Tabla1[AÑO],Tabla1[[#This Row],[AÑO]],Tabla1[MES],Tabla1[[#This Row],[MES]])</f>
        <v>356.63333333333333</v>
      </c>
      <c r="S335" s="17">
        <f ca="1">Tabla1[[#This Row],[HORAS DISPONIBLES]]/360</f>
        <v>0.99064814814814817</v>
      </c>
    </row>
    <row r="336" spans="1:19" x14ac:dyDescent="0.2">
      <c r="A336" s="1" t="s">
        <v>140</v>
      </c>
      <c r="B336" s="1" t="s">
        <v>30</v>
      </c>
      <c r="C336" s="1" t="str">
        <f ca="1">VLOOKUP(RANDBETWEEN(1,13),Tablas!$N$7:$O$19,2,0)</f>
        <v>MOTONIVELADORA</v>
      </c>
      <c r="D336" s="1" t="s">
        <v>12</v>
      </c>
      <c r="E336" s="1" t="s">
        <v>24</v>
      </c>
      <c r="F336" s="1">
        <v>201</v>
      </c>
      <c r="G336" s="1" t="s">
        <v>25</v>
      </c>
      <c r="H336" s="1">
        <v>1168</v>
      </c>
      <c r="I336" s="2">
        <f t="shared" ca="1" si="5"/>
        <v>43133</v>
      </c>
      <c r="J336" s="1" t="str">
        <f ca="1">IFERROR(IF(YEAR(Tabla1[[#This Row],[FECHA EJEC.]])&gt;0,"CONFORME","STANDBY"),"PENDIENTE")</f>
        <v>CONFORME</v>
      </c>
      <c r="K336" s="2">
        <f ca="1">IF(VLOOKUP(RANDBETWEEN(1,20),Tablas!$Q$6:$R$25,2,0)=0,"",Tabla1[[#This Row],[FECHA PROG.]]+VLOOKUP(RANDBETWEEN(1,20),Tablas!$Q$6:$R$25,2,0))</f>
        <v>43136</v>
      </c>
      <c r="L336" s="7">
        <f ca="1">IF(Tabla1[[#This Row],[FECHA EJEC.]]="","",TIME(RANDBETWEEN(9,15),RANDBETWEEN(10,40),0))</f>
        <v>0.43958333333333333</v>
      </c>
      <c r="M336" s="7">
        <f ca="1">IF(Tabla1[[#This Row],[FECHA EJEC.]]="","",Tabla1[[#This Row],[HORA INICIO]]+TIME(RANDBETWEEN(1,4),RANDBETWEEN(10,30),0))</f>
        <v>0.57222222222222219</v>
      </c>
      <c r="N336" s="8">
        <f ca="1">IF(Tabla1[[#This Row],[FECHA EJEC.]]="","",HOUR(Tabla1[[#This Row],[HORA TERMINO]]-Tabla1[[#This Row],[HORA INICIO]])+MINUTE(Tabla1[[#This Row],[HORA TERMINO]]-Tabla1[[#This Row],[HORA INICIO]])/60)</f>
        <v>3.1833333333333331</v>
      </c>
      <c r="O336" s="1" t="str">
        <f ca="1">IF(AND(K336=I336,J336="CONFORME"),"FECHA CUMPLIDA",IF(J336="STAND BY","STAND BY",IF(J336=""," ",IF(Tabla1[[#This Row],[FECHA EJEC.]]="","PENDIENTE",CONCATENATE("RETRASO DE ",(K336-I336)," DIAS")))))</f>
        <v>RETRASO DE 3 DIAS</v>
      </c>
      <c r="P336" s="2" t="str">
        <f ca="1">VLOOKUP(MONTH(Tabla1[[#This Row],[FECHA PROG.]]),Tabla2[],2,0)</f>
        <v>Feb</v>
      </c>
      <c r="Q336" s="1">
        <f ca="1">YEAR(Tabla1[[#This Row],[FECHA PROG.]])</f>
        <v>2018</v>
      </c>
      <c r="R336" s="8">
        <f ca="1">360-SUMIFS(Tabla1[HORAS],Tabla1[MÁQUINA],Tabla1[[#This Row],[MÁQUINA]],Tabla1[AÑO],Tabla1[[#This Row],[AÑO]],Tabla1[MES],Tabla1[[#This Row],[MES]])</f>
        <v>356.81666666666666</v>
      </c>
      <c r="S336" s="17">
        <f ca="1">Tabla1[[#This Row],[HORAS DISPONIBLES]]/360</f>
        <v>0.99115740740740743</v>
      </c>
    </row>
    <row r="337" spans="1:19" x14ac:dyDescent="0.2">
      <c r="A337" s="1" t="s">
        <v>139</v>
      </c>
      <c r="B337" s="1" t="s">
        <v>28</v>
      </c>
      <c r="C337" s="1" t="str">
        <f ca="1">VLOOKUP(RANDBETWEEN(1,13),Tablas!$N$7:$O$19,2,0)</f>
        <v>DRAGAS</v>
      </c>
      <c r="D337" s="1" t="s">
        <v>12</v>
      </c>
      <c r="E337" s="1" t="s">
        <v>13</v>
      </c>
      <c r="F337" s="1">
        <v>106</v>
      </c>
      <c r="G337" s="1" t="s">
        <v>14</v>
      </c>
      <c r="H337" s="1">
        <v>1420</v>
      </c>
      <c r="I337" s="2">
        <f t="shared" ca="1" si="5"/>
        <v>43173</v>
      </c>
      <c r="J337" s="1" t="str">
        <f ca="1">IFERROR(IF(YEAR(Tabla1[[#This Row],[FECHA EJEC.]])&gt;0,"CONFORME","STANDBY"),"PENDIENTE")</f>
        <v>CONFORME</v>
      </c>
      <c r="K337" s="2">
        <f ca="1">IF(VLOOKUP(RANDBETWEEN(1,20),Tablas!$Q$6:$R$25,2,0)=0,"",Tabla1[[#This Row],[FECHA PROG.]]+VLOOKUP(RANDBETWEEN(1,20),Tablas!$Q$6:$R$25,2,0))</f>
        <v>43174</v>
      </c>
      <c r="L337" s="7">
        <f ca="1">IF(Tabla1[[#This Row],[FECHA EJEC.]]="","",TIME(RANDBETWEEN(9,15),RANDBETWEEN(10,40),0))</f>
        <v>0.52222222222222225</v>
      </c>
      <c r="M337" s="7">
        <f ca="1">IF(Tabla1[[#This Row],[FECHA EJEC.]]="","",Tabla1[[#This Row],[HORA INICIO]]+TIME(RANDBETWEEN(1,4),RANDBETWEEN(10,30),0))</f>
        <v>0.65833333333333333</v>
      </c>
      <c r="N337" s="8">
        <f ca="1">IF(Tabla1[[#This Row],[FECHA EJEC.]]="","",HOUR(Tabla1[[#This Row],[HORA TERMINO]]-Tabla1[[#This Row],[HORA INICIO]])+MINUTE(Tabla1[[#This Row],[HORA TERMINO]]-Tabla1[[#This Row],[HORA INICIO]])/60)</f>
        <v>3.2666666666666666</v>
      </c>
      <c r="O337" s="1" t="str">
        <f ca="1">IF(AND(K337=I337,J337="CONFORME"),"FECHA CUMPLIDA",IF(J337="STAND BY","STAND BY",IF(J337=""," ",IF(Tabla1[[#This Row],[FECHA EJEC.]]="","PENDIENTE",CONCATENATE("RETRASO DE ",(K337-I337)," DIAS")))))</f>
        <v>RETRASO DE 1 DIAS</v>
      </c>
      <c r="P337" s="2" t="str">
        <f ca="1">VLOOKUP(MONTH(Tabla1[[#This Row],[FECHA PROG.]]),Tabla2[],2,0)</f>
        <v>Mar</v>
      </c>
      <c r="Q337" s="1">
        <f ca="1">YEAR(Tabla1[[#This Row],[FECHA PROG.]])</f>
        <v>2018</v>
      </c>
      <c r="R337" s="8">
        <f ca="1">360-SUMIFS(Tabla1[HORAS],Tabla1[MÁQUINA],Tabla1[[#This Row],[MÁQUINA]],Tabla1[AÑO],Tabla1[[#This Row],[AÑO]],Tabla1[MES],Tabla1[[#This Row],[MES]])</f>
        <v>303.93333333333334</v>
      </c>
      <c r="S337" s="17">
        <f ca="1">Tabla1[[#This Row],[HORAS DISPONIBLES]]/360</f>
        <v>0.84425925925925926</v>
      </c>
    </row>
    <row r="338" spans="1:19" x14ac:dyDescent="0.2">
      <c r="A338" s="1" t="s">
        <v>139</v>
      </c>
      <c r="B338" s="1" t="s">
        <v>28</v>
      </c>
      <c r="C338" s="1" t="str">
        <f ca="1">VLOOKUP(RANDBETWEEN(1,13),Tablas!$N$7:$O$19,2,0)</f>
        <v>DRAGALINA</v>
      </c>
      <c r="D338" s="1" t="s">
        <v>12</v>
      </c>
      <c r="E338" s="1" t="s">
        <v>18</v>
      </c>
      <c r="F338" s="1">
        <v>106</v>
      </c>
      <c r="G338" s="1" t="s">
        <v>55</v>
      </c>
      <c r="H338" s="1">
        <v>1911</v>
      </c>
      <c r="I338" s="2">
        <f t="shared" ca="1" si="5"/>
        <v>43363</v>
      </c>
      <c r="J338" s="1" t="str">
        <f ca="1">IFERROR(IF(YEAR(Tabla1[[#This Row],[FECHA EJEC.]])&gt;0,"CONFORME","STANDBY"),"PENDIENTE")</f>
        <v>CONFORME</v>
      </c>
      <c r="K338" s="2">
        <f ca="1">IF(VLOOKUP(RANDBETWEEN(1,20),Tablas!$Q$6:$R$25,2,0)=0,"",Tabla1[[#This Row],[FECHA PROG.]]+VLOOKUP(RANDBETWEEN(1,20),Tablas!$Q$6:$R$25,2,0))</f>
        <v>43365</v>
      </c>
      <c r="L338" s="7">
        <f ca="1">IF(Tabla1[[#This Row],[FECHA EJEC.]]="","",TIME(RANDBETWEEN(9,15),RANDBETWEEN(10,40),0))</f>
        <v>0.56180555555555556</v>
      </c>
      <c r="M338" s="7">
        <f ca="1">IF(Tabla1[[#This Row],[FECHA EJEC.]]="","",Tabla1[[#This Row],[HORA INICIO]]+TIME(RANDBETWEEN(1,4),RANDBETWEEN(10,30),0))</f>
        <v>0.61319444444444449</v>
      </c>
      <c r="N338" s="8">
        <f ca="1">IF(Tabla1[[#This Row],[FECHA EJEC.]]="","",HOUR(Tabla1[[#This Row],[HORA TERMINO]]-Tabla1[[#This Row],[HORA INICIO]])+MINUTE(Tabla1[[#This Row],[HORA TERMINO]]-Tabla1[[#This Row],[HORA INICIO]])/60)</f>
        <v>1.2333333333333334</v>
      </c>
      <c r="O338" s="1" t="str">
        <f ca="1">IF(AND(K338=I338,J338="CONFORME"),"FECHA CUMPLIDA",IF(J338="STAND BY","STAND BY",IF(J338=""," ",IF(Tabla1[[#This Row],[FECHA EJEC.]]="","PENDIENTE",CONCATENATE("RETRASO DE ",(K338-I338)," DIAS")))))</f>
        <v>RETRASO DE 2 DIAS</v>
      </c>
      <c r="P338" s="2" t="str">
        <f ca="1">VLOOKUP(MONTH(Tabla1[[#This Row],[FECHA PROG.]]),Tabla2[],2,0)</f>
        <v>Set</v>
      </c>
      <c r="Q338" s="1">
        <f ca="1">YEAR(Tabla1[[#This Row],[FECHA PROG.]])</f>
        <v>2018</v>
      </c>
      <c r="R338" s="8">
        <f ca="1">360-SUMIFS(Tabla1[HORAS],Tabla1[MÁQUINA],Tabla1[[#This Row],[MÁQUINA]],Tabla1[AÑO],Tabla1[[#This Row],[AÑO]],Tabla1[MES],Tabla1[[#This Row],[MES]])</f>
        <v>322.11666666666667</v>
      </c>
      <c r="S338" s="17">
        <f ca="1">Tabla1[[#This Row],[HORAS DISPONIBLES]]/360</f>
        <v>0.89476851851851857</v>
      </c>
    </row>
    <row r="339" spans="1:19" x14ac:dyDescent="0.2">
      <c r="A339" s="1" t="s">
        <v>136</v>
      </c>
      <c r="B339" s="1" t="s">
        <v>20</v>
      </c>
      <c r="C339" s="1" t="str">
        <f ca="1">VLOOKUP(RANDBETWEEN(1,13),Tablas!$N$7:$O$19,2,0)</f>
        <v>RETROEXCAVADORA</v>
      </c>
      <c r="D339" s="1" t="s">
        <v>12</v>
      </c>
      <c r="E339" s="1" t="s">
        <v>21</v>
      </c>
      <c r="F339" s="1">
        <v>106</v>
      </c>
      <c r="G339" s="1" t="s">
        <v>19</v>
      </c>
      <c r="H339" s="1">
        <v>1698</v>
      </c>
      <c r="I339" s="2">
        <f t="shared" ca="1" si="5"/>
        <v>43167</v>
      </c>
      <c r="J339" s="1" t="str">
        <f ca="1">IFERROR(IF(YEAR(Tabla1[[#This Row],[FECHA EJEC.]])&gt;0,"CONFORME","STANDBY"),"PENDIENTE")</f>
        <v>CONFORME</v>
      </c>
      <c r="K339" s="2">
        <f ca="1">IF(VLOOKUP(RANDBETWEEN(1,20),Tablas!$Q$6:$R$25,2,0)=0,"",Tabla1[[#This Row],[FECHA PROG.]]+VLOOKUP(RANDBETWEEN(1,20),Tablas!$Q$6:$R$25,2,0))</f>
        <v>43170</v>
      </c>
      <c r="L339" s="7">
        <f ca="1">IF(Tabla1[[#This Row],[FECHA EJEC.]]="","",TIME(RANDBETWEEN(9,15),RANDBETWEEN(10,40),0))</f>
        <v>0.38194444444444442</v>
      </c>
      <c r="M339" s="7">
        <f ca="1">IF(Tabla1[[#This Row],[FECHA EJEC.]]="","",Tabla1[[#This Row],[HORA INICIO]]+TIME(RANDBETWEEN(1,4),RANDBETWEEN(10,30),0))</f>
        <v>0.48541666666666661</v>
      </c>
      <c r="N339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339" s="1" t="str">
        <f ca="1">IF(AND(K339=I339,J339="CONFORME"),"FECHA CUMPLIDA",IF(J339="STAND BY","STAND BY",IF(J339=""," ",IF(Tabla1[[#This Row],[FECHA EJEC.]]="","PENDIENTE",CONCATENATE("RETRASO DE ",(K339-I339)," DIAS")))))</f>
        <v>RETRASO DE 3 DIAS</v>
      </c>
      <c r="P339" s="2" t="str">
        <f ca="1">VLOOKUP(MONTH(Tabla1[[#This Row],[FECHA PROG.]]),Tabla2[],2,0)</f>
        <v>Mar</v>
      </c>
      <c r="Q339" s="1">
        <f ca="1">YEAR(Tabla1[[#This Row],[FECHA PROG.]])</f>
        <v>2018</v>
      </c>
      <c r="R339" s="8">
        <f ca="1">360-SUMIFS(Tabla1[HORAS],Tabla1[MÁQUINA],Tabla1[[#This Row],[MÁQUINA]],Tabla1[AÑO],Tabla1[[#This Row],[AÑO]],Tabla1[MES],Tabla1[[#This Row],[MES]])</f>
        <v>356.26666666666665</v>
      </c>
      <c r="S339" s="17">
        <f ca="1">Tabla1[[#This Row],[HORAS DISPONIBLES]]/360</f>
        <v>0.98962962962962964</v>
      </c>
    </row>
    <row r="340" spans="1:19" x14ac:dyDescent="0.2">
      <c r="A340" s="1" t="s">
        <v>142</v>
      </c>
      <c r="B340" s="1" t="s">
        <v>33</v>
      </c>
      <c r="C340" s="1" t="str">
        <f ca="1">VLOOKUP(RANDBETWEEN(1,13),Tablas!$N$7:$O$19,2,0)</f>
        <v>DRAGAS</v>
      </c>
      <c r="D340" s="1" t="s">
        <v>12</v>
      </c>
      <c r="E340" s="1" t="s">
        <v>24</v>
      </c>
      <c r="F340" s="1">
        <v>201</v>
      </c>
      <c r="G340" s="1" t="s">
        <v>25</v>
      </c>
      <c r="H340" s="1">
        <v>1168</v>
      </c>
      <c r="I340" s="2">
        <f t="shared" ca="1" si="5"/>
        <v>43429</v>
      </c>
      <c r="J340" s="1" t="str">
        <f ca="1">IFERROR(IF(YEAR(Tabla1[[#This Row],[FECHA EJEC.]])&gt;0,"CONFORME","STANDBY"),"PENDIENTE")</f>
        <v>CONFORME</v>
      </c>
      <c r="K340" s="2">
        <f ca="1">IF(VLOOKUP(RANDBETWEEN(1,20),Tablas!$Q$6:$R$25,2,0)=0,"",Tabla1[[#This Row],[FECHA PROG.]]+VLOOKUP(RANDBETWEEN(1,20),Tablas!$Q$6:$R$25,2,0))</f>
        <v>43433</v>
      </c>
      <c r="L340" s="7">
        <f ca="1">IF(Tabla1[[#This Row],[FECHA EJEC.]]="","",TIME(RANDBETWEEN(9,15),RANDBETWEEN(10,40),0))</f>
        <v>0.59097222222222223</v>
      </c>
      <c r="M340" s="7">
        <f ca="1">IF(Tabla1[[#This Row],[FECHA EJEC.]]="","",Tabla1[[#This Row],[HORA INICIO]]+TIME(RANDBETWEEN(1,4),RANDBETWEEN(10,30),0))</f>
        <v>0.68402777777777779</v>
      </c>
      <c r="N340" s="8">
        <f ca="1">IF(Tabla1[[#This Row],[FECHA EJEC.]]="","",HOUR(Tabla1[[#This Row],[HORA TERMINO]]-Tabla1[[#This Row],[HORA INICIO]])+MINUTE(Tabla1[[#This Row],[HORA TERMINO]]-Tabla1[[#This Row],[HORA INICIO]])/60)</f>
        <v>2.2333333333333334</v>
      </c>
      <c r="O340" s="1" t="str">
        <f ca="1">IF(AND(K340=I340,J340="CONFORME"),"FECHA CUMPLIDA",IF(J340="STAND BY","STAND BY",IF(J340=""," ",IF(Tabla1[[#This Row],[FECHA EJEC.]]="","PENDIENTE",CONCATENATE("RETRASO DE ",(K340-I340)," DIAS")))))</f>
        <v>RETRASO DE 4 DIAS</v>
      </c>
      <c r="P340" s="2" t="str">
        <f ca="1">VLOOKUP(MONTH(Tabla1[[#This Row],[FECHA PROG.]]),Tabla2[],2,0)</f>
        <v>Nov</v>
      </c>
      <c r="Q340" s="1">
        <f ca="1">YEAR(Tabla1[[#This Row],[FECHA PROG.]])</f>
        <v>2018</v>
      </c>
      <c r="R340" s="8">
        <f ca="1">360-SUMIFS(Tabla1[HORAS],Tabla1[MÁQUINA],Tabla1[[#This Row],[MÁQUINA]],Tabla1[AÑO],Tabla1[[#This Row],[AÑO]],Tabla1[MES],Tabla1[[#This Row],[MES]])</f>
        <v>352.18333333333334</v>
      </c>
      <c r="S340" s="17">
        <f ca="1">Tabla1[[#This Row],[HORAS DISPONIBLES]]/360</f>
        <v>0.97828703703703701</v>
      </c>
    </row>
    <row r="341" spans="1:19" x14ac:dyDescent="0.2">
      <c r="A341" s="1" t="s">
        <v>141</v>
      </c>
      <c r="B341" s="1" t="s">
        <v>38</v>
      </c>
      <c r="C341" s="1" t="str">
        <f ca="1">VLOOKUP(RANDBETWEEN(1,13),Tablas!$N$7:$O$19,2,0)</f>
        <v>MOTOTRAILLA</v>
      </c>
      <c r="D341" s="1" t="s">
        <v>12</v>
      </c>
      <c r="E341" s="1" t="s">
        <v>13</v>
      </c>
      <c r="F341" s="1">
        <v>107</v>
      </c>
      <c r="G341" s="1" t="s">
        <v>14</v>
      </c>
      <c r="H341" s="1">
        <v>1420</v>
      </c>
      <c r="I341" s="2">
        <f t="shared" ca="1" si="5"/>
        <v>43315</v>
      </c>
      <c r="J341" s="1" t="str">
        <f ca="1">IFERROR(IF(YEAR(Tabla1[[#This Row],[FECHA EJEC.]])&gt;0,"CONFORME","STANDBY"),"PENDIENTE")</f>
        <v>PENDIENTE</v>
      </c>
      <c r="K341" s="2" t="str">
        <f ca="1">IF(VLOOKUP(RANDBETWEEN(1,20),Tablas!$Q$6:$R$25,2,0)=0,"",Tabla1[[#This Row],[FECHA PROG.]]+VLOOKUP(RANDBETWEEN(1,20),Tablas!$Q$6:$R$25,2,0))</f>
        <v/>
      </c>
      <c r="L341" s="7" t="str">
        <f ca="1">IF(Tabla1[[#This Row],[FECHA EJEC.]]="","",TIME(RANDBETWEEN(9,15),RANDBETWEEN(10,40),0))</f>
        <v/>
      </c>
      <c r="M341" s="7" t="str">
        <f ca="1">IF(Tabla1[[#This Row],[FECHA EJEC.]]="","",Tabla1[[#This Row],[HORA INICIO]]+TIME(RANDBETWEEN(1,4),RANDBETWEEN(10,30),0))</f>
        <v/>
      </c>
      <c r="N341" s="8" t="str">
        <f ca="1">IF(Tabla1[[#This Row],[FECHA EJEC.]]="","",HOUR(Tabla1[[#This Row],[HORA TERMINO]]-Tabla1[[#This Row],[HORA INICIO]])+MINUTE(Tabla1[[#This Row],[HORA TERMINO]]-Tabla1[[#This Row],[HORA INICIO]])/60)</f>
        <v/>
      </c>
      <c r="O341" s="1" t="str">
        <f ca="1">IF(AND(K341=I341,J341="CONFORME"),"FECHA CUMPLIDA",IF(J341="STAND BY","STAND BY",IF(J341=""," ",IF(Tabla1[[#This Row],[FECHA EJEC.]]="","PENDIENTE",CONCATENATE("RETRASO DE ",(K341-I341)," DIAS")))))</f>
        <v>PENDIENTE</v>
      </c>
      <c r="P341" s="2" t="str">
        <f ca="1">VLOOKUP(MONTH(Tabla1[[#This Row],[FECHA PROG.]]),Tabla2[],2,0)</f>
        <v>Ago</v>
      </c>
      <c r="Q341" s="1">
        <f ca="1">YEAR(Tabla1[[#This Row],[FECHA PROG.]])</f>
        <v>2018</v>
      </c>
      <c r="R341" s="8">
        <f ca="1">360-SUMIFS(Tabla1[HORAS],Tabla1[MÁQUINA],Tabla1[[#This Row],[MÁQUINA]],Tabla1[AÑO],Tabla1[[#This Row],[AÑO]],Tabla1[MES],Tabla1[[#This Row],[MES]])</f>
        <v>345.85</v>
      </c>
      <c r="S341" s="17">
        <f ca="1">Tabla1[[#This Row],[HORAS DISPONIBLES]]/360</f>
        <v>0.96069444444444452</v>
      </c>
    </row>
    <row r="342" spans="1:19" x14ac:dyDescent="0.2">
      <c r="A342" s="1" t="s">
        <v>154</v>
      </c>
      <c r="B342" s="1" t="s">
        <v>59</v>
      </c>
      <c r="C342" s="1" t="str">
        <f ca="1">VLOOKUP(RANDBETWEEN(1,13),Tablas!$N$7:$O$19,2,0)</f>
        <v>CISTERNAS DE AGUA</v>
      </c>
      <c r="E342" s="1" t="s">
        <v>21</v>
      </c>
      <c r="F342" s="1">
        <v>107</v>
      </c>
      <c r="G342" s="1" t="s">
        <v>19</v>
      </c>
      <c r="H342" s="1">
        <v>1698</v>
      </c>
      <c r="I342" s="2">
        <f t="shared" ca="1" si="5"/>
        <v>43203</v>
      </c>
      <c r="J342" s="1" t="str">
        <f ca="1">IFERROR(IF(YEAR(Tabla1[[#This Row],[FECHA EJEC.]])&gt;0,"CONFORME","STANDBY"),"PENDIENTE")</f>
        <v>CONFORME</v>
      </c>
      <c r="K342" s="2">
        <f ca="1">IF(VLOOKUP(RANDBETWEEN(1,20),Tablas!$Q$6:$R$25,2,0)=0,"",Tabla1[[#This Row],[FECHA PROG.]]+VLOOKUP(RANDBETWEEN(1,20),Tablas!$Q$6:$R$25,2,0))</f>
        <v>43207</v>
      </c>
      <c r="L342" s="7">
        <f ca="1">IF(Tabla1[[#This Row],[FECHA EJEC.]]="","",TIME(RANDBETWEEN(9,15),RANDBETWEEN(10,40),0))</f>
        <v>0.43888888888888888</v>
      </c>
      <c r="M342" s="7">
        <f ca="1">IF(Tabla1[[#This Row],[FECHA EJEC.]]="","",Tabla1[[#This Row],[HORA INICIO]]+TIME(RANDBETWEEN(1,4),RANDBETWEEN(10,30),0))</f>
        <v>0.57569444444444451</v>
      </c>
      <c r="N342" s="8">
        <f ca="1">IF(Tabla1[[#This Row],[FECHA EJEC.]]="","",HOUR(Tabla1[[#This Row],[HORA TERMINO]]-Tabla1[[#This Row],[HORA INICIO]])+MINUTE(Tabla1[[#This Row],[HORA TERMINO]]-Tabla1[[#This Row],[HORA INICIO]])/60)</f>
        <v>3.2833333333333332</v>
      </c>
      <c r="O342" s="1" t="str">
        <f ca="1">IF(AND(K342=I342,J342="CONFORME"),"FECHA CUMPLIDA",IF(J342="STAND BY","STAND BY",IF(J342=""," ",IF(Tabla1[[#This Row],[FECHA EJEC.]]="","PENDIENTE",CONCATENATE("RETRASO DE ",(K342-I342)," DIAS")))))</f>
        <v>RETRASO DE 4 DIAS</v>
      </c>
      <c r="P342" s="2" t="str">
        <f ca="1">VLOOKUP(MONTH(Tabla1[[#This Row],[FECHA PROG.]]),Tabla2[],2,0)</f>
        <v>Abr</v>
      </c>
      <c r="Q342" s="1">
        <f ca="1">YEAR(Tabla1[[#This Row],[FECHA PROG.]])</f>
        <v>2018</v>
      </c>
      <c r="R342" s="8">
        <f ca="1">360-SUMIFS(Tabla1[HORAS],Tabla1[MÁQUINA],Tabla1[[#This Row],[MÁQUINA]],Tabla1[AÑO],Tabla1[[#This Row],[AÑO]],Tabla1[MES],Tabla1[[#This Row],[MES]])</f>
        <v>338.68333333333334</v>
      </c>
      <c r="S342" s="17">
        <f ca="1">Tabla1[[#This Row],[HORAS DISPONIBLES]]/360</f>
        <v>0.94078703703703703</v>
      </c>
    </row>
    <row r="343" spans="1:19" x14ac:dyDescent="0.2">
      <c r="A343" s="1" t="s">
        <v>139</v>
      </c>
      <c r="B343" s="1" t="s">
        <v>32</v>
      </c>
      <c r="C343" s="1" t="str">
        <f ca="1">VLOOKUP(RANDBETWEEN(1,13),Tablas!$N$7:$O$19,2,0)</f>
        <v>COMPACTADORA</v>
      </c>
      <c r="D343" s="1" t="s">
        <v>12</v>
      </c>
      <c r="E343" s="1" t="s">
        <v>13</v>
      </c>
      <c r="F343" s="1">
        <v>106</v>
      </c>
      <c r="G343" s="1" t="s">
        <v>14</v>
      </c>
      <c r="H343" s="1">
        <v>1420</v>
      </c>
      <c r="I343" s="2">
        <f t="shared" ca="1" si="5"/>
        <v>43485</v>
      </c>
      <c r="J343" s="1" t="str">
        <f ca="1">IFERROR(IF(YEAR(Tabla1[[#This Row],[FECHA EJEC.]])&gt;0,"CONFORME","STANDBY"),"PENDIENTE")</f>
        <v>CONFORME</v>
      </c>
      <c r="K343" s="2">
        <f ca="1">IF(VLOOKUP(RANDBETWEEN(1,20),Tablas!$Q$6:$R$25,2,0)=0,"",Tabla1[[#This Row],[FECHA PROG.]]+VLOOKUP(RANDBETWEEN(1,20),Tablas!$Q$6:$R$25,2,0))</f>
        <v>43485</v>
      </c>
      <c r="L343" s="7">
        <f ca="1">IF(Tabla1[[#This Row],[FECHA EJEC.]]="","",TIME(RANDBETWEEN(9,15),RANDBETWEEN(10,40),0))</f>
        <v>0.48333333333333334</v>
      </c>
      <c r="M343" s="7">
        <f ca="1">IF(Tabla1[[#This Row],[FECHA EJEC.]]="","",Tabla1[[#This Row],[HORA INICIO]]+TIME(RANDBETWEEN(1,4),RANDBETWEEN(10,30),0))</f>
        <v>0.62152777777777779</v>
      </c>
      <c r="N343" s="8">
        <f ca="1">IF(Tabla1[[#This Row],[FECHA EJEC.]]="","",HOUR(Tabla1[[#This Row],[HORA TERMINO]]-Tabla1[[#This Row],[HORA INICIO]])+MINUTE(Tabla1[[#This Row],[HORA TERMINO]]-Tabla1[[#This Row],[HORA INICIO]])/60)</f>
        <v>3.3166666666666664</v>
      </c>
      <c r="O343" s="1" t="str">
        <f ca="1">IF(AND(K343=I343,J343="CONFORME"),"FECHA CUMPLIDA",IF(J343="STAND BY","STAND BY",IF(J343=""," ",IF(Tabla1[[#This Row],[FECHA EJEC.]]="","PENDIENTE",CONCATENATE("RETRASO DE ",(K343-I343)," DIAS")))))</f>
        <v>FECHA CUMPLIDA</v>
      </c>
      <c r="P343" s="2" t="str">
        <f ca="1">VLOOKUP(MONTH(Tabla1[[#This Row],[FECHA PROG.]]),Tabla2[],2,0)</f>
        <v>Ene</v>
      </c>
      <c r="Q343" s="1">
        <f ca="1">YEAR(Tabla1[[#This Row],[FECHA PROG.]])</f>
        <v>2019</v>
      </c>
      <c r="R343" s="8">
        <f ca="1">360-SUMIFS(Tabla1[HORAS],Tabla1[MÁQUINA],Tabla1[[#This Row],[MÁQUINA]],Tabla1[AÑO],Tabla1[[#This Row],[AÑO]],Tabla1[MES],Tabla1[[#This Row],[MES]])</f>
        <v>322.83333333333331</v>
      </c>
      <c r="S343" s="17">
        <f ca="1">Tabla1[[#This Row],[HORAS DISPONIBLES]]/360</f>
        <v>0.89675925925925926</v>
      </c>
    </row>
    <row r="344" spans="1:19" x14ac:dyDescent="0.2">
      <c r="A344" s="1" t="s">
        <v>139</v>
      </c>
      <c r="B344" s="1" t="s">
        <v>32</v>
      </c>
      <c r="C344" s="1" t="str">
        <f ca="1">VLOOKUP(RANDBETWEEN(1,13),Tablas!$N$7:$O$19,2,0)</f>
        <v>DRAGALINA</v>
      </c>
      <c r="D344" s="1" t="s">
        <v>12</v>
      </c>
      <c r="E344" s="1" t="s">
        <v>18</v>
      </c>
      <c r="F344" s="1">
        <v>106</v>
      </c>
      <c r="G344" s="1" t="s">
        <v>55</v>
      </c>
      <c r="H344" s="1">
        <v>1911</v>
      </c>
      <c r="I344" s="2">
        <f t="shared" ca="1" si="5"/>
        <v>43360</v>
      </c>
      <c r="J344" s="1" t="str">
        <f ca="1">IFERROR(IF(YEAR(Tabla1[[#This Row],[FECHA EJEC.]])&gt;0,"CONFORME","STANDBY"),"PENDIENTE")</f>
        <v>CONFORME</v>
      </c>
      <c r="K344" s="2">
        <f ca="1">IF(VLOOKUP(RANDBETWEEN(1,20),Tablas!$Q$6:$R$25,2,0)=0,"",Tabla1[[#This Row],[FECHA PROG.]]+VLOOKUP(RANDBETWEEN(1,20),Tablas!$Q$6:$R$25,2,0))</f>
        <v>43361</v>
      </c>
      <c r="L344" s="7">
        <f ca="1">IF(Tabla1[[#This Row],[FECHA EJEC.]]="","",TIME(RANDBETWEEN(9,15),RANDBETWEEN(10,40),0))</f>
        <v>0.40208333333333335</v>
      </c>
      <c r="M344" s="7">
        <f ca="1">IF(Tabla1[[#This Row],[FECHA EJEC.]]="","",Tabla1[[#This Row],[HORA INICIO]]+TIME(RANDBETWEEN(1,4),RANDBETWEEN(10,30),0))</f>
        <v>0.54722222222222228</v>
      </c>
      <c r="N344" s="8">
        <f ca="1">IF(Tabla1[[#This Row],[FECHA EJEC.]]="","",HOUR(Tabla1[[#This Row],[HORA TERMINO]]-Tabla1[[#This Row],[HORA INICIO]])+MINUTE(Tabla1[[#This Row],[HORA TERMINO]]-Tabla1[[#This Row],[HORA INICIO]])/60)</f>
        <v>3.4833333333333334</v>
      </c>
      <c r="O344" s="1" t="str">
        <f ca="1">IF(AND(K344=I344,J344="CONFORME"),"FECHA CUMPLIDA",IF(J344="STAND BY","STAND BY",IF(J344=""," ",IF(Tabla1[[#This Row],[FECHA EJEC.]]="","PENDIENTE",CONCATENATE("RETRASO DE ",(K344-I344)," DIAS")))))</f>
        <v>RETRASO DE 1 DIAS</v>
      </c>
      <c r="P344" s="2" t="str">
        <f ca="1">VLOOKUP(MONTH(Tabla1[[#This Row],[FECHA PROG.]]),Tabla2[],2,0)</f>
        <v>Set</v>
      </c>
      <c r="Q344" s="1">
        <f ca="1">YEAR(Tabla1[[#This Row],[FECHA PROG.]])</f>
        <v>2018</v>
      </c>
      <c r="R344" s="8">
        <f ca="1">360-SUMIFS(Tabla1[HORAS],Tabla1[MÁQUINA],Tabla1[[#This Row],[MÁQUINA]],Tabla1[AÑO],Tabla1[[#This Row],[AÑO]],Tabla1[MES],Tabla1[[#This Row],[MES]])</f>
        <v>322.11666666666667</v>
      </c>
      <c r="S344" s="17">
        <f ca="1">Tabla1[[#This Row],[HORAS DISPONIBLES]]/360</f>
        <v>0.89476851851851857</v>
      </c>
    </row>
    <row r="345" spans="1:19" x14ac:dyDescent="0.2">
      <c r="A345" s="1" t="s">
        <v>147</v>
      </c>
      <c r="B345" s="1" t="s">
        <v>42</v>
      </c>
      <c r="C345" s="1" t="str">
        <f ca="1">VLOOKUP(RANDBETWEEN(1,13),Tablas!$N$7:$O$19,2,0)</f>
        <v>MOTONIVELADORA</v>
      </c>
      <c r="D345" s="1" t="s">
        <v>12</v>
      </c>
      <c r="E345" s="1" t="s">
        <v>21</v>
      </c>
      <c r="F345" s="1">
        <v>106</v>
      </c>
      <c r="G345" s="1" t="s">
        <v>19</v>
      </c>
      <c r="H345" s="1">
        <v>1698</v>
      </c>
      <c r="I345" s="2">
        <f t="shared" ca="1" si="5"/>
        <v>43329</v>
      </c>
      <c r="J345" s="1" t="str">
        <f ca="1">IFERROR(IF(YEAR(Tabla1[[#This Row],[FECHA EJEC.]])&gt;0,"CONFORME","STANDBY"),"PENDIENTE")</f>
        <v>CONFORME</v>
      </c>
      <c r="K345" s="2">
        <f ca="1">IF(VLOOKUP(RANDBETWEEN(1,20),Tablas!$Q$6:$R$25,2,0)=0,"",Tabla1[[#This Row],[FECHA PROG.]]+VLOOKUP(RANDBETWEEN(1,20),Tablas!$Q$6:$R$25,2,0))</f>
        <v>43333</v>
      </c>
      <c r="L345" s="7">
        <f ca="1">IF(Tabla1[[#This Row],[FECHA EJEC.]]="","",TIME(RANDBETWEEN(9,15),RANDBETWEEN(10,40),0))</f>
        <v>0.65138888888888891</v>
      </c>
      <c r="M345" s="7">
        <f ca="1">IF(Tabla1[[#This Row],[FECHA EJEC.]]="","",Tabla1[[#This Row],[HORA INICIO]]+TIME(RANDBETWEEN(1,4),RANDBETWEEN(10,30),0))</f>
        <v>0.70000000000000007</v>
      </c>
      <c r="N345" s="8">
        <f ca="1">IF(Tabla1[[#This Row],[FECHA EJEC.]]="","",HOUR(Tabla1[[#This Row],[HORA TERMINO]]-Tabla1[[#This Row],[HORA INICIO]])+MINUTE(Tabla1[[#This Row],[HORA TERMINO]]-Tabla1[[#This Row],[HORA INICIO]])/60)</f>
        <v>1.1666666666666667</v>
      </c>
      <c r="O345" s="1" t="str">
        <f ca="1">IF(AND(K345=I345,J345="CONFORME"),"FECHA CUMPLIDA",IF(J345="STAND BY","STAND BY",IF(J345=""," ",IF(Tabla1[[#This Row],[FECHA EJEC.]]="","PENDIENTE",CONCATENATE("RETRASO DE ",(K345-I345)," DIAS")))))</f>
        <v>RETRASO DE 4 DIAS</v>
      </c>
      <c r="P345" s="2" t="str">
        <f ca="1">VLOOKUP(MONTH(Tabla1[[#This Row],[FECHA PROG.]]),Tabla2[],2,0)</f>
        <v>Ago</v>
      </c>
      <c r="Q345" s="1">
        <f ca="1">YEAR(Tabla1[[#This Row],[FECHA PROG.]])</f>
        <v>2018</v>
      </c>
      <c r="R345" s="8">
        <f ca="1">360-SUMIFS(Tabla1[HORAS],Tabla1[MÁQUINA],Tabla1[[#This Row],[MÁQUINA]],Tabla1[AÑO],Tabla1[[#This Row],[AÑO]],Tabla1[MES],Tabla1[[#This Row],[MES]])</f>
        <v>356.53333333333336</v>
      </c>
      <c r="S345" s="17">
        <f ca="1">Tabla1[[#This Row],[HORAS DISPONIBLES]]/360</f>
        <v>0.99037037037037046</v>
      </c>
    </row>
    <row r="346" spans="1:19" x14ac:dyDescent="0.2">
      <c r="A346" s="1" t="s">
        <v>142</v>
      </c>
      <c r="B346" s="1" t="s">
        <v>37</v>
      </c>
      <c r="C346" s="1" t="str">
        <f ca="1">VLOOKUP(RANDBETWEEN(1,13),Tablas!$N$7:$O$19,2,0)</f>
        <v>LAS VOLQUETAS</v>
      </c>
      <c r="D346" s="1" t="s">
        <v>12</v>
      </c>
      <c r="E346" s="1" t="s">
        <v>24</v>
      </c>
      <c r="F346" s="1">
        <v>201</v>
      </c>
      <c r="G346" s="1" t="s">
        <v>25</v>
      </c>
      <c r="H346" s="1">
        <v>1168</v>
      </c>
      <c r="I346" s="2">
        <f t="shared" ca="1" si="5"/>
        <v>43286</v>
      </c>
      <c r="J346" s="1" t="str">
        <f ca="1">IFERROR(IF(YEAR(Tabla1[[#This Row],[FECHA EJEC.]])&gt;0,"CONFORME","STANDBY"),"PENDIENTE")</f>
        <v>CONFORME</v>
      </c>
      <c r="K346" s="2">
        <f ca="1">IF(VLOOKUP(RANDBETWEEN(1,20),Tablas!$Q$6:$R$25,2,0)=0,"",Tabla1[[#This Row],[FECHA PROG.]]+VLOOKUP(RANDBETWEEN(1,20),Tablas!$Q$6:$R$25,2,0))</f>
        <v>43286</v>
      </c>
      <c r="L346" s="7">
        <f ca="1">IF(Tabla1[[#This Row],[FECHA EJEC.]]="","",TIME(RANDBETWEEN(9,15),RANDBETWEEN(10,40),0))</f>
        <v>0.55972222222222223</v>
      </c>
      <c r="M346" s="7">
        <f ca="1">IF(Tabla1[[#This Row],[FECHA EJEC.]]="","",Tabla1[[#This Row],[HORA INICIO]]+TIME(RANDBETWEEN(1,4),RANDBETWEEN(10,30),0))</f>
        <v>0.73611111111111116</v>
      </c>
      <c r="N346" s="8">
        <f ca="1">IF(Tabla1[[#This Row],[FECHA EJEC.]]="","",HOUR(Tabla1[[#This Row],[HORA TERMINO]]-Tabla1[[#This Row],[HORA INICIO]])+MINUTE(Tabla1[[#This Row],[HORA TERMINO]]-Tabla1[[#This Row],[HORA INICIO]])/60)</f>
        <v>4.2333333333333334</v>
      </c>
      <c r="O346" s="1" t="str">
        <f ca="1">IF(AND(K346=I346,J346="CONFORME"),"FECHA CUMPLIDA",IF(J346="STAND BY","STAND BY",IF(J346=""," ",IF(Tabla1[[#This Row],[FECHA EJEC.]]="","PENDIENTE",CONCATENATE("RETRASO DE ",(K346-I346)," DIAS")))))</f>
        <v>FECHA CUMPLIDA</v>
      </c>
      <c r="P346" s="2" t="str">
        <f ca="1">VLOOKUP(MONTH(Tabla1[[#This Row],[FECHA PROG.]]),Tabla2[],2,0)</f>
        <v>Jul</v>
      </c>
      <c r="Q346" s="1">
        <f ca="1">YEAR(Tabla1[[#This Row],[FECHA PROG.]])</f>
        <v>2018</v>
      </c>
      <c r="R346" s="8">
        <f ca="1">360-SUMIFS(Tabla1[HORAS],Tabla1[MÁQUINA],Tabla1[[#This Row],[MÁQUINA]],Tabla1[AÑO],Tabla1[[#This Row],[AÑO]],Tabla1[MES],Tabla1[[#This Row],[MES]])</f>
        <v>348.16666666666669</v>
      </c>
      <c r="S346" s="17">
        <f ca="1">Tabla1[[#This Row],[HORAS DISPONIBLES]]/360</f>
        <v>0.96712962962962967</v>
      </c>
    </row>
    <row r="347" spans="1:19" x14ac:dyDescent="0.2">
      <c r="A347" s="1" t="s">
        <v>141</v>
      </c>
      <c r="B347" s="1" t="s">
        <v>41</v>
      </c>
      <c r="C347" s="1" t="str">
        <f ca="1">VLOOKUP(RANDBETWEEN(1,13),Tablas!$N$7:$O$19,2,0)</f>
        <v>LAS VOLQUETAS</v>
      </c>
      <c r="D347" s="1" t="s">
        <v>12</v>
      </c>
      <c r="E347" s="1" t="s">
        <v>13</v>
      </c>
      <c r="F347" s="1">
        <v>107</v>
      </c>
      <c r="G347" s="1" t="s">
        <v>14</v>
      </c>
      <c r="H347" s="1">
        <v>1420</v>
      </c>
      <c r="I347" s="2">
        <f t="shared" ca="1" si="5"/>
        <v>43330</v>
      </c>
      <c r="J347" s="1" t="str">
        <f ca="1">IFERROR(IF(YEAR(Tabla1[[#This Row],[FECHA EJEC.]])&gt;0,"CONFORME","STANDBY"),"PENDIENTE")</f>
        <v>CONFORME</v>
      </c>
      <c r="K347" s="2">
        <f ca="1">IF(VLOOKUP(RANDBETWEEN(1,20),Tablas!$Q$6:$R$25,2,0)=0,"",Tabla1[[#This Row],[FECHA PROG.]]+VLOOKUP(RANDBETWEEN(1,20),Tablas!$Q$6:$R$25,2,0))</f>
        <v>43331</v>
      </c>
      <c r="L347" s="7">
        <f ca="1">IF(Tabla1[[#This Row],[FECHA EJEC.]]="","",TIME(RANDBETWEEN(9,15),RANDBETWEEN(10,40),0))</f>
        <v>0.64444444444444449</v>
      </c>
      <c r="M347" s="7">
        <f ca="1">IF(Tabla1[[#This Row],[FECHA EJEC.]]="","",Tabla1[[#This Row],[HORA INICIO]]+TIME(RANDBETWEEN(1,4),RANDBETWEEN(10,30),0))</f>
        <v>0.74861111111111112</v>
      </c>
      <c r="N347" s="8">
        <f ca="1">IF(Tabla1[[#This Row],[FECHA EJEC.]]="","",HOUR(Tabla1[[#This Row],[HORA TERMINO]]-Tabla1[[#This Row],[HORA INICIO]])+MINUTE(Tabla1[[#This Row],[HORA TERMINO]]-Tabla1[[#This Row],[HORA INICIO]])/60)</f>
        <v>2.5</v>
      </c>
      <c r="O347" s="1" t="str">
        <f ca="1">IF(AND(K347=I347,J347="CONFORME"),"FECHA CUMPLIDA",IF(J347="STAND BY","STAND BY",IF(J347=""," ",IF(Tabla1[[#This Row],[FECHA EJEC.]]="","PENDIENTE",CONCATENATE("RETRASO DE ",(K347-I347)," DIAS")))))</f>
        <v>RETRASO DE 1 DIAS</v>
      </c>
      <c r="P347" s="2" t="str">
        <f ca="1">VLOOKUP(MONTH(Tabla1[[#This Row],[FECHA PROG.]]),Tabla2[],2,0)</f>
        <v>Ago</v>
      </c>
      <c r="Q347" s="1">
        <f ca="1">YEAR(Tabla1[[#This Row],[FECHA PROG.]])</f>
        <v>2018</v>
      </c>
      <c r="R347" s="8">
        <f ca="1">360-SUMIFS(Tabla1[HORAS],Tabla1[MÁQUINA],Tabla1[[#This Row],[MÁQUINA]],Tabla1[AÑO],Tabla1[[#This Row],[AÑO]],Tabla1[MES],Tabla1[[#This Row],[MES]])</f>
        <v>345.85</v>
      </c>
      <c r="S347" s="17">
        <f ca="1">Tabla1[[#This Row],[HORAS DISPONIBLES]]/360</f>
        <v>0.96069444444444452</v>
      </c>
    </row>
    <row r="348" spans="1:19" x14ac:dyDescent="0.2">
      <c r="A348" s="1" t="s">
        <v>153</v>
      </c>
      <c r="B348" s="1" t="s">
        <v>60</v>
      </c>
      <c r="C348" s="1" t="str">
        <f ca="1">VLOOKUP(RANDBETWEEN(1,13),Tablas!$N$7:$O$19,2,0)</f>
        <v>EXCAVADORA</v>
      </c>
      <c r="E348" s="1" t="s">
        <v>18</v>
      </c>
      <c r="F348" s="1">
        <v>107</v>
      </c>
      <c r="G348" s="1" t="s">
        <v>19</v>
      </c>
      <c r="H348" s="1">
        <v>1698</v>
      </c>
      <c r="I348" s="2">
        <f t="shared" ca="1" si="5"/>
        <v>43512</v>
      </c>
      <c r="J348" s="1" t="str">
        <f ca="1">IFERROR(IF(YEAR(Tabla1[[#This Row],[FECHA EJEC.]])&gt;0,"CONFORME","STANDBY"),"PENDIENTE")</f>
        <v>CONFORME</v>
      </c>
      <c r="K348" s="2">
        <f ca="1">IF(VLOOKUP(RANDBETWEEN(1,20),Tablas!$Q$6:$R$25,2,0)=0,"",Tabla1[[#This Row],[FECHA PROG.]]+VLOOKUP(RANDBETWEEN(1,20),Tablas!$Q$6:$R$25,2,0))</f>
        <v>43513</v>
      </c>
      <c r="L348" s="7">
        <f ca="1">IF(Tabla1[[#This Row],[FECHA EJEC.]]="","",TIME(RANDBETWEEN(9,15),RANDBETWEEN(10,40),0))</f>
        <v>0.64652777777777781</v>
      </c>
      <c r="M348" s="7">
        <f ca="1">IF(Tabla1[[#This Row],[FECHA EJEC.]]="","",Tabla1[[#This Row],[HORA INICIO]]+TIME(RANDBETWEEN(1,4),RANDBETWEEN(10,30),0))</f>
        <v>0.78680555555555554</v>
      </c>
      <c r="N348" s="8">
        <f ca="1">IF(Tabla1[[#This Row],[FECHA EJEC.]]="","",HOUR(Tabla1[[#This Row],[HORA TERMINO]]-Tabla1[[#This Row],[HORA INICIO]])+MINUTE(Tabla1[[#This Row],[HORA TERMINO]]-Tabla1[[#This Row],[HORA INICIO]])/60)</f>
        <v>3.3666666666666667</v>
      </c>
      <c r="O348" s="1" t="str">
        <f ca="1">IF(AND(K348=I348,J348="CONFORME"),"FECHA CUMPLIDA",IF(J348="STAND BY","STAND BY",IF(J348=""," ",IF(Tabla1[[#This Row],[FECHA EJEC.]]="","PENDIENTE",CONCATENATE("RETRASO DE ",(K348-I348)," DIAS")))))</f>
        <v>RETRASO DE 1 DIAS</v>
      </c>
      <c r="P348" s="2" t="str">
        <f ca="1">VLOOKUP(MONTH(Tabla1[[#This Row],[FECHA PROG.]]),Tabla2[],2,0)</f>
        <v>Feb</v>
      </c>
      <c r="Q348" s="1">
        <f ca="1">YEAR(Tabla1[[#This Row],[FECHA PROG.]])</f>
        <v>2019</v>
      </c>
      <c r="R348" s="8">
        <f ca="1">360-SUMIFS(Tabla1[HORAS],Tabla1[MÁQUINA],Tabla1[[#This Row],[MÁQUINA]],Tabla1[AÑO],Tabla1[[#This Row],[AÑO]],Tabla1[MES],Tabla1[[#This Row],[MES]])</f>
        <v>356.63333333333333</v>
      </c>
      <c r="S348" s="17">
        <f ca="1">Tabla1[[#This Row],[HORAS DISPONIBLES]]/360</f>
        <v>0.99064814814814817</v>
      </c>
    </row>
    <row r="349" spans="1:19" x14ac:dyDescent="0.2">
      <c r="A349" s="1" t="s">
        <v>135</v>
      </c>
      <c r="B349" s="1" t="s">
        <v>16</v>
      </c>
      <c r="C349" s="1" t="str">
        <f ca="1">VLOOKUP(RANDBETWEEN(1,13),Tablas!$N$7:$O$19,2,0)</f>
        <v>COMPACTADORA</v>
      </c>
      <c r="D349" s="1" t="s">
        <v>12</v>
      </c>
      <c r="E349" s="1" t="s">
        <v>13</v>
      </c>
      <c r="F349" s="1">
        <v>107</v>
      </c>
      <c r="G349" s="1" t="s">
        <v>14</v>
      </c>
      <c r="H349" s="1">
        <v>1420</v>
      </c>
      <c r="I349" s="2">
        <f t="shared" ca="1" si="5"/>
        <v>43314</v>
      </c>
      <c r="J349" s="1" t="str">
        <f ca="1">IFERROR(IF(YEAR(Tabla1[[#This Row],[FECHA EJEC.]])&gt;0,"CONFORME","STANDBY"),"PENDIENTE")</f>
        <v>CONFORME</v>
      </c>
      <c r="K349" s="2">
        <f ca="1">IF(VLOOKUP(RANDBETWEEN(1,20),Tablas!$Q$6:$R$25,2,0)=0,"",Tabla1[[#This Row],[FECHA PROG.]]+VLOOKUP(RANDBETWEEN(1,20),Tablas!$Q$6:$R$25,2,0))</f>
        <v>43315</v>
      </c>
      <c r="L349" s="7">
        <f ca="1">IF(Tabla1[[#This Row],[FECHA EJEC.]]="","",TIME(RANDBETWEEN(9,15),RANDBETWEEN(10,40),0))</f>
        <v>0.46736111111111112</v>
      </c>
      <c r="M349" s="7">
        <f ca="1">IF(Tabla1[[#This Row],[FECHA EJEC.]]="","",Tabla1[[#This Row],[HORA INICIO]]+TIME(RANDBETWEEN(1,4),RANDBETWEEN(10,30),0))</f>
        <v>0.64513888888888893</v>
      </c>
      <c r="N349" s="8">
        <f ca="1">IF(Tabla1[[#This Row],[FECHA EJEC.]]="","",HOUR(Tabla1[[#This Row],[HORA TERMINO]]-Tabla1[[#This Row],[HORA INICIO]])+MINUTE(Tabla1[[#This Row],[HORA TERMINO]]-Tabla1[[#This Row],[HORA INICIO]])/60)</f>
        <v>4.2666666666666666</v>
      </c>
      <c r="O349" s="1" t="str">
        <f ca="1">IF(AND(K349=I349,J349="CONFORME"),"FECHA CUMPLIDA",IF(J349="STAND BY","STAND BY",IF(J349=""," ",IF(Tabla1[[#This Row],[FECHA EJEC.]]="","PENDIENTE",CONCATENATE("RETRASO DE ",(K349-I349)," DIAS")))))</f>
        <v>RETRASO DE 1 DIAS</v>
      </c>
      <c r="P349" s="2" t="str">
        <f ca="1">VLOOKUP(MONTH(Tabla1[[#This Row],[FECHA PROG.]]),Tabla2[],2,0)</f>
        <v>Ago</v>
      </c>
      <c r="Q349" s="1">
        <f ca="1">YEAR(Tabla1[[#This Row],[FECHA PROG.]])</f>
        <v>2018</v>
      </c>
      <c r="R349" s="8">
        <f ca="1">360-SUMIFS(Tabla1[HORAS],Tabla1[MÁQUINA],Tabla1[[#This Row],[MÁQUINA]],Tabla1[AÑO],Tabla1[[#This Row],[AÑO]],Tabla1[MES],Tabla1[[#This Row],[MES]])</f>
        <v>349.81666666666666</v>
      </c>
      <c r="S349" s="17">
        <f ca="1">Tabla1[[#This Row],[HORAS DISPONIBLES]]/360</f>
        <v>0.97171296296296295</v>
      </c>
    </row>
    <row r="350" spans="1:19" x14ac:dyDescent="0.2">
      <c r="A350" s="1" t="s">
        <v>135</v>
      </c>
      <c r="B350" s="1" t="s">
        <v>16</v>
      </c>
      <c r="C350" s="1" t="str">
        <f ca="1">VLOOKUP(RANDBETWEEN(1,13),Tablas!$N$7:$O$19,2,0)</f>
        <v>RETROEXCAVADORA</v>
      </c>
      <c r="D350" s="1" t="s">
        <v>12</v>
      </c>
      <c r="E350" s="1" t="s">
        <v>18</v>
      </c>
      <c r="F350" s="1">
        <v>107</v>
      </c>
      <c r="G350" s="1" t="s">
        <v>55</v>
      </c>
      <c r="H350" s="1">
        <v>1911</v>
      </c>
      <c r="I350" s="2">
        <f t="shared" ca="1" si="5"/>
        <v>43554</v>
      </c>
      <c r="J350" s="1" t="str">
        <f ca="1">IFERROR(IF(YEAR(Tabla1[[#This Row],[FECHA EJEC.]])&gt;0,"CONFORME","STANDBY"),"PENDIENTE")</f>
        <v>PENDIENTE</v>
      </c>
      <c r="K350" s="2" t="str">
        <f ca="1">IF(VLOOKUP(RANDBETWEEN(1,20),Tablas!$Q$6:$R$25,2,0)=0,"",Tabla1[[#This Row],[FECHA PROG.]]+VLOOKUP(RANDBETWEEN(1,20),Tablas!$Q$6:$R$25,2,0))</f>
        <v/>
      </c>
      <c r="L350" s="7" t="str">
        <f ca="1">IF(Tabla1[[#This Row],[FECHA EJEC.]]="","",TIME(RANDBETWEEN(9,15),RANDBETWEEN(10,40),0))</f>
        <v/>
      </c>
      <c r="M350" s="7" t="str">
        <f ca="1">IF(Tabla1[[#This Row],[FECHA EJEC.]]="","",Tabla1[[#This Row],[HORA INICIO]]+TIME(RANDBETWEEN(1,4),RANDBETWEEN(10,30),0))</f>
        <v/>
      </c>
      <c r="N350" s="8" t="str">
        <f ca="1">IF(Tabla1[[#This Row],[FECHA EJEC.]]="","",HOUR(Tabla1[[#This Row],[HORA TERMINO]]-Tabla1[[#This Row],[HORA INICIO]])+MINUTE(Tabla1[[#This Row],[HORA TERMINO]]-Tabla1[[#This Row],[HORA INICIO]])/60)</f>
        <v/>
      </c>
      <c r="O350" s="1" t="str">
        <f ca="1">IF(AND(K350=I350,J350="CONFORME"),"FECHA CUMPLIDA",IF(J350="STAND BY","STAND BY",IF(J350=""," ",IF(Tabla1[[#This Row],[FECHA EJEC.]]="","PENDIENTE",CONCATENATE("RETRASO DE ",(K350-I350)," DIAS")))))</f>
        <v>PENDIENTE</v>
      </c>
      <c r="P350" s="2" t="str">
        <f ca="1">VLOOKUP(MONTH(Tabla1[[#This Row],[FECHA PROG.]]),Tabla2[],2,0)</f>
        <v>Mar</v>
      </c>
      <c r="Q350" s="1">
        <f ca="1">YEAR(Tabla1[[#This Row],[FECHA PROG.]])</f>
        <v>2019</v>
      </c>
      <c r="R350" s="8">
        <f ca="1">360-SUMIFS(Tabla1[HORAS],Tabla1[MÁQUINA],Tabla1[[#This Row],[MÁQUINA]],Tabla1[AÑO],Tabla1[[#This Row],[AÑO]],Tabla1[MES],Tabla1[[#This Row],[MES]])</f>
        <v>357.61666666666667</v>
      </c>
      <c r="S350" s="17">
        <f ca="1">Tabla1[[#This Row],[HORAS DISPONIBLES]]/360</f>
        <v>0.99337962962962967</v>
      </c>
    </row>
    <row r="351" spans="1:19" x14ac:dyDescent="0.2">
      <c r="A351" s="1" t="s">
        <v>143</v>
      </c>
      <c r="B351" s="1" t="s">
        <v>35</v>
      </c>
      <c r="C351" s="1" t="str">
        <f ca="1">VLOOKUP(RANDBETWEEN(1,13),Tablas!$N$7:$O$19,2,0)</f>
        <v>CISTERNAS DE AGUA</v>
      </c>
      <c r="D351" s="1" t="s">
        <v>12</v>
      </c>
      <c r="E351" s="1" t="s">
        <v>13</v>
      </c>
      <c r="F351" s="1">
        <v>106</v>
      </c>
      <c r="G351" s="1" t="s">
        <v>14</v>
      </c>
      <c r="H351" s="1">
        <v>1420</v>
      </c>
      <c r="I351" s="2">
        <f t="shared" ca="1" si="5"/>
        <v>43250</v>
      </c>
      <c r="J351" s="1" t="str">
        <f ca="1">IFERROR(IF(YEAR(Tabla1[[#This Row],[FECHA EJEC.]])&gt;0,"CONFORME","STANDBY"),"PENDIENTE")</f>
        <v>CONFORME</v>
      </c>
      <c r="K351" s="2">
        <f ca="1">IF(VLOOKUP(RANDBETWEEN(1,20),Tablas!$Q$6:$R$25,2,0)=0,"",Tabla1[[#This Row],[FECHA PROG.]]+VLOOKUP(RANDBETWEEN(1,20),Tablas!$Q$6:$R$25,2,0))</f>
        <v>43252</v>
      </c>
      <c r="L351" s="7">
        <f ca="1">IF(Tabla1[[#This Row],[FECHA EJEC.]]="","",TIME(RANDBETWEEN(9,15),RANDBETWEEN(10,40),0))</f>
        <v>0.56736111111111109</v>
      </c>
      <c r="M351" s="7">
        <f ca="1">IF(Tabla1[[#This Row],[FECHA EJEC.]]="","",Tabla1[[#This Row],[HORA INICIO]]+TIME(RANDBETWEEN(1,4),RANDBETWEEN(10,30),0))</f>
        <v>0.74236111111111103</v>
      </c>
      <c r="N351" s="8">
        <f ca="1">IF(Tabla1[[#This Row],[FECHA EJEC.]]="","",HOUR(Tabla1[[#This Row],[HORA TERMINO]]-Tabla1[[#This Row],[HORA INICIO]])+MINUTE(Tabla1[[#This Row],[HORA TERMINO]]-Tabla1[[#This Row],[HORA INICIO]])/60)</f>
        <v>4.2</v>
      </c>
      <c r="O351" s="1" t="str">
        <f ca="1">IF(AND(K351=I351,J351="CONFORME"),"FECHA CUMPLIDA",IF(J351="STAND BY","STAND BY",IF(J351=""," ",IF(Tabla1[[#This Row],[FECHA EJEC.]]="","PENDIENTE",CONCATENATE("RETRASO DE ",(K351-I351)," DIAS")))))</f>
        <v>RETRASO DE 2 DIAS</v>
      </c>
      <c r="P351" s="2" t="str">
        <f ca="1">VLOOKUP(MONTH(Tabla1[[#This Row],[FECHA PROG.]]),Tabla2[],2,0)</f>
        <v>May</v>
      </c>
      <c r="Q351" s="1">
        <f ca="1">YEAR(Tabla1[[#This Row],[FECHA PROG.]])</f>
        <v>2018</v>
      </c>
      <c r="R351" s="8">
        <f ca="1">360-SUMIFS(Tabla1[HORAS],Tabla1[MÁQUINA],Tabla1[[#This Row],[MÁQUINA]],Tabla1[AÑO],Tabla1[[#This Row],[AÑO]],Tabla1[MES],Tabla1[[#This Row],[MES]])</f>
        <v>351.33333333333331</v>
      </c>
      <c r="S351" s="17">
        <f ca="1">Tabla1[[#This Row],[HORAS DISPONIBLES]]/360</f>
        <v>0.97592592592592586</v>
      </c>
    </row>
    <row r="352" spans="1:19" x14ac:dyDescent="0.2">
      <c r="A352" s="1" t="s">
        <v>143</v>
      </c>
      <c r="B352" s="1" t="s">
        <v>35</v>
      </c>
      <c r="C352" s="1" t="str">
        <f ca="1">VLOOKUP(RANDBETWEEN(1,13),Tablas!$N$7:$O$19,2,0)</f>
        <v>MOTOTRAILLA</v>
      </c>
      <c r="D352" s="1" t="s">
        <v>12</v>
      </c>
      <c r="E352" s="1" t="s">
        <v>18</v>
      </c>
      <c r="F352" s="1">
        <v>106</v>
      </c>
      <c r="G352" s="1" t="s">
        <v>55</v>
      </c>
      <c r="H352" s="1">
        <v>1911</v>
      </c>
      <c r="I352" s="2">
        <f t="shared" ca="1" si="5"/>
        <v>43213</v>
      </c>
      <c r="J352" s="1" t="str">
        <f ca="1">IFERROR(IF(YEAR(Tabla1[[#This Row],[FECHA EJEC.]])&gt;0,"CONFORME","STANDBY"),"PENDIENTE")</f>
        <v>PENDIENTE</v>
      </c>
      <c r="K352" s="2" t="str">
        <f ca="1">IF(VLOOKUP(RANDBETWEEN(1,20),Tablas!$Q$6:$R$25,2,0)=0,"",Tabla1[[#This Row],[FECHA PROG.]]+VLOOKUP(RANDBETWEEN(1,20),Tablas!$Q$6:$R$25,2,0))</f>
        <v/>
      </c>
      <c r="L352" s="7" t="str">
        <f ca="1">IF(Tabla1[[#This Row],[FECHA EJEC.]]="","",TIME(RANDBETWEEN(9,15),RANDBETWEEN(10,40),0))</f>
        <v/>
      </c>
      <c r="M352" s="7" t="str">
        <f ca="1">IF(Tabla1[[#This Row],[FECHA EJEC.]]="","",Tabla1[[#This Row],[HORA INICIO]]+TIME(RANDBETWEEN(1,4),RANDBETWEEN(10,30),0))</f>
        <v/>
      </c>
      <c r="N352" s="8" t="str">
        <f ca="1">IF(Tabla1[[#This Row],[FECHA EJEC.]]="","",HOUR(Tabla1[[#This Row],[HORA TERMINO]]-Tabla1[[#This Row],[HORA INICIO]])+MINUTE(Tabla1[[#This Row],[HORA TERMINO]]-Tabla1[[#This Row],[HORA INICIO]])/60)</f>
        <v/>
      </c>
      <c r="O352" s="1" t="str">
        <f ca="1">IF(AND(K352=I352,J352="CONFORME"),"FECHA CUMPLIDA",IF(J352="STAND BY","STAND BY",IF(J352=""," ",IF(Tabla1[[#This Row],[FECHA EJEC.]]="","PENDIENTE",CONCATENATE("RETRASO DE ",(K352-I352)," DIAS")))))</f>
        <v>PENDIENTE</v>
      </c>
      <c r="P352" s="2" t="str">
        <f ca="1">VLOOKUP(MONTH(Tabla1[[#This Row],[FECHA PROG.]]),Tabla2[],2,0)</f>
        <v>Abr</v>
      </c>
      <c r="Q352" s="1">
        <f ca="1">YEAR(Tabla1[[#This Row],[FECHA PROG.]])</f>
        <v>2018</v>
      </c>
      <c r="R352" s="8">
        <f ca="1">360-SUMIFS(Tabla1[HORAS],Tabla1[MÁQUINA],Tabla1[[#This Row],[MÁQUINA]],Tabla1[AÑO],Tabla1[[#This Row],[AÑO]],Tabla1[MES],Tabla1[[#This Row],[MES]])</f>
        <v>355.7</v>
      </c>
      <c r="S352" s="17">
        <f ca="1">Tabla1[[#This Row],[HORAS DISPONIBLES]]/360</f>
        <v>0.98805555555555558</v>
      </c>
    </row>
    <row r="353" spans="1:19" x14ac:dyDescent="0.2">
      <c r="A353" s="1" t="s">
        <v>145</v>
      </c>
      <c r="B353" s="1" t="s">
        <v>39</v>
      </c>
      <c r="C353" s="1" t="str">
        <f ca="1">VLOOKUP(RANDBETWEEN(1,13),Tablas!$N$7:$O$19,2,0)</f>
        <v>CARGADORA</v>
      </c>
      <c r="D353" s="1" t="s">
        <v>12</v>
      </c>
      <c r="E353" s="1" t="s">
        <v>21</v>
      </c>
      <c r="F353" s="1">
        <v>107</v>
      </c>
      <c r="G353" s="1" t="s">
        <v>19</v>
      </c>
      <c r="H353" s="1">
        <v>1698</v>
      </c>
      <c r="I353" s="2">
        <f t="shared" ca="1" si="5"/>
        <v>43325</v>
      </c>
      <c r="J353" s="1" t="str">
        <f ca="1">IFERROR(IF(YEAR(Tabla1[[#This Row],[FECHA EJEC.]])&gt;0,"CONFORME","STANDBY"),"PENDIENTE")</f>
        <v>CONFORME</v>
      </c>
      <c r="K353" s="2">
        <f ca="1">IF(VLOOKUP(RANDBETWEEN(1,20),Tablas!$Q$6:$R$25,2,0)=0,"",Tabla1[[#This Row],[FECHA PROG.]]+VLOOKUP(RANDBETWEEN(1,20),Tablas!$Q$6:$R$25,2,0))</f>
        <v>43327</v>
      </c>
      <c r="L353" s="7">
        <f ca="1">IF(Tabla1[[#This Row],[FECHA EJEC.]]="","",TIME(RANDBETWEEN(9,15),RANDBETWEEN(10,40),0))</f>
        <v>0.47708333333333336</v>
      </c>
      <c r="M353" s="7">
        <f ca="1">IF(Tabla1[[#This Row],[FECHA EJEC.]]="","",Tabla1[[#This Row],[HORA INICIO]]+TIME(RANDBETWEEN(1,4),RANDBETWEEN(10,30),0))</f>
        <v>0.5708333333333333</v>
      </c>
      <c r="N353" s="8">
        <f ca="1">IF(Tabla1[[#This Row],[FECHA EJEC.]]="","",HOUR(Tabla1[[#This Row],[HORA TERMINO]]-Tabla1[[#This Row],[HORA INICIO]])+MINUTE(Tabla1[[#This Row],[HORA TERMINO]]-Tabla1[[#This Row],[HORA INICIO]])/60)</f>
        <v>2.25</v>
      </c>
      <c r="O353" s="1" t="str">
        <f ca="1">IF(AND(K353=I353,J353="CONFORME"),"FECHA CUMPLIDA",IF(J353="STAND BY","STAND BY",IF(J353=""," ",IF(Tabla1[[#This Row],[FECHA EJEC.]]="","PENDIENTE",CONCATENATE("RETRASO DE ",(K353-I353)," DIAS")))))</f>
        <v>RETRASO DE 2 DIAS</v>
      </c>
      <c r="P353" s="2" t="str">
        <f ca="1">VLOOKUP(MONTH(Tabla1[[#This Row],[FECHA PROG.]]),Tabla2[],2,0)</f>
        <v>Ago</v>
      </c>
      <c r="Q353" s="1">
        <f ca="1">YEAR(Tabla1[[#This Row],[FECHA PROG.]])</f>
        <v>2018</v>
      </c>
      <c r="R353" s="8">
        <f ca="1">360-SUMIFS(Tabla1[HORAS],Tabla1[MÁQUINA],Tabla1[[#This Row],[MÁQUINA]],Tabla1[AÑO],Tabla1[[#This Row],[AÑO]],Tabla1[MES],Tabla1[[#This Row],[MES]])</f>
        <v>357.75</v>
      </c>
      <c r="S353" s="17">
        <f ca="1">Tabla1[[#This Row],[HORAS DISPONIBLES]]/360</f>
        <v>0.99375000000000002</v>
      </c>
    </row>
    <row r="354" spans="1:19" x14ac:dyDescent="0.2">
      <c r="A354" s="1" t="s">
        <v>146</v>
      </c>
      <c r="B354" s="1" t="s">
        <v>40</v>
      </c>
      <c r="C354" s="1" t="str">
        <f ca="1">VLOOKUP(RANDBETWEEN(1,13),Tablas!$N$7:$O$19,2,0)</f>
        <v>TRACTORES</v>
      </c>
      <c r="D354" s="1" t="s">
        <v>12</v>
      </c>
      <c r="E354" s="1" t="s">
        <v>24</v>
      </c>
      <c r="F354" s="1">
        <v>201</v>
      </c>
      <c r="G354" s="1" t="s">
        <v>25</v>
      </c>
      <c r="H354" s="1">
        <v>1168</v>
      </c>
      <c r="I354" s="2">
        <f t="shared" ca="1" si="5"/>
        <v>43287</v>
      </c>
      <c r="J354" s="1" t="str">
        <f ca="1">IFERROR(IF(YEAR(Tabla1[[#This Row],[FECHA EJEC.]])&gt;0,"CONFORME","STANDBY"),"PENDIENTE")</f>
        <v>PENDIENTE</v>
      </c>
      <c r="K354" s="2" t="str">
        <f ca="1">IF(VLOOKUP(RANDBETWEEN(1,20),Tablas!$Q$6:$R$25,2,0)=0,"",Tabla1[[#This Row],[FECHA PROG.]]+VLOOKUP(RANDBETWEEN(1,20),Tablas!$Q$6:$R$25,2,0))</f>
        <v/>
      </c>
      <c r="L354" s="7" t="str">
        <f ca="1">IF(Tabla1[[#This Row],[FECHA EJEC.]]="","",TIME(RANDBETWEEN(9,15),RANDBETWEEN(10,40),0))</f>
        <v/>
      </c>
      <c r="M354" s="7" t="str">
        <f ca="1">IF(Tabla1[[#This Row],[FECHA EJEC.]]="","",Tabla1[[#This Row],[HORA INICIO]]+TIME(RANDBETWEEN(1,4),RANDBETWEEN(10,30),0))</f>
        <v/>
      </c>
      <c r="N354" s="8" t="str">
        <f ca="1">IF(Tabla1[[#This Row],[FECHA EJEC.]]="","",HOUR(Tabla1[[#This Row],[HORA TERMINO]]-Tabla1[[#This Row],[HORA INICIO]])+MINUTE(Tabla1[[#This Row],[HORA TERMINO]]-Tabla1[[#This Row],[HORA INICIO]])/60)</f>
        <v/>
      </c>
      <c r="O354" s="1" t="str">
        <f ca="1">IF(AND(K354=I354,J354="CONFORME"),"FECHA CUMPLIDA",IF(J354="STAND BY","STAND BY",IF(J354=""," ",IF(Tabla1[[#This Row],[FECHA EJEC.]]="","PENDIENTE",CONCATENATE("RETRASO DE ",(K354-I354)," DIAS")))))</f>
        <v>PENDIENTE</v>
      </c>
      <c r="P354" s="2" t="str">
        <f ca="1">VLOOKUP(MONTH(Tabla1[[#This Row],[FECHA PROG.]]),Tabla2[],2,0)</f>
        <v>Jul</v>
      </c>
      <c r="Q354" s="1">
        <f ca="1">YEAR(Tabla1[[#This Row],[FECHA PROG.]])</f>
        <v>2018</v>
      </c>
      <c r="R354" s="8">
        <f ca="1">360-SUMIFS(Tabla1[HORAS],Tabla1[MÁQUINA],Tabla1[[#This Row],[MÁQUINA]],Tabla1[AÑO],Tabla1[[#This Row],[AÑO]],Tabla1[MES],Tabla1[[#This Row],[MES]])</f>
        <v>356.55</v>
      </c>
      <c r="S354" s="17">
        <f ca="1">Tabla1[[#This Row],[HORAS DISPONIBLES]]/360</f>
        <v>0.99041666666666672</v>
      </c>
    </row>
    <row r="355" spans="1:19" x14ac:dyDescent="0.2">
      <c r="A355" s="1" t="s">
        <v>134</v>
      </c>
      <c r="B355" s="1" t="s">
        <v>44</v>
      </c>
      <c r="C355" s="1" t="str">
        <f ca="1">VLOOKUP(RANDBETWEEN(1,13),Tablas!$N$7:$O$19,2,0)</f>
        <v>LAS VOLQUETAS</v>
      </c>
      <c r="D355" s="1" t="s">
        <v>12</v>
      </c>
      <c r="E355" s="1" t="s">
        <v>13</v>
      </c>
      <c r="F355" s="1">
        <v>107</v>
      </c>
      <c r="G355" s="1" t="s">
        <v>14</v>
      </c>
      <c r="H355" s="1">
        <v>1420</v>
      </c>
      <c r="I355" s="2">
        <f t="shared" ca="1" si="5"/>
        <v>43440</v>
      </c>
      <c r="J355" s="1" t="str">
        <f ca="1">IFERROR(IF(YEAR(Tabla1[[#This Row],[FECHA EJEC.]])&gt;0,"CONFORME","STANDBY"),"PENDIENTE")</f>
        <v>CONFORME</v>
      </c>
      <c r="K355" s="2">
        <f ca="1">IF(VLOOKUP(RANDBETWEEN(1,20),Tablas!$Q$6:$R$25,2,0)=0,"",Tabla1[[#This Row],[FECHA PROG.]]+VLOOKUP(RANDBETWEEN(1,20),Tablas!$Q$6:$R$25,2,0))</f>
        <v>43444</v>
      </c>
      <c r="L355" s="7">
        <f ca="1">IF(Tabla1[[#This Row],[FECHA EJEC.]]="","",TIME(RANDBETWEEN(9,15),RANDBETWEEN(10,40),0))</f>
        <v>0.56388888888888888</v>
      </c>
      <c r="M355" s="7">
        <f ca="1">IF(Tabla1[[#This Row],[FECHA EJEC.]]="","",Tabla1[[#This Row],[HORA INICIO]]+TIME(RANDBETWEEN(1,4),RANDBETWEEN(10,30),0))</f>
        <v>0.65625</v>
      </c>
      <c r="N355" s="8">
        <f ca="1">IF(Tabla1[[#This Row],[FECHA EJEC.]]="","",HOUR(Tabla1[[#This Row],[HORA TERMINO]]-Tabla1[[#This Row],[HORA INICIO]])+MINUTE(Tabla1[[#This Row],[HORA TERMINO]]-Tabla1[[#This Row],[HORA INICIO]])/60)</f>
        <v>2.2166666666666668</v>
      </c>
      <c r="O355" s="1" t="str">
        <f ca="1">IF(AND(K355=I355,J355="CONFORME"),"FECHA CUMPLIDA",IF(J355="STAND BY","STAND BY",IF(J355=""," ",IF(Tabla1[[#This Row],[FECHA EJEC.]]="","PENDIENTE",CONCATENATE("RETRASO DE ",(K355-I355)," DIAS")))))</f>
        <v>RETRASO DE 4 DIAS</v>
      </c>
      <c r="P355" s="2" t="str">
        <f ca="1">VLOOKUP(MONTH(Tabla1[[#This Row],[FECHA PROG.]]),Tabla2[],2,0)</f>
        <v>Dic</v>
      </c>
      <c r="Q355" s="1">
        <f ca="1">YEAR(Tabla1[[#This Row],[FECHA PROG.]])</f>
        <v>2018</v>
      </c>
      <c r="R355" s="8">
        <f ca="1">360-SUMIFS(Tabla1[HORAS],Tabla1[MÁQUINA],Tabla1[[#This Row],[MÁQUINA]],Tabla1[AÑO],Tabla1[[#This Row],[AÑO]],Tabla1[MES],Tabla1[[#This Row],[MES]])</f>
        <v>349.95</v>
      </c>
      <c r="S355" s="17">
        <f ca="1">Tabla1[[#This Row],[HORAS DISPONIBLES]]/360</f>
        <v>0.9720833333333333</v>
      </c>
    </row>
    <row r="356" spans="1:19" x14ac:dyDescent="0.2">
      <c r="A356" s="1" t="s">
        <v>154</v>
      </c>
      <c r="B356" s="1" t="s">
        <v>61</v>
      </c>
      <c r="C356" s="1" t="str">
        <f ca="1">VLOOKUP(RANDBETWEEN(1,13),Tablas!$N$7:$O$19,2,0)</f>
        <v>EXCAVADORA</v>
      </c>
      <c r="E356" s="1" t="s">
        <v>18</v>
      </c>
      <c r="F356" s="1">
        <v>107</v>
      </c>
      <c r="G356" s="1" t="s">
        <v>19</v>
      </c>
      <c r="H356" s="1">
        <v>1698</v>
      </c>
      <c r="I356" s="2">
        <f t="shared" ca="1" si="5"/>
        <v>43146</v>
      </c>
      <c r="J356" s="1" t="str">
        <f ca="1">IFERROR(IF(YEAR(Tabla1[[#This Row],[FECHA EJEC.]])&gt;0,"CONFORME","STANDBY"),"PENDIENTE")</f>
        <v>CONFORME</v>
      </c>
      <c r="K356" s="2">
        <f ca="1">IF(VLOOKUP(RANDBETWEEN(1,20),Tablas!$Q$6:$R$25,2,0)=0,"",Tabla1[[#This Row],[FECHA PROG.]]+VLOOKUP(RANDBETWEEN(1,20),Tablas!$Q$6:$R$25,2,0))</f>
        <v>43148</v>
      </c>
      <c r="L356" s="7">
        <f ca="1">IF(Tabla1[[#This Row],[FECHA EJEC.]]="","",TIME(RANDBETWEEN(9,15),RANDBETWEEN(10,40),0))</f>
        <v>0.48541666666666666</v>
      </c>
      <c r="M356" s="7">
        <f ca="1">IF(Tabla1[[#This Row],[FECHA EJEC.]]="","",Tabla1[[#This Row],[HORA INICIO]]+TIME(RANDBETWEEN(1,4),RANDBETWEEN(10,30),0))</f>
        <v>0.54374999999999996</v>
      </c>
      <c r="N356" s="8">
        <f ca="1">IF(Tabla1[[#This Row],[FECHA EJEC.]]="","",HOUR(Tabla1[[#This Row],[HORA TERMINO]]-Tabla1[[#This Row],[HORA INICIO]])+MINUTE(Tabla1[[#This Row],[HORA TERMINO]]-Tabla1[[#This Row],[HORA INICIO]])/60)</f>
        <v>1.4</v>
      </c>
      <c r="O356" s="1" t="str">
        <f ca="1">IF(AND(K356=I356,J356="CONFORME"),"FECHA CUMPLIDA",IF(J356="STAND BY","STAND BY",IF(J356=""," ",IF(Tabla1[[#This Row],[FECHA EJEC.]]="","PENDIENTE",CONCATENATE("RETRASO DE ",(K356-I356)," DIAS")))))</f>
        <v>RETRASO DE 2 DIAS</v>
      </c>
      <c r="P356" s="2" t="str">
        <f ca="1">VLOOKUP(MONTH(Tabla1[[#This Row],[FECHA PROG.]]),Tabla2[],2,0)</f>
        <v>Feb</v>
      </c>
      <c r="Q356" s="1">
        <f ca="1">YEAR(Tabla1[[#This Row],[FECHA PROG.]])</f>
        <v>2018</v>
      </c>
      <c r="R356" s="8">
        <f ca="1">360-SUMIFS(Tabla1[HORAS],Tabla1[MÁQUINA],Tabla1[[#This Row],[MÁQUINA]],Tabla1[AÑO],Tabla1[[#This Row],[AÑO]],Tabla1[MES],Tabla1[[#This Row],[MES]])</f>
        <v>345.98333333333335</v>
      </c>
      <c r="S356" s="17">
        <f ca="1">Tabla1[[#This Row],[HORAS DISPONIBLES]]/360</f>
        <v>0.96106481481481487</v>
      </c>
    </row>
    <row r="357" spans="1:19" x14ac:dyDescent="0.2">
      <c r="A357" s="1" t="s">
        <v>139</v>
      </c>
      <c r="B357" s="1" t="s">
        <v>28</v>
      </c>
      <c r="C357" s="1" t="str">
        <f ca="1">VLOOKUP(RANDBETWEEN(1,13),Tablas!$N$7:$O$19,2,0)</f>
        <v>ESCREPA</v>
      </c>
      <c r="D357" s="1" t="s">
        <v>12</v>
      </c>
      <c r="E357" s="1" t="s">
        <v>13</v>
      </c>
      <c r="F357" s="1">
        <v>106</v>
      </c>
      <c r="G357" s="1" t="s">
        <v>14</v>
      </c>
      <c r="H357" s="1">
        <v>1420</v>
      </c>
      <c r="I357" s="2">
        <f t="shared" ca="1" si="5"/>
        <v>43455</v>
      </c>
      <c r="J357" s="1" t="str">
        <f ca="1">IFERROR(IF(YEAR(Tabla1[[#This Row],[FECHA EJEC.]])&gt;0,"CONFORME","STANDBY"),"PENDIENTE")</f>
        <v>CONFORME</v>
      </c>
      <c r="K357" s="2">
        <f ca="1">IF(VLOOKUP(RANDBETWEEN(1,20),Tablas!$Q$6:$R$25,2,0)=0,"",Tabla1[[#This Row],[FECHA PROG.]]+VLOOKUP(RANDBETWEEN(1,20),Tablas!$Q$6:$R$25,2,0))</f>
        <v>43459</v>
      </c>
      <c r="L357" s="7">
        <f ca="1">IF(Tabla1[[#This Row],[FECHA EJEC.]]="","",TIME(RANDBETWEEN(9,15),RANDBETWEEN(10,40),0))</f>
        <v>0.55555555555555558</v>
      </c>
      <c r="M357" s="7">
        <f ca="1">IF(Tabla1[[#This Row],[FECHA EJEC.]]="","",Tabla1[[#This Row],[HORA INICIO]]+TIME(RANDBETWEEN(1,4),RANDBETWEEN(10,30),0))</f>
        <v>0.73611111111111116</v>
      </c>
      <c r="N357" s="8">
        <f ca="1">IF(Tabla1[[#This Row],[FECHA EJEC.]]="","",HOUR(Tabla1[[#This Row],[HORA TERMINO]]-Tabla1[[#This Row],[HORA INICIO]])+MINUTE(Tabla1[[#This Row],[HORA TERMINO]]-Tabla1[[#This Row],[HORA INICIO]])/60)</f>
        <v>4.333333333333333</v>
      </c>
      <c r="O357" s="1" t="str">
        <f ca="1">IF(AND(K357=I357,J357="CONFORME"),"FECHA CUMPLIDA",IF(J357="STAND BY","STAND BY",IF(J357=""," ",IF(Tabla1[[#This Row],[FECHA EJEC.]]="","PENDIENTE",CONCATENATE("RETRASO DE ",(K357-I357)," DIAS")))))</f>
        <v>RETRASO DE 4 DIAS</v>
      </c>
      <c r="P357" s="2" t="str">
        <f ca="1">VLOOKUP(MONTH(Tabla1[[#This Row],[FECHA PROG.]]),Tabla2[],2,0)</f>
        <v>Dic</v>
      </c>
      <c r="Q357" s="1">
        <f ca="1">YEAR(Tabla1[[#This Row],[FECHA PROG.]])</f>
        <v>2018</v>
      </c>
      <c r="R357" s="8">
        <f ca="1">360-SUMIFS(Tabla1[HORAS],Tabla1[MÁQUINA],Tabla1[[#This Row],[MÁQUINA]],Tabla1[AÑO],Tabla1[[#This Row],[AÑO]],Tabla1[MES],Tabla1[[#This Row],[MES]])</f>
        <v>332.58333333333331</v>
      </c>
      <c r="S357" s="17">
        <f ca="1">Tabla1[[#This Row],[HORAS DISPONIBLES]]/360</f>
        <v>0.92384259259259249</v>
      </c>
    </row>
    <row r="358" spans="1:19" x14ac:dyDescent="0.2">
      <c r="A358" s="1" t="s">
        <v>139</v>
      </c>
      <c r="B358" s="1" t="s">
        <v>28</v>
      </c>
      <c r="C358" s="1" t="str">
        <f ca="1">VLOOKUP(RANDBETWEEN(1,13),Tablas!$N$7:$O$19,2,0)</f>
        <v>EXCAVADORA</v>
      </c>
      <c r="D358" s="1" t="s">
        <v>12</v>
      </c>
      <c r="E358" s="1" t="s">
        <v>18</v>
      </c>
      <c r="F358" s="1">
        <v>106</v>
      </c>
      <c r="G358" s="1" t="s">
        <v>55</v>
      </c>
      <c r="H358" s="1">
        <v>1911</v>
      </c>
      <c r="I358" s="2">
        <f t="shared" ca="1" si="5"/>
        <v>43574</v>
      </c>
      <c r="J358" s="1" t="str">
        <f ca="1">IFERROR(IF(YEAR(Tabla1[[#This Row],[FECHA EJEC.]])&gt;0,"CONFORME","STANDBY"),"PENDIENTE")</f>
        <v>PENDIENTE</v>
      </c>
      <c r="K358" s="2" t="str">
        <f ca="1">IF(VLOOKUP(RANDBETWEEN(1,20),Tablas!$Q$6:$R$25,2,0)=0,"",Tabla1[[#This Row],[FECHA PROG.]]+VLOOKUP(RANDBETWEEN(1,20),Tablas!$Q$6:$R$25,2,0))</f>
        <v/>
      </c>
      <c r="L358" s="7" t="str">
        <f ca="1">IF(Tabla1[[#This Row],[FECHA EJEC.]]="","",TIME(RANDBETWEEN(9,15),RANDBETWEEN(10,40),0))</f>
        <v/>
      </c>
      <c r="M358" s="7" t="str">
        <f ca="1">IF(Tabla1[[#This Row],[FECHA EJEC.]]="","",Tabla1[[#This Row],[HORA INICIO]]+TIME(RANDBETWEEN(1,4),RANDBETWEEN(10,30),0))</f>
        <v/>
      </c>
      <c r="N358" s="8" t="str">
        <f ca="1">IF(Tabla1[[#This Row],[FECHA EJEC.]]="","",HOUR(Tabla1[[#This Row],[HORA TERMINO]]-Tabla1[[#This Row],[HORA INICIO]])+MINUTE(Tabla1[[#This Row],[HORA TERMINO]]-Tabla1[[#This Row],[HORA INICIO]])/60)</f>
        <v/>
      </c>
      <c r="O358" s="1" t="str">
        <f ca="1">IF(AND(K358=I358,J358="CONFORME"),"FECHA CUMPLIDA",IF(J358="STAND BY","STAND BY",IF(J358=""," ",IF(Tabla1[[#This Row],[FECHA EJEC.]]="","PENDIENTE",CONCATENATE("RETRASO DE ",(K358-I358)," DIAS")))))</f>
        <v>PENDIENTE</v>
      </c>
      <c r="P358" s="2" t="str">
        <f ca="1">VLOOKUP(MONTH(Tabla1[[#This Row],[FECHA PROG.]]),Tabla2[],2,0)</f>
        <v>Abr</v>
      </c>
      <c r="Q358" s="1">
        <f ca="1">YEAR(Tabla1[[#This Row],[FECHA PROG.]])</f>
        <v>2019</v>
      </c>
      <c r="R358" s="8">
        <f ca="1">360-SUMIFS(Tabla1[HORAS],Tabla1[MÁQUINA],Tabla1[[#This Row],[MÁQUINA]],Tabla1[AÑO],Tabla1[[#This Row],[AÑO]],Tabla1[MES],Tabla1[[#This Row],[MES]])</f>
        <v>335.3</v>
      </c>
      <c r="S358" s="17">
        <f ca="1">Tabla1[[#This Row],[HORAS DISPONIBLES]]/360</f>
        <v>0.93138888888888893</v>
      </c>
    </row>
    <row r="359" spans="1:19" x14ac:dyDescent="0.2">
      <c r="A359" s="1" t="s">
        <v>144</v>
      </c>
      <c r="B359" s="1" t="s">
        <v>36</v>
      </c>
      <c r="C359" s="1" t="str">
        <f ca="1">VLOOKUP(RANDBETWEEN(1,13),Tablas!$N$7:$O$19,2,0)</f>
        <v>MOTONIVELADORA</v>
      </c>
      <c r="D359" s="1" t="s">
        <v>12</v>
      </c>
      <c r="E359" s="1" t="s">
        <v>21</v>
      </c>
      <c r="F359" s="1">
        <v>107</v>
      </c>
      <c r="G359" s="1" t="s">
        <v>19</v>
      </c>
      <c r="H359" s="1">
        <v>1698</v>
      </c>
      <c r="I359" s="2">
        <f t="shared" ca="1" si="5"/>
        <v>43475</v>
      </c>
      <c r="J359" s="1" t="str">
        <f ca="1">IFERROR(IF(YEAR(Tabla1[[#This Row],[FECHA EJEC.]])&gt;0,"CONFORME","STANDBY"),"PENDIENTE")</f>
        <v>CONFORME</v>
      </c>
      <c r="K359" s="2">
        <f ca="1">IF(VLOOKUP(RANDBETWEEN(1,20),Tablas!$Q$6:$R$25,2,0)=0,"",Tabla1[[#This Row],[FECHA PROG.]]+VLOOKUP(RANDBETWEEN(1,20),Tablas!$Q$6:$R$25,2,0))</f>
        <v>43478</v>
      </c>
      <c r="L359" s="7">
        <f ca="1">IF(Tabla1[[#This Row],[FECHA EJEC.]]="","",TIME(RANDBETWEEN(9,15),RANDBETWEEN(10,40),0))</f>
        <v>0.47916666666666669</v>
      </c>
      <c r="M359" s="7">
        <f ca="1">IF(Tabla1[[#This Row],[FECHA EJEC.]]="","",Tabla1[[#This Row],[HORA INICIO]]+TIME(RANDBETWEEN(1,4),RANDBETWEEN(10,30),0))</f>
        <v>0.66388888888888897</v>
      </c>
      <c r="N359" s="8">
        <f ca="1">IF(Tabla1[[#This Row],[FECHA EJEC.]]="","",HOUR(Tabla1[[#This Row],[HORA TERMINO]]-Tabla1[[#This Row],[HORA INICIO]])+MINUTE(Tabla1[[#This Row],[HORA TERMINO]]-Tabla1[[#This Row],[HORA INICIO]])/60)</f>
        <v>4.4333333333333336</v>
      </c>
      <c r="O359" s="1" t="str">
        <f ca="1">IF(AND(K359=I359,J359="CONFORME"),"FECHA CUMPLIDA",IF(J359="STAND BY","STAND BY",IF(J359=""," ",IF(Tabla1[[#This Row],[FECHA EJEC.]]="","PENDIENTE",CONCATENATE("RETRASO DE ",(K359-I359)," DIAS")))))</f>
        <v>RETRASO DE 3 DIAS</v>
      </c>
      <c r="P359" s="2" t="str">
        <f ca="1">VLOOKUP(MONTH(Tabla1[[#This Row],[FECHA PROG.]]),Tabla2[],2,0)</f>
        <v>Ene</v>
      </c>
      <c r="Q359" s="1">
        <f ca="1">YEAR(Tabla1[[#This Row],[FECHA PROG.]])</f>
        <v>2019</v>
      </c>
      <c r="R359" s="8">
        <f ca="1">360-SUMIFS(Tabla1[HORAS],Tabla1[MÁQUINA],Tabla1[[#This Row],[MÁQUINA]],Tabla1[AÑO],Tabla1[[#This Row],[AÑO]],Tabla1[MES],Tabla1[[#This Row],[MES]])</f>
        <v>350.01666666666665</v>
      </c>
      <c r="S359" s="17">
        <f ca="1">Tabla1[[#This Row],[HORAS DISPONIBLES]]/360</f>
        <v>0.97226851851851848</v>
      </c>
    </row>
    <row r="360" spans="1:19" x14ac:dyDescent="0.2">
      <c r="A360" s="1" t="s">
        <v>148</v>
      </c>
      <c r="B360" s="1" t="s">
        <v>43</v>
      </c>
      <c r="C360" s="1" t="str">
        <f ca="1">VLOOKUP(RANDBETWEEN(1,13),Tablas!$N$7:$O$19,2,0)</f>
        <v>TRACTORES</v>
      </c>
      <c r="D360" s="1" t="s">
        <v>12</v>
      </c>
      <c r="E360" s="1" t="s">
        <v>24</v>
      </c>
      <c r="F360" s="1">
        <v>201</v>
      </c>
      <c r="G360" s="1" t="s">
        <v>25</v>
      </c>
      <c r="H360" s="1">
        <v>1168</v>
      </c>
      <c r="I360" s="2">
        <f t="shared" ca="1" si="5"/>
        <v>43334</v>
      </c>
      <c r="J360" s="1" t="str">
        <f ca="1">IFERROR(IF(YEAR(Tabla1[[#This Row],[FECHA EJEC.]])&gt;0,"CONFORME","STANDBY"),"PENDIENTE")</f>
        <v>PENDIENTE</v>
      </c>
      <c r="K360" s="2" t="str">
        <f ca="1">IF(VLOOKUP(RANDBETWEEN(1,20),Tablas!$Q$6:$R$25,2,0)=0,"",Tabla1[[#This Row],[FECHA PROG.]]+VLOOKUP(RANDBETWEEN(1,20),Tablas!$Q$6:$R$25,2,0))</f>
        <v/>
      </c>
      <c r="L360" s="7" t="str">
        <f ca="1">IF(Tabla1[[#This Row],[FECHA EJEC.]]="","",TIME(RANDBETWEEN(9,15),RANDBETWEEN(10,40),0))</f>
        <v/>
      </c>
      <c r="M360" s="7" t="str">
        <f ca="1">IF(Tabla1[[#This Row],[FECHA EJEC.]]="","",Tabla1[[#This Row],[HORA INICIO]]+TIME(RANDBETWEEN(1,4),RANDBETWEEN(10,30),0))</f>
        <v/>
      </c>
      <c r="N360" s="8" t="str">
        <f ca="1">IF(Tabla1[[#This Row],[FECHA EJEC.]]="","",HOUR(Tabla1[[#This Row],[HORA TERMINO]]-Tabla1[[#This Row],[HORA INICIO]])+MINUTE(Tabla1[[#This Row],[HORA TERMINO]]-Tabla1[[#This Row],[HORA INICIO]])/60)</f>
        <v/>
      </c>
      <c r="O360" s="1" t="str">
        <f ca="1">IF(AND(K360=I360,J360="CONFORME"),"FECHA CUMPLIDA",IF(J360="STAND BY","STAND BY",IF(J360=""," ",IF(Tabla1[[#This Row],[FECHA EJEC.]]="","PENDIENTE",CONCATENATE("RETRASO DE ",(K360-I360)," DIAS")))))</f>
        <v>PENDIENTE</v>
      </c>
      <c r="P360" s="2" t="str">
        <f ca="1">VLOOKUP(MONTH(Tabla1[[#This Row],[FECHA PROG.]]),Tabla2[],2,0)</f>
        <v>Ago</v>
      </c>
      <c r="Q360" s="1">
        <f ca="1">YEAR(Tabla1[[#This Row],[FECHA PROG.]])</f>
        <v>2018</v>
      </c>
      <c r="R360" s="8">
        <f ca="1">360-SUMIFS(Tabla1[HORAS],Tabla1[MÁQUINA],Tabla1[[#This Row],[MÁQUINA]],Tabla1[AÑO],Tabla1[[#This Row],[AÑO]],Tabla1[MES],Tabla1[[#This Row],[MES]])</f>
        <v>358.51666666666665</v>
      </c>
      <c r="S360" s="17">
        <f ca="1">Tabla1[[#This Row],[HORAS DISPONIBLES]]/360</f>
        <v>0.99587962962962961</v>
      </c>
    </row>
    <row r="361" spans="1:19" x14ac:dyDescent="0.2">
      <c r="A361" s="1" t="s">
        <v>151</v>
      </c>
      <c r="B361" s="1" t="s">
        <v>47</v>
      </c>
      <c r="C361" s="1" t="str">
        <f ca="1">VLOOKUP(RANDBETWEEN(1,13),Tablas!$N$7:$O$19,2,0)</f>
        <v>CARGADORA</v>
      </c>
      <c r="D361" s="1" t="s">
        <v>12</v>
      </c>
      <c r="E361" s="1" t="s">
        <v>13</v>
      </c>
      <c r="F361" s="1">
        <v>107</v>
      </c>
      <c r="G361" s="1" t="s">
        <v>14</v>
      </c>
      <c r="H361" s="1">
        <v>1420</v>
      </c>
      <c r="I361" s="2">
        <f t="shared" ca="1" si="5"/>
        <v>43154</v>
      </c>
      <c r="J361" s="1" t="str">
        <f ca="1">IFERROR(IF(YEAR(Tabla1[[#This Row],[FECHA EJEC.]])&gt;0,"CONFORME","STANDBY"),"PENDIENTE")</f>
        <v>CONFORME</v>
      </c>
      <c r="K361" s="2">
        <f ca="1">IF(VLOOKUP(RANDBETWEEN(1,20),Tablas!$Q$6:$R$25,2,0)=0,"",Tabla1[[#This Row],[FECHA PROG.]]+VLOOKUP(RANDBETWEEN(1,20),Tablas!$Q$6:$R$25,2,0))</f>
        <v>43156</v>
      </c>
      <c r="L361" s="7">
        <f ca="1">IF(Tabla1[[#This Row],[FECHA EJEC.]]="","",TIME(RANDBETWEEN(9,15),RANDBETWEEN(10,40),0))</f>
        <v>0.43125000000000002</v>
      </c>
      <c r="M361" s="7">
        <f ca="1">IF(Tabla1[[#This Row],[FECHA EJEC.]]="","",Tabla1[[#This Row],[HORA INICIO]]+TIME(RANDBETWEEN(1,4),RANDBETWEEN(10,30),0))</f>
        <v>0.5229166666666667</v>
      </c>
      <c r="N361" s="8">
        <f ca="1">IF(Tabla1[[#This Row],[FECHA EJEC.]]="","",HOUR(Tabla1[[#This Row],[HORA TERMINO]]-Tabla1[[#This Row],[HORA INICIO]])+MINUTE(Tabla1[[#This Row],[HORA TERMINO]]-Tabla1[[#This Row],[HORA INICIO]])/60)</f>
        <v>2.2000000000000002</v>
      </c>
      <c r="O361" s="1" t="str">
        <f ca="1">IF(AND(K361=I361,J361="CONFORME"),"FECHA CUMPLIDA",IF(J361="STAND BY","STAND BY",IF(J361=""," ",IF(Tabla1[[#This Row],[FECHA EJEC.]]="","PENDIENTE",CONCATENATE("RETRASO DE ",(K361-I361)," DIAS")))))</f>
        <v>RETRASO DE 2 DIAS</v>
      </c>
      <c r="P361" s="2" t="str">
        <f ca="1">VLOOKUP(MONTH(Tabla1[[#This Row],[FECHA PROG.]]),Tabla2[],2,0)</f>
        <v>Feb</v>
      </c>
      <c r="Q361" s="1">
        <f ca="1">YEAR(Tabla1[[#This Row],[FECHA PROG.]])</f>
        <v>2018</v>
      </c>
      <c r="R361" s="8">
        <f ca="1">360-SUMIFS(Tabla1[HORAS],Tabla1[MÁQUINA],Tabla1[[#This Row],[MÁQUINA]],Tabla1[AÑO],Tabla1[[#This Row],[AÑO]],Tabla1[MES],Tabla1[[#This Row],[MES]])</f>
        <v>354.58333333333331</v>
      </c>
      <c r="S361" s="17">
        <f ca="1">Tabla1[[#This Row],[HORAS DISPONIBLES]]/360</f>
        <v>0.98495370370370361</v>
      </c>
    </row>
    <row r="362" spans="1:19" x14ac:dyDescent="0.2">
      <c r="A362" s="1" t="s">
        <v>154</v>
      </c>
      <c r="B362" s="1" t="s">
        <v>63</v>
      </c>
      <c r="C362" s="1" t="str">
        <f ca="1">VLOOKUP(RANDBETWEEN(1,13),Tablas!$N$7:$O$19,2,0)</f>
        <v>MOTOTRAILLA</v>
      </c>
      <c r="E362" s="1" t="s">
        <v>18</v>
      </c>
      <c r="F362" s="1">
        <v>107</v>
      </c>
      <c r="G362" s="1" t="s">
        <v>19</v>
      </c>
      <c r="H362" s="1">
        <v>1698</v>
      </c>
      <c r="I362" s="2">
        <f t="shared" ca="1" si="5"/>
        <v>43443</v>
      </c>
      <c r="J362" s="1" t="str">
        <f ca="1">IFERROR(IF(YEAR(Tabla1[[#This Row],[FECHA EJEC.]])&gt;0,"CONFORME","STANDBY"),"PENDIENTE")</f>
        <v>CONFORME</v>
      </c>
      <c r="K362" s="2">
        <f ca="1">IF(VLOOKUP(RANDBETWEEN(1,20),Tablas!$Q$6:$R$25,2,0)=0,"",Tabla1[[#This Row],[FECHA PROG.]]+VLOOKUP(RANDBETWEEN(1,20),Tablas!$Q$6:$R$25,2,0))</f>
        <v>43444</v>
      </c>
      <c r="L362" s="7">
        <f ca="1">IF(Tabla1[[#This Row],[FECHA EJEC.]]="","",TIME(RANDBETWEEN(9,15),RANDBETWEEN(10,40),0))</f>
        <v>0.39374999999999999</v>
      </c>
      <c r="M362" s="7">
        <f ca="1">IF(Tabla1[[#This Row],[FECHA EJEC.]]="","",Tabla1[[#This Row],[HORA INICIO]]+TIME(RANDBETWEEN(1,4),RANDBETWEEN(10,30),0))</f>
        <v>0.57152777777777775</v>
      </c>
      <c r="N362" s="8">
        <f ca="1">IF(Tabla1[[#This Row],[FECHA EJEC.]]="","",HOUR(Tabla1[[#This Row],[HORA TERMINO]]-Tabla1[[#This Row],[HORA INICIO]])+MINUTE(Tabla1[[#This Row],[HORA TERMINO]]-Tabla1[[#This Row],[HORA INICIO]])/60)</f>
        <v>4.2666666666666666</v>
      </c>
      <c r="O362" s="1" t="str">
        <f ca="1">IF(AND(K362=I362,J362="CONFORME"),"FECHA CUMPLIDA",IF(J362="STAND BY","STAND BY",IF(J362=""," ",IF(Tabla1[[#This Row],[FECHA EJEC.]]="","PENDIENTE",CONCATENATE("RETRASO DE ",(K362-I362)," DIAS")))))</f>
        <v>RETRASO DE 1 DIAS</v>
      </c>
      <c r="P362" s="2" t="str">
        <f ca="1">VLOOKUP(MONTH(Tabla1[[#This Row],[FECHA PROG.]]),Tabla2[],2,0)</f>
        <v>Dic</v>
      </c>
      <c r="Q362" s="1">
        <f ca="1">YEAR(Tabla1[[#This Row],[FECHA PROG.]])</f>
        <v>2018</v>
      </c>
      <c r="R362" s="8">
        <f ca="1">360-SUMIFS(Tabla1[HORAS],Tabla1[MÁQUINA],Tabla1[[#This Row],[MÁQUINA]],Tabla1[AÑO],Tabla1[[#This Row],[AÑO]],Tabla1[MES],Tabla1[[#This Row],[MES]])</f>
        <v>336.23333333333335</v>
      </c>
      <c r="S362" s="17">
        <f ca="1">Tabla1[[#This Row],[HORAS DISPONIBLES]]/360</f>
        <v>0.93398148148148152</v>
      </c>
    </row>
    <row r="363" spans="1:19" x14ac:dyDescent="0.2">
      <c r="A363" s="1" t="s">
        <v>185</v>
      </c>
      <c r="B363" s="1" t="s">
        <v>95</v>
      </c>
      <c r="C363" s="1" t="str">
        <f ca="1">VLOOKUP(RANDBETWEEN(1,13),Tablas!$N$7:$O$19,2,0)</f>
        <v>MOTOTRAILLA</v>
      </c>
      <c r="E363" s="1" t="s">
        <v>18</v>
      </c>
      <c r="F363" s="1">
        <v>201</v>
      </c>
      <c r="G363" s="1" t="s">
        <v>55</v>
      </c>
      <c r="H363" s="1">
        <v>1911</v>
      </c>
      <c r="I363" s="2">
        <f t="shared" ca="1" si="5"/>
        <v>43538</v>
      </c>
      <c r="J363" s="1" t="str">
        <f ca="1">IFERROR(IF(YEAR(Tabla1[[#This Row],[FECHA EJEC.]])&gt;0,"CONFORME","STANDBY"),"PENDIENTE")</f>
        <v>CONFORME</v>
      </c>
      <c r="K363" s="2">
        <f ca="1">IF(VLOOKUP(RANDBETWEEN(1,20),Tablas!$Q$6:$R$25,2,0)=0,"",Tabla1[[#This Row],[FECHA PROG.]]+VLOOKUP(RANDBETWEEN(1,20),Tablas!$Q$6:$R$25,2,0))</f>
        <v>43542</v>
      </c>
      <c r="L363" s="7">
        <f ca="1">IF(Tabla1[[#This Row],[FECHA EJEC.]]="","",TIME(RANDBETWEEN(9,15),RANDBETWEEN(10,40),0))</f>
        <v>0.4826388888888889</v>
      </c>
      <c r="M363" s="7">
        <f ca="1">IF(Tabla1[[#This Row],[FECHA EJEC.]]="","",Tabla1[[#This Row],[HORA INICIO]]+TIME(RANDBETWEEN(1,4),RANDBETWEEN(10,30),0))</f>
        <v>0.54374999999999996</v>
      </c>
      <c r="N363" s="8">
        <f ca="1">IF(Tabla1[[#This Row],[FECHA EJEC.]]="","",HOUR(Tabla1[[#This Row],[HORA TERMINO]]-Tabla1[[#This Row],[HORA INICIO]])+MINUTE(Tabla1[[#This Row],[HORA TERMINO]]-Tabla1[[#This Row],[HORA INICIO]])/60)</f>
        <v>1.4666666666666668</v>
      </c>
      <c r="O363" s="1" t="str">
        <f ca="1">IF(AND(K363=I363,J363="CONFORME"),"FECHA CUMPLIDA",IF(J363="STAND BY","STAND BY",IF(J363=""," ",IF(Tabla1[[#This Row],[FECHA EJEC.]]="","PENDIENTE",CONCATENATE("RETRASO DE ",(K363-I363)," DIAS")))))</f>
        <v>RETRASO DE 4 DIAS</v>
      </c>
      <c r="P363" s="2" t="str">
        <f ca="1">VLOOKUP(MONTH(Tabla1[[#This Row],[FECHA PROG.]]),Tabla2[],2,0)</f>
        <v>Mar</v>
      </c>
      <c r="Q363" s="1">
        <f ca="1">YEAR(Tabla1[[#This Row],[FECHA PROG.]])</f>
        <v>2019</v>
      </c>
      <c r="R363" s="8">
        <f ca="1">360-SUMIFS(Tabla1[HORAS],Tabla1[MÁQUINA],Tabla1[[#This Row],[MÁQUINA]],Tabla1[AÑO],Tabla1[[#This Row],[AÑO]],Tabla1[MES],Tabla1[[#This Row],[MES]])</f>
        <v>358.53333333333336</v>
      </c>
      <c r="S363" s="17">
        <f ca="1">Tabla1[[#This Row],[HORAS DISPONIBLES]]/360</f>
        <v>0.99592592592592599</v>
      </c>
    </row>
    <row r="364" spans="1:19" x14ac:dyDescent="0.2">
      <c r="A364" s="1" t="s">
        <v>186</v>
      </c>
      <c r="B364" s="1" t="s">
        <v>96</v>
      </c>
      <c r="C364" s="1" t="str">
        <f ca="1">VLOOKUP(RANDBETWEEN(1,13),Tablas!$N$7:$O$19,2,0)</f>
        <v>LAS VOLQUETAS</v>
      </c>
      <c r="E364" s="1" t="s">
        <v>18</v>
      </c>
      <c r="F364" s="1">
        <v>201</v>
      </c>
      <c r="G364" s="1" t="s">
        <v>55</v>
      </c>
      <c r="H364" s="1">
        <v>1911</v>
      </c>
      <c r="I364" s="2">
        <f t="shared" ca="1" si="5"/>
        <v>43170</v>
      </c>
      <c r="J364" s="1" t="str">
        <f ca="1">IFERROR(IF(YEAR(Tabla1[[#This Row],[FECHA EJEC.]])&gt;0,"CONFORME","STANDBY"),"PENDIENTE")</f>
        <v>CONFORME</v>
      </c>
      <c r="K364" s="2">
        <f ca="1">IF(VLOOKUP(RANDBETWEEN(1,20),Tablas!$Q$6:$R$25,2,0)=0,"",Tabla1[[#This Row],[FECHA PROG.]]+VLOOKUP(RANDBETWEEN(1,20),Tablas!$Q$6:$R$25,2,0))</f>
        <v>43170</v>
      </c>
      <c r="L364" s="7">
        <f ca="1">IF(Tabla1[[#This Row],[FECHA EJEC.]]="","",TIME(RANDBETWEEN(9,15),RANDBETWEEN(10,40),0))</f>
        <v>0.6333333333333333</v>
      </c>
      <c r="M364" s="7">
        <f ca="1">IF(Tabla1[[#This Row],[FECHA EJEC.]]="","",Tabla1[[#This Row],[HORA INICIO]]+TIME(RANDBETWEEN(1,4),RANDBETWEEN(10,30),0))</f>
        <v>0.81319444444444444</v>
      </c>
      <c r="N364" s="8">
        <f ca="1">IF(Tabla1[[#This Row],[FECHA EJEC.]]="","",HOUR(Tabla1[[#This Row],[HORA TERMINO]]-Tabla1[[#This Row],[HORA INICIO]])+MINUTE(Tabla1[[#This Row],[HORA TERMINO]]-Tabla1[[#This Row],[HORA INICIO]])/60)</f>
        <v>4.3166666666666664</v>
      </c>
      <c r="O364" s="1" t="str">
        <f ca="1">IF(AND(K364=I364,J364="CONFORME"),"FECHA CUMPLIDA",IF(J364="STAND BY","STAND BY",IF(J364=""," ",IF(Tabla1[[#This Row],[FECHA EJEC.]]="","PENDIENTE",CONCATENATE("RETRASO DE ",(K364-I364)," DIAS")))))</f>
        <v>FECHA CUMPLIDA</v>
      </c>
      <c r="P364" s="2" t="str">
        <f ca="1">VLOOKUP(MONTH(Tabla1[[#This Row],[FECHA PROG.]]),Tabla2[],2,0)</f>
        <v>Mar</v>
      </c>
      <c r="Q364" s="1">
        <f ca="1">YEAR(Tabla1[[#This Row],[FECHA PROG.]])</f>
        <v>2018</v>
      </c>
      <c r="R364" s="8">
        <f ca="1">360-SUMIFS(Tabla1[HORAS],Tabla1[MÁQUINA],Tabla1[[#This Row],[MÁQUINA]],Tabla1[AÑO],Tabla1[[#This Row],[AÑO]],Tabla1[MES],Tabla1[[#This Row],[MES]])</f>
        <v>351.35</v>
      </c>
      <c r="S364" s="17">
        <f ca="1">Tabla1[[#This Row],[HORAS DISPONIBLES]]/360</f>
        <v>0.97597222222222224</v>
      </c>
    </row>
    <row r="365" spans="1:19" x14ac:dyDescent="0.2">
      <c r="A365" s="1" t="s">
        <v>139</v>
      </c>
      <c r="B365" s="1" t="s">
        <v>32</v>
      </c>
      <c r="C365" s="1" t="str">
        <f ca="1">VLOOKUP(RANDBETWEEN(1,13),Tablas!$N$7:$O$19,2,0)</f>
        <v>DRAGAS</v>
      </c>
      <c r="D365" s="1" t="s">
        <v>12</v>
      </c>
      <c r="E365" s="1" t="s">
        <v>13</v>
      </c>
      <c r="F365" s="1">
        <v>106</v>
      </c>
      <c r="G365" s="1" t="s">
        <v>25</v>
      </c>
      <c r="H365" s="1">
        <v>1168</v>
      </c>
      <c r="I365" s="2">
        <f t="shared" ca="1" si="5"/>
        <v>43174</v>
      </c>
      <c r="J365" s="1" t="str">
        <f ca="1">IFERROR(IF(YEAR(Tabla1[[#This Row],[FECHA EJEC.]])&gt;0,"CONFORME","STANDBY"),"PENDIENTE")</f>
        <v>CONFORME</v>
      </c>
      <c r="K365" s="2">
        <f ca="1">IF(VLOOKUP(RANDBETWEEN(1,20),Tablas!$Q$6:$R$25,2,0)=0,"",Tabla1[[#This Row],[FECHA PROG.]]+VLOOKUP(RANDBETWEEN(1,20),Tablas!$Q$6:$R$25,2,0))</f>
        <v>43177</v>
      </c>
      <c r="L365" s="7">
        <f ca="1">IF(Tabla1[[#This Row],[FECHA EJEC.]]="","",TIME(RANDBETWEEN(9,15),RANDBETWEEN(10,40),0))</f>
        <v>0.64375000000000004</v>
      </c>
      <c r="M365" s="7">
        <f ca="1">IF(Tabla1[[#This Row],[FECHA EJEC.]]="","",Tabla1[[#This Row],[HORA INICIO]]+TIME(RANDBETWEEN(1,4),RANDBETWEEN(10,30),0))</f>
        <v>0.74027777777777781</v>
      </c>
      <c r="N365" s="8">
        <f ca="1">IF(Tabla1[[#This Row],[FECHA EJEC.]]="","",HOUR(Tabla1[[#This Row],[HORA TERMINO]]-Tabla1[[#This Row],[HORA INICIO]])+MINUTE(Tabla1[[#This Row],[HORA TERMINO]]-Tabla1[[#This Row],[HORA INICIO]])/60)</f>
        <v>2.3166666666666664</v>
      </c>
      <c r="O365" s="1" t="str">
        <f ca="1">IF(AND(K365=I365,J365="CONFORME"),"FECHA CUMPLIDA",IF(J365="STAND BY","STAND BY",IF(J365=""," ",IF(Tabla1[[#This Row],[FECHA EJEC.]]="","PENDIENTE",CONCATENATE("RETRASO DE ",(K365-I365)," DIAS")))))</f>
        <v>RETRASO DE 3 DIAS</v>
      </c>
      <c r="P365" s="2" t="str">
        <f ca="1">VLOOKUP(MONTH(Tabla1[[#This Row],[FECHA PROG.]]),Tabla2[],2,0)</f>
        <v>Mar</v>
      </c>
      <c r="Q365" s="1">
        <f ca="1">YEAR(Tabla1[[#This Row],[FECHA PROG.]])</f>
        <v>2018</v>
      </c>
      <c r="R365" s="8">
        <f ca="1">360-SUMIFS(Tabla1[HORAS],Tabla1[MÁQUINA],Tabla1[[#This Row],[MÁQUINA]],Tabla1[AÑO],Tabla1[[#This Row],[AÑO]],Tabla1[MES],Tabla1[[#This Row],[MES]])</f>
        <v>303.93333333333334</v>
      </c>
      <c r="S365" s="17">
        <f ca="1">Tabla1[[#This Row],[HORAS DISPONIBLES]]/360</f>
        <v>0.84425925925925926</v>
      </c>
    </row>
    <row r="366" spans="1:19" x14ac:dyDescent="0.2">
      <c r="A366" s="1" t="s">
        <v>139</v>
      </c>
      <c r="B366" s="1" t="s">
        <v>32</v>
      </c>
      <c r="C366" s="1" t="str">
        <f ca="1">VLOOKUP(RANDBETWEEN(1,13),Tablas!$N$7:$O$19,2,0)</f>
        <v>TRACTORES</v>
      </c>
      <c r="D366" s="1" t="s">
        <v>12</v>
      </c>
      <c r="E366" s="1" t="s">
        <v>18</v>
      </c>
      <c r="F366" s="1">
        <v>106</v>
      </c>
      <c r="G366" s="1" t="s">
        <v>55</v>
      </c>
      <c r="H366" s="1">
        <v>1911</v>
      </c>
      <c r="I366" s="2">
        <f t="shared" ca="1" si="5"/>
        <v>43586</v>
      </c>
      <c r="J366" s="1" t="str">
        <f ca="1">IFERROR(IF(YEAR(Tabla1[[#This Row],[FECHA EJEC.]])&gt;0,"CONFORME","STANDBY"),"PENDIENTE")</f>
        <v>PENDIENTE</v>
      </c>
      <c r="K366" s="2" t="str">
        <f ca="1">IF(VLOOKUP(RANDBETWEEN(1,20),Tablas!$Q$6:$R$25,2,0)=0,"",Tabla1[[#This Row],[FECHA PROG.]]+VLOOKUP(RANDBETWEEN(1,20),Tablas!$Q$6:$R$25,2,0))</f>
        <v/>
      </c>
      <c r="L366" s="7" t="str">
        <f ca="1">IF(Tabla1[[#This Row],[FECHA EJEC.]]="","",TIME(RANDBETWEEN(9,15),RANDBETWEEN(10,40),0))</f>
        <v/>
      </c>
      <c r="M366" s="7" t="str">
        <f ca="1">IF(Tabla1[[#This Row],[FECHA EJEC.]]="","",Tabla1[[#This Row],[HORA INICIO]]+TIME(RANDBETWEEN(1,4),RANDBETWEEN(10,30),0))</f>
        <v/>
      </c>
      <c r="N366" s="8" t="str">
        <f ca="1">IF(Tabla1[[#This Row],[FECHA EJEC.]]="","",HOUR(Tabla1[[#This Row],[HORA TERMINO]]-Tabla1[[#This Row],[HORA INICIO]])+MINUTE(Tabla1[[#This Row],[HORA TERMINO]]-Tabla1[[#This Row],[HORA INICIO]])/60)</f>
        <v/>
      </c>
      <c r="O366" s="1" t="str">
        <f ca="1">IF(AND(K366=I366,J366="CONFORME"),"FECHA CUMPLIDA",IF(J366="STAND BY","STAND BY",IF(J366=""," ",IF(Tabla1[[#This Row],[FECHA EJEC.]]="","PENDIENTE",CONCATENATE("RETRASO DE ",(K366-I366)," DIAS")))))</f>
        <v>PENDIENTE</v>
      </c>
      <c r="P366" s="2" t="str">
        <f ca="1">VLOOKUP(MONTH(Tabla1[[#This Row],[FECHA PROG.]]),Tabla2[],2,0)</f>
        <v>May</v>
      </c>
      <c r="Q366" s="1">
        <f ca="1">YEAR(Tabla1[[#This Row],[FECHA PROG.]])</f>
        <v>2019</v>
      </c>
      <c r="R366" s="8">
        <f ca="1">360-SUMIFS(Tabla1[HORAS],Tabla1[MÁQUINA],Tabla1[[#This Row],[MÁQUINA]],Tabla1[AÑO],Tabla1[[#This Row],[AÑO]],Tabla1[MES],Tabla1[[#This Row],[MES]])</f>
        <v>335.88333333333333</v>
      </c>
      <c r="S366" s="17">
        <f ca="1">Tabla1[[#This Row],[HORAS DISPONIBLES]]/360</f>
        <v>0.93300925925925926</v>
      </c>
    </row>
    <row r="367" spans="1:19" x14ac:dyDescent="0.2">
      <c r="A367" s="1" t="s">
        <v>149</v>
      </c>
      <c r="B367" s="1" t="s">
        <v>45</v>
      </c>
      <c r="C367" s="1" t="str">
        <f ca="1">VLOOKUP(RANDBETWEEN(1,13),Tablas!$N$7:$O$19,2,0)</f>
        <v>LAS VOLQUETAS</v>
      </c>
      <c r="D367" s="1" t="s">
        <v>12</v>
      </c>
      <c r="E367" s="1" t="s">
        <v>24</v>
      </c>
      <c r="F367" s="1">
        <v>201</v>
      </c>
      <c r="G367" s="1" t="s">
        <v>25</v>
      </c>
      <c r="H367" s="1">
        <v>1168</v>
      </c>
      <c r="I367" s="2">
        <f t="shared" ca="1" si="5"/>
        <v>43562</v>
      </c>
      <c r="J367" s="1" t="str">
        <f ca="1">IFERROR(IF(YEAR(Tabla1[[#This Row],[FECHA EJEC.]])&gt;0,"CONFORME","STANDBY"),"PENDIENTE")</f>
        <v>CONFORME</v>
      </c>
      <c r="K367" s="2">
        <f ca="1">IF(VLOOKUP(RANDBETWEEN(1,20),Tablas!$Q$6:$R$25,2,0)=0,"",Tabla1[[#This Row],[FECHA PROG.]]+VLOOKUP(RANDBETWEEN(1,20),Tablas!$Q$6:$R$25,2,0))</f>
        <v>43566</v>
      </c>
      <c r="L367" s="7">
        <f ca="1">IF(Tabla1[[#This Row],[FECHA EJEC.]]="","",TIME(RANDBETWEEN(9,15),RANDBETWEEN(10,40),0))</f>
        <v>0.56944444444444442</v>
      </c>
      <c r="M367" s="7">
        <f ca="1">IF(Tabla1[[#This Row],[FECHA EJEC.]]="","",Tabla1[[#This Row],[HORA INICIO]]+TIME(RANDBETWEEN(1,4),RANDBETWEEN(10,30),0))</f>
        <v>0.71458333333333335</v>
      </c>
      <c r="N367" s="8">
        <f ca="1">IF(Tabla1[[#This Row],[FECHA EJEC.]]="","",HOUR(Tabla1[[#This Row],[HORA TERMINO]]-Tabla1[[#This Row],[HORA INICIO]])+MINUTE(Tabla1[[#This Row],[HORA TERMINO]]-Tabla1[[#This Row],[HORA INICIO]])/60)</f>
        <v>3.4833333333333334</v>
      </c>
      <c r="O367" s="1" t="str">
        <f ca="1">IF(AND(K367=I367,J367="CONFORME"),"FECHA CUMPLIDA",IF(J367="STAND BY","STAND BY",IF(J367=""," ",IF(Tabla1[[#This Row],[FECHA EJEC.]]="","PENDIENTE",CONCATENATE("RETRASO DE ",(K367-I367)," DIAS")))))</f>
        <v>RETRASO DE 4 DIAS</v>
      </c>
      <c r="P367" s="2" t="str">
        <f ca="1">VLOOKUP(MONTH(Tabla1[[#This Row],[FECHA PROG.]]),Tabla2[],2,0)</f>
        <v>Abr</v>
      </c>
      <c r="Q367" s="1">
        <f ca="1">YEAR(Tabla1[[#This Row],[FECHA PROG.]])</f>
        <v>2019</v>
      </c>
      <c r="R367" s="8">
        <f ca="1">360-SUMIFS(Tabla1[HORAS],Tabla1[MÁQUINA],Tabla1[[#This Row],[MÁQUINA]],Tabla1[AÑO],Tabla1[[#This Row],[AÑO]],Tabla1[MES],Tabla1[[#This Row],[MES]])</f>
        <v>348.71666666666664</v>
      </c>
      <c r="S367" s="17">
        <f ca="1">Tabla1[[#This Row],[HORAS DISPONIBLES]]/360</f>
        <v>0.96865740740740736</v>
      </c>
    </row>
    <row r="368" spans="1:19" x14ac:dyDescent="0.2">
      <c r="A368" s="1" t="s">
        <v>134</v>
      </c>
      <c r="B368" s="1" t="s">
        <v>48</v>
      </c>
      <c r="C368" s="1" t="str">
        <f ca="1">VLOOKUP(RANDBETWEEN(1,13),Tablas!$N$7:$O$19,2,0)</f>
        <v>LAS VOLQUETAS</v>
      </c>
      <c r="D368" s="1" t="s">
        <v>12</v>
      </c>
      <c r="E368" s="1" t="s">
        <v>13</v>
      </c>
      <c r="F368" s="1">
        <v>107</v>
      </c>
      <c r="G368" s="1" t="s">
        <v>14</v>
      </c>
      <c r="H368" s="1">
        <v>1420</v>
      </c>
      <c r="I368" s="2">
        <f t="shared" ca="1" si="5"/>
        <v>43546</v>
      </c>
      <c r="J368" s="1" t="str">
        <f ca="1">IFERROR(IF(YEAR(Tabla1[[#This Row],[FECHA EJEC.]])&gt;0,"CONFORME","STANDBY"),"PENDIENTE")</f>
        <v>CONFORME</v>
      </c>
      <c r="K368" s="2">
        <f ca="1">IF(VLOOKUP(RANDBETWEEN(1,20),Tablas!$Q$6:$R$25,2,0)=0,"",Tabla1[[#This Row],[FECHA PROG.]]+VLOOKUP(RANDBETWEEN(1,20),Tablas!$Q$6:$R$25,2,0))</f>
        <v>43549</v>
      </c>
      <c r="L368" s="7">
        <f ca="1">IF(Tabla1[[#This Row],[FECHA EJEC.]]="","",TIME(RANDBETWEEN(9,15),RANDBETWEEN(10,40),0))</f>
        <v>0.47361111111111109</v>
      </c>
      <c r="M368" s="7">
        <f ca="1">IF(Tabla1[[#This Row],[FECHA EJEC.]]="","",Tabla1[[#This Row],[HORA INICIO]]+TIME(RANDBETWEEN(1,4),RANDBETWEEN(10,30),0))</f>
        <v>0.61875000000000002</v>
      </c>
      <c r="N368" s="8">
        <f ca="1">IF(Tabla1[[#This Row],[FECHA EJEC.]]="","",HOUR(Tabla1[[#This Row],[HORA TERMINO]]-Tabla1[[#This Row],[HORA INICIO]])+MINUTE(Tabla1[[#This Row],[HORA TERMINO]]-Tabla1[[#This Row],[HORA INICIO]])/60)</f>
        <v>3.4833333333333334</v>
      </c>
      <c r="O368" s="1" t="str">
        <f ca="1">IF(AND(K368=I368,J368="CONFORME"),"FECHA CUMPLIDA",IF(J368="STAND BY","STAND BY",IF(J368=""," ",IF(Tabla1[[#This Row],[FECHA EJEC.]]="","PENDIENTE",CONCATENATE("RETRASO DE ",(K368-I368)," DIAS")))))</f>
        <v>RETRASO DE 3 DIAS</v>
      </c>
      <c r="P368" s="2" t="str">
        <f ca="1">VLOOKUP(MONTH(Tabla1[[#This Row],[FECHA PROG.]]),Tabla2[],2,0)</f>
        <v>Mar</v>
      </c>
      <c r="Q368" s="1">
        <f ca="1">YEAR(Tabla1[[#This Row],[FECHA PROG.]])</f>
        <v>2019</v>
      </c>
      <c r="R368" s="8">
        <f ca="1">360-SUMIFS(Tabla1[HORAS],Tabla1[MÁQUINA],Tabla1[[#This Row],[MÁQUINA]],Tabla1[AÑO],Tabla1[[#This Row],[AÑO]],Tabla1[MES],Tabla1[[#This Row],[MES]])</f>
        <v>346.93333333333334</v>
      </c>
      <c r="S368" s="17">
        <f ca="1">Tabla1[[#This Row],[HORAS DISPONIBLES]]/360</f>
        <v>0.96370370370370373</v>
      </c>
    </row>
    <row r="369" spans="1:19" x14ac:dyDescent="0.2">
      <c r="A369" s="1" t="s">
        <v>154</v>
      </c>
      <c r="B369" s="1" t="s">
        <v>70</v>
      </c>
      <c r="C369" s="1" t="str">
        <f ca="1">VLOOKUP(RANDBETWEEN(1,13),Tablas!$N$7:$O$19,2,0)</f>
        <v>RETROEXCAVADORA</v>
      </c>
      <c r="E369" s="1" t="s">
        <v>18</v>
      </c>
      <c r="F369" s="1">
        <v>107</v>
      </c>
      <c r="G369" s="1" t="s">
        <v>19</v>
      </c>
      <c r="H369" s="1">
        <v>1698</v>
      </c>
      <c r="I369" s="2">
        <f t="shared" ca="1" si="5"/>
        <v>43611</v>
      </c>
      <c r="J369" s="1" t="str">
        <f ca="1">IFERROR(IF(YEAR(Tabla1[[#This Row],[FECHA EJEC.]])&gt;0,"CONFORME","STANDBY"),"PENDIENTE")</f>
        <v>CONFORME</v>
      </c>
      <c r="K369" s="2">
        <f ca="1">IF(VLOOKUP(RANDBETWEEN(1,20),Tablas!$Q$6:$R$25,2,0)=0,"",Tabla1[[#This Row],[FECHA PROG.]]+VLOOKUP(RANDBETWEEN(1,20),Tablas!$Q$6:$R$25,2,0))</f>
        <v>43614</v>
      </c>
      <c r="L369" s="7">
        <f ca="1">IF(Tabla1[[#This Row],[FECHA EJEC.]]="","",TIME(RANDBETWEEN(9,15),RANDBETWEEN(10,40),0))</f>
        <v>0.63472222222222219</v>
      </c>
      <c r="M369" s="7">
        <f ca="1">IF(Tabla1[[#This Row],[FECHA EJEC.]]="","",Tabla1[[#This Row],[HORA INICIO]]+TIME(RANDBETWEEN(1,4),RANDBETWEEN(10,30),0))</f>
        <v>0.72986111111111107</v>
      </c>
      <c r="N369" s="8">
        <f ca="1">IF(Tabla1[[#This Row],[FECHA EJEC.]]="","",HOUR(Tabla1[[#This Row],[HORA TERMINO]]-Tabla1[[#This Row],[HORA INICIO]])+MINUTE(Tabla1[[#This Row],[HORA TERMINO]]-Tabla1[[#This Row],[HORA INICIO]])/60)</f>
        <v>2.2833333333333332</v>
      </c>
      <c r="O369" s="1" t="str">
        <f ca="1">IF(AND(K369=I369,J369="CONFORME"),"FECHA CUMPLIDA",IF(J369="STAND BY","STAND BY",IF(J369=""," ",IF(Tabla1[[#This Row],[FECHA EJEC.]]="","PENDIENTE",CONCATENATE("RETRASO DE ",(K369-I369)," DIAS")))))</f>
        <v>RETRASO DE 3 DIAS</v>
      </c>
      <c r="P369" s="2" t="str">
        <f ca="1">VLOOKUP(MONTH(Tabla1[[#This Row],[FECHA PROG.]]),Tabla2[],2,0)</f>
        <v>May</v>
      </c>
      <c r="Q369" s="1">
        <f ca="1">YEAR(Tabla1[[#This Row],[FECHA PROG.]])</f>
        <v>2019</v>
      </c>
      <c r="R369" s="8">
        <f ca="1">360-SUMIFS(Tabla1[HORAS],Tabla1[MÁQUINA],Tabla1[[#This Row],[MÁQUINA]],Tabla1[AÑO],Tabla1[[#This Row],[AÑO]],Tabla1[MES],Tabla1[[#This Row],[MES]])</f>
        <v>349.38333333333333</v>
      </c>
      <c r="S369" s="17">
        <f ca="1">Tabla1[[#This Row],[HORAS DISPONIBLES]]/360</f>
        <v>0.97050925925925924</v>
      </c>
    </row>
    <row r="370" spans="1:19" x14ac:dyDescent="0.2">
      <c r="A370" s="1" t="s">
        <v>187</v>
      </c>
      <c r="B370" s="1" t="s">
        <v>97</v>
      </c>
      <c r="C370" s="1" t="str">
        <f ca="1">VLOOKUP(RANDBETWEEN(1,13),Tablas!$N$7:$O$19,2,0)</f>
        <v>CISTERNAS DE AGUA</v>
      </c>
      <c r="E370" s="1" t="s">
        <v>18</v>
      </c>
      <c r="F370" s="1">
        <v>201</v>
      </c>
      <c r="G370" s="1" t="s">
        <v>55</v>
      </c>
      <c r="H370" s="1">
        <v>1911</v>
      </c>
      <c r="I370" s="2">
        <f t="shared" ca="1" si="5"/>
        <v>43321</v>
      </c>
      <c r="J370" s="1" t="str">
        <f ca="1">IFERROR(IF(YEAR(Tabla1[[#This Row],[FECHA EJEC.]])&gt;0,"CONFORME","STANDBY"),"PENDIENTE")</f>
        <v>CONFORME</v>
      </c>
      <c r="K370" s="2">
        <f ca="1">IF(VLOOKUP(RANDBETWEEN(1,20),Tablas!$Q$6:$R$25,2,0)=0,"",Tabla1[[#This Row],[FECHA PROG.]]+VLOOKUP(RANDBETWEEN(1,20),Tablas!$Q$6:$R$25,2,0))</f>
        <v>43322</v>
      </c>
      <c r="L370" s="7">
        <f ca="1">IF(Tabla1[[#This Row],[FECHA EJEC.]]="","",TIME(RANDBETWEEN(9,15),RANDBETWEEN(10,40),0))</f>
        <v>0.4236111111111111</v>
      </c>
      <c r="M370" s="7">
        <f ca="1">IF(Tabla1[[#This Row],[FECHA EJEC.]]="","",Tabla1[[#This Row],[HORA INICIO]]+TIME(RANDBETWEEN(1,4),RANDBETWEEN(10,30),0))</f>
        <v>0.59930555555555554</v>
      </c>
      <c r="N370" s="8">
        <f ca="1">IF(Tabla1[[#This Row],[FECHA EJEC.]]="","",HOUR(Tabla1[[#This Row],[HORA TERMINO]]-Tabla1[[#This Row],[HORA INICIO]])+MINUTE(Tabla1[[#This Row],[HORA TERMINO]]-Tabla1[[#This Row],[HORA INICIO]])/60)</f>
        <v>4.2166666666666668</v>
      </c>
      <c r="O370" s="1" t="str">
        <f ca="1">IF(AND(K370=I370,J370="CONFORME"),"FECHA CUMPLIDA",IF(J370="STAND BY","STAND BY",IF(J370=""," ",IF(Tabla1[[#This Row],[FECHA EJEC.]]="","PENDIENTE",CONCATENATE("RETRASO DE ",(K370-I370)," DIAS")))))</f>
        <v>RETRASO DE 1 DIAS</v>
      </c>
      <c r="P370" s="2" t="str">
        <f ca="1">VLOOKUP(MONTH(Tabla1[[#This Row],[FECHA PROG.]]),Tabla2[],2,0)</f>
        <v>Ago</v>
      </c>
      <c r="Q370" s="1">
        <f ca="1">YEAR(Tabla1[[#This Row],[FECHA PROG.]])</f>
        <v>2018</v>
      </c>
      <c r="R370" s="8">
        <f ca="1">360-SUMIFS(Tabla1[HORAS],Tabla1[MÁQUINA],Tabla1[[#This Row],[MÁQUINA]],Tabla1[AÑO],Tabla1[[#This Row],[AÑO]],Tabla1[MES],Tabla1[[#This Row],[MES]])</f>
        <v>351.33333333333331</v>
      </c>
      <c r="S370" s="17">
        <f ca="1">Tabla1[[#This Row],[HORAS DISPONIBLES]]/360</f>
        <v>0.97592592592592586</v>
      </c>
    </row>
    <row r="371" spans="1:19" x14ac:dyDescent="0.2">
      <c r="A371" s="1" t="s">
        <v>188</v>
      </c>
      <c r="B371" s="1" t="s">
        <v>35</v>
      </c>
      <c r="C371" s="1" t="str">
        <f ca="1">VLOOKUP(RANDBETWEEN(1,13),Tablas!$N$7:$O$19,2,0)</f>
        <v>ESCREPA</v>
      </c>
      <c r="D371" s="1" t="s">
        <v>12</v>
      </c>
      <c r="E371" s="1" t="s">
        <v>13</v>
      </c>
      <c r="F371" s="1">
        <v>106</v>
      </c>
      <c r="G371" s="1" t="s">
        <v>25</v>
      </c>
      <c r="H371" s="1">
        <v>1168</v>
      </c>
      <c r="I371" s="2">
        <f t="shared" ca="1" si="5"/>
        <v>43341</v>
      </c>
      <c r="J371" s="1" t="str">
        <f ca="1">IFERROR(IF(YEAR(Tabla1[[#This Row],[FECHA EJEC.]])&gt;0,"CONFORME","STANDBY"),"PENDIENTE")</f>
        <v>CONFORME</v>
      </c>
      <c r="K371" s="2">
        <f ca="1">IF(VLOOKUP(RANDBETWEEN(1,20),Tablas!$Q$6:$R$25,2,0)=0,"",Tabla1[[#This Row],[FECHA PROG.]]+VLOOKUP(RANDBETWEEN(1,20),Tablas!$Q$6:$R$25,2,0))</f>
        <v>43341</v>
      </c>
      <c r="L371" s="7">
        <f ca="1">IF(Tabla1[[#This Row],[FECHA EJEC.]]="","",TIME(RANDBETWEEN(9,15),RANDBETWEEN(10,40),0))</f>
        <v>0.52152777777777781</v>
      </c>
      <c r="M371" s="7">
        <f ca="1">IF(Tabla1[[#This Row],[FECHA EJEC.]]="","",Tabla1[[#This Row],[HORA INICIO]]+TIME(RANDBETWEEN(1,4),RANDBETWEEN(10,30),0))</f>
        <v>0.70902777777777781</v>
      </c>
      <c r="N371" s="8">
        <f ca="1">IF(Tabla1[[#This Row],[FECHA EJEC.]]="","",HOUR(Tabla1[[#This Row],[HORA TERMINO]]-Tabla1[[#This Row],[HORA INICIO]])+MINUTE(Tabla1[[#This Row],[HORA TERMINO]]-Tabla1[[#This Row],[HORA INICIO]])/60)</f>
        <v>4.5</v>
      </c>
      <c r="O371" s="1" t="str">
        <f ca="1">IF(AND(K371=I371,J371="CONFORME"),"FECHA CUMPLIDA",IF(J371="STAND BY","STAND BY",IF(J371=""," ",IF(Tabla1[[#This Row],[FECHA EJEC.]]="","PENDIENTE",CONCATENATE("RETRASO DE ",(K371-I371)," DIAS")))))</f>
        <v>FECHA CUMPLIDA</v>
      </c>
      <c r="P371" s="2" t="str">
        <f ca="1">VLOOKUP(MONTH(Tabla1[[#This Row],[FECHA PROG.]]),Tabla2[],2,0)</f>
        <v>Ago</v>
      </c>
      <c r="Q371" s="1">
        <f ca="1">YEAR(Tabla1[[#This Row],[FECHA PROG.]])</f>
        <v>2018</v>
      </c>
      <c r="R371" s="8">
        <f ca="1">360-SUMIFS(Tabla1[HORAS],Tabla1[MÁQUINA],Tabla1[[#This Row],[MÁQUINA]],Tabla1[AÑO],Tabla1[[#This Row],[AÑO]],Tabla1[MES],Tabla1[[#This Row],[MES]])</f>
        <v>352.7</v>
      </c>
      <c r="S371" s="17">
        <f ca="1">Tabla1[[#This Row],[HORAS DISPONIBLES]]/360</f>
        <v>0.97972222222222216</v>
      </c>
    </row>
    <row r="372" spans="1:19" x14ac:dyDescent="0.2">
      <c r="A372" s="1" t="s">
        <v>188</v>
      </c>
      <c r="B372" s="1" t="s">
        <v>35</v>
      </c>
      <c r="C372" s="1" t="str">
        <f ca="1">VLOOKUP(RANDBETWEEN(1,13),Tablas!$N$7:$O$19,2,0)</f>
        <v>COMPACTADORA</v>
      </c>
      <c r="D372" s="1" t="s">
        <v>12</v>
      </c>
      <c r="E372" s="1" t="s">
        <v>18</v>
      </c>
      <c r="F372" s="1">
        <v>106</v>
      </c>
      <c r="G372" s="1" t="s">
        <v>55</v>
      </c>
      <c r="H372" s="1">
        <v>1911</v>
      </c>
      <c r="I372" s="2">
        <f t="shared" ca="1" si="5"/>
        <v>43304</v>
      </c>
      <c r="J372" s="1" t="str">
        <f ca="1">IFERROR(IF(YEAR(Tabla1[[#This Row],[FECHA EJEC.]])&gt;0,"CONFORME","STANDBY"),"PENDIENTE")</f>
        <v>PENDIENTE</v>
      </c>
      <c r="K372" s="2" t="str">
        <f ca="1">IF(VLOOKUP(RANDBETWEEN(1,20),Tablas!$Q$6:$R$25,2,0)=0,"",Tabla1[[#This Row],[FECHA PROG.]]+VLOOKUP(RANDBETWEEN(1,20),Tablas!$Q$6:$R$25,2,0))</f>
        <v/>
      </c>
      <c r="L372" s="7" t="str">
        <f ca="1">IF(Tabla1[[#This Row],[FECHA EJEC.]]="","",TIME(RANDBETWEEN(9,15),RANDBETWEEN(10,40),0))</f>
        <v/>
      </c>
      <c r="M372" s="7" t="str">
        <f ca="1">IF(Tabla1[[#This Row],[FECHA EJEC.]]="","",Tabla1[[#This Row],[HORA INICIO]]+TIME(RANDBETWEEN(1,4),RANDBETWEEN(10,30),0))</f>
        <v/>
      </c>
      <c r="N372" s="8" t="str">
        <f ca="1">IF(Tabla1[[#This Row],[FECHA EJEC.]]="","",HOUR(Tabla1[[#This Row],[HORA TERMINO]]-Tabla1[[#This Row],[HORA INICIO]])+MINUTE(Tabla1[[#This Row],[HORA TERMINO]]-Tabla1[[#This Row],[HORA INICIO]])/60)</f>
        <v/>
      </c>
      <c r="O372" s="1" t="str">
        <f ca="1">IF(AND(K372=I372,J372="CONFORME"),"FECHA CUMPLIDA",IF(J372="STAND BY","STAND BY",IF(J372=""," ",IF(Tabla1[[#This Row],[FECHA EJEC.]]="","PENDIENTE",CONCATENATE("RETRASO DE ",(K372-I372)," DIAS")))))</f>
        <v>PENDIENTE</v>
      </c>
      <c r="P372" s="2" t="str">
        <f ca="1">VLOOKUP(MONTH(Tabla1[[#This Row],[FECHA PROG.]]),Tabla2[],2,0)</f>
        <v>Jul</v>
      </c>
      <c r="Q372" s="1">
        <f ca="1">YEAR(Tabla1[[#This Row],[FECHA PROG.]])</f>
        <v>2018</v>
      </c>
      <c r="R372" s="8">
        <f ca="1">360-SUMIFS(Tabla1[HORAS],Tabla1[MÁQUINA],Tabla1[[#This Row],[MÁQUINA]],Tabla1[AÑO],Tabla1[[#This Row],[AÑO]],Tabla1[MES],Tabla1[[#This Row],[MES]])</f>
        <v>341.13333333333333</v>
      </c>
      <c r="S372" s="17">
        <f ca="1">Tabla1[[#This Row],[HORAS DISPONIBLES]]/360</f>
        <v>0.94759259259259254</v>
      </c>
    </row>
    <row r="373" spans="1:19" x14ac:dyDescent="0.2">
      <c r="A373" s="1" t="s">
        <v>150</v>
      </c>
      <c r="B373" s="1" t="s">
        <v>46</v>
      </c>
      <c r="C373" s="1" t="str">
        <f ca="1">VLOOKUP(RANDBETWEEN(1,13),Tablas!$N$7:$O$19,2,0)</f>
        <v>EXCAVADORA</v>
      </c>
      <c r="D373" s="1" t="s">
        <v>12</v>
      </c>
      <c r="E373" s="1" t="s">
        <v>24</v>
      </c>
      <c r="F373" s="1">
        <v>201</v>
      </c>
      <c r="G373" s="1" t="s">
        <v>25</v>
      </c>
      <c r="H373" s="1">
        <v>1168</v>
      </c>
      <c r="I373" s="2">
        <f t="shared" ca="1" si="5"/>
        <v>43450</v>
      </c>
      <c r="J373" s="1" t="str">
        <f ca="1">IFERROR(IF(YEAR(Tabla1[[#This Row],[FECHA EJEC.]])&gt;0,"CONFORME","STANDBY"),"PENDIENTE")</f>
        <v>PENDIENTE</v>
      </c>
      <c r="K373" s="2" t="str">
        <f ca="1">IF(VLOOKUP(RANDBETWEEN(1,20),Tablas!$Q$6:$R$25,2,0)=0,"",Tabla1[[#This Row],[FECHA PROG.]]+VLOOKUP(RANDBETWEEN(1,20),Tablas!$Q$6:$R$25,2,0))</f>
        <v/>
      </c>
      <c r="L373" s="7" t="str">
        <f ca="1">IF(Tabla1[[#This Row],[FECHA EJEC.]]="","",TIME(RANDBETWEEN(9,15),RANDBETWEEN(10,40),0))</f>
        <v/>
      </c>
      <c r="M373" s="7" t="str">
        <f ca="1">IF(Tabla1[[#This Row],[FECHA EJEC.]]="","",Tabla1[[#This Row],[HORA INICIO]]+TIME(RANDBETWEEN(1,4),RANDBETWEEN(10,30),0))</f>
        <v/>
      </c>
      <c r="N373" s="8" t="str">
        <f ca="1">IF(Tabla1[[#This Row],[FECHA EJEC.]]="","",HOUR(Tabla1[[#This Row],[HORA TERMINO]]-Tabla1[[#This Row],[HORA INICIO]])+MINUTE(Tabla1[[#This Row],[HORA TERMINO]]-Tabla1[[#This Row],[HORA INICIO]])/60)</f>
        <v/>
      </c>
      <c r="O373" s="1" t="str">
        <f ca="1">IF(AND(K373=I373,J373="CONFORME"),"FECHA CUMPLIDA",IF(J373="STAND BY","STAND BY",IF(J373=""," ",IF(Tabla1[[#This Row],[FECHA EJEC.]]="","PENDIENTE",CONCATENATE("RETRASO DE ",(K373-I373)," DIAS")))))</f>
        <v>PENDIENTE</v>
      </c>
      <c r="P373" s="2" t="str">
        <f ca="1">VLOOKUP(MONTH(Tabla1[[#This Row],[FECHA PROG.]]),Tabla2[],2,0)</f>
        <v>Dic</v>
      </c>
      <c r="Q373" s="1">
        <f ca="1">YEAR(Tabla1[[#This Row],[FECHA PROG.]])</f>
        <v>2018</v>
      </c>
      <c r="R373" s="8">
        <f ca="1">360-SUMIFS(Tabla1[HORAS],Tabla1[MÁQUINA],Tabla1[[#This Row],[MÁQUINA]],Tabla1[AÑO],Tabla1[[#This Row],[AÑO]],Tabla1[MES],Tabla1[[#This Row],[MES]])</f>
        <v>357.76666666666665</v>
      </c>
      <c r="S373" s="17">
        <f ca="1">Tabla1[[#This Row],[HORAS DISPONIBLES]]/360</f>
        <v>0.99379629629629629</v>
      </c>
    </row>
    <row r="374" spans="1:19" x14ac:dyDescent="0.2">
      <c r="A374" s="1" t="s">
        <v>151</v>
      </c>
      <c r="B374" s="1" t="s">
        <v>49</v>
      </c>
      <c r="C374" s="1" t="str">
        <f ca="1">VLOOKUP(RANDBETWEEN(1,13),Tablas!$N$7:$O$19,2,0)</f>
        <v>LAS VOLQUETAS</v>
      </c>
      <c r="D374" s="1" t="s">
        <v>12</v>
      </c>
      <c r="E374" s="1" t="s">
        <v>13</v>
      </c>
      <c r="F374" s="1">
        <v>107</v>
      </c>
      <c r="G374" s="1" t="s">
        <v>14</v>
      </c>
      <c r="H374" s="1">
        <v>1420</v>
      </c>
      <c r="I374" s="2">
        <f t="shared" ca="1" si="5"/>
        <v>43275</v>
      </c>
      <c r="J374" s="1" t="str">
        <f ca="1">IFERROR(IF(YEAR(Tabla1[[#This Row],[FECHA EJEC.]])&gt;0,"CONFORME","STANDBY"),"PENDIENTE")</f>
        <v>CONFORME</v>
      </c>
      <c r="K374" s="2">
        <f ca="1">IF(VLOOKUP(RANDBETWEEN(1,20),Tablas!$Q$6:$R$25,2,0)=0,"",Tabla1[[#This Row],[FECHA PROG.]]+VLOOKUP(RANDBETWEEN(1,20),Tablas!$Q$6:$R$25,2,0))</f>
        <v>43275</v>
      </c>
      <c r="L374" s="7">
        <f ca="1">IF(Tabla1[[#This Row],[FECHA EJEC.]]="","",TIME(RANDBETWEEN(9,15),RANDBETWEEN(10,40),0))</f>
        <v>0.60347222222222219</v>
      </c>
      <c r="M374" s="7">
        <f ca="1">IF(Tabla1[[#This Row],[FECHA EJEC.]]="","",Tabla1[[#This Row],[HORA INICIO]]+TIME(RANDBETWEEN(1,4),RANDBETWEEN(10,30),0))</f>
        <v>0.78888888888888886</v>
      </c>
      <c r="N374" s="8">
        <f ca="1">IF(Tabla1[[#This Row],[FECHA EJEC.]]="","",HOUR(Tabla1[[#This Row],[HORA TERMINO]]-Tabla1[[#This Row],[HORA INICIO]])+MINUTE(Tabla1[[#This Row],[HORA TERMINO]]-Tabla1[[#This Row],[HORA INICIO]])/60)</f>
        <v>4.45</v>
      </c>
      <c r="O374" s="1" t="str">
        <f ca="1">IF(AND(K374=I374,J374="CONFORME"),"FECHA CUMPLIDA",IF(J374="STAND BY","STAND BY",IF(J374=""," ",IF(Tabla1[[#This Row],[FECHA EJEC.]]="","PENDIENTE",CONCATENATE("RETRASO DE ",(K374-I374)," DIAS")))))</f>
        <v>FECHA CUMPLIDA</v>
      </c>
      <c r="P374" s="2" t="str">
        <f ca="1">VLOOKUP(MONTH(Tabla1[[#This Row],[FECHA PROG.]]),Tabla2[],2,0)</f>
        <v>Jun</v>
      </c>
      <c r="Q374" s="1">
        <f ca="1">YEAR(Tabla1[[#This Row],[FECHA PROG.]])</f>
        <v>2018</v>
      </c>
      <c r="R374" s="8">
        <f ca="1">360-SUMIFS(Tabla1[HORAS],Tabla1[MÁQUINA],Tabla1[[#This Row],[MÁQUINA]],Tabla1[AÑO],Tabla1[[#This Row],[AÑO]],Tabla1[MES],Tabla1[[#This Row],[MES]])</f>
        <v>346.38333333333333</v>
      </c>
      <c r="S374" s="17">
        <f ca="1">Tabla1[[#This Row],[HORAS DISPONIBLES]]/360</f>
        <v>0.96217592592592593</v>
      </c>
    </row>
    <row r="375" spans="1:19" x14ac:dyDescent="0.2">
      <c r="A375" s="1" t="s">
        <v>139</v>
      </c>
      <c r="B375" s="1" t="s">
        <v>28</v>
      </c>
      <c r="C375" s="1" t="str">
        <f ca="1">VLOOKUP(RANDBETWEEN(1,13),Tablas!$N$7:$O$19,2,0)</f>
        <v>COMPACTADORA</v>
      </c>
      <c r="D375" s="1" t="s">
        <v>12</v>
      </c>
      <c r="E375" s="1" t="s">
        <v>13</v>
      </c>
      <c r="F375" s="1">
        <v>106</v>
      </c>
      <c r="G375" s="1" t="s">
        <v>14</v>
      </c>
      <c r="H375" s="1">
        <v>1420</v>
      </c>
      <c r="I375" s="2">
        <f t="shared" ca="1" si="5"/>
        <v>43273</v>
      </c>
      <c r="J375" s="1" t="str">
        <f ca="1">IFERROR(IF(YEAR(Tabla1[[#This Row],[FECHA EJEC.]])&gt;0,"CONFORME","STANDBY"),"PENDIENTE")</f>
        <v>CONFORME</v>
      </c>
      <c r="K375" s="2">
        <f ca="1">IF(VLOOKUP(RANDBETWEEN(1,20),Tablas!$Q$6:$R$25,2,0)=0,"",Tabla1[[#This Row],[FECHA PROG.]]+VLOOKUP(RANDBETWEEN(1,20),Tablas!$Q$6:$R$25,2,0))</f>
        <v>43273</v>
      </c>
      <c r="L375" s="7">
        <f ca="1">IF(Tabla1[[#This Row],[FECHA EJEC.]]="","",TIME(RANDBETWEEN(9,15),RANDBETWEEN(10,40),0))</f>
        <v>0.43611111111111112</v>
      </c>
      <c r="M375" s="7">
        <f ca="1">IF(Tabla1[[#This Row],[FECHA EJEC.]]="","",Tabla1[[#This Row],[HORA INICIO]]+TIME(RANDBETWEEN(1,4),RANDBETWEEN(10,30),0))</f>
        <v>0.49236111111111114</v>
      </c>
      <c r="N375" s="8">
        <f ca="1">IF(Tabla1[[#This Row],[FECHA EJEC.]]="","",HOUR(Tabla1[[#This Row],[HORA TERMINO]]-Tabla1[[#This Row],[HORA INICIO]])+MINUTE(Tabla1[[#This Row],[HORA TERMINO]]-Tabla1[[#This Row],[HORA INICIO]])/60)</f>
        <v>1.35</v>
      </c>
      <c r="O375" s="1" t="str">
        <f ca="1">IF(AND(K375=I375,J375="CONFORME"),"FECHA CUMPLIDA",IF(J375="STAND BY","STAND BY",IF(J375=""," ",IF(Tabla1[[#This Row],[FECHA EJEC.]]="","PENDIENTE",CONCATENATE("RETRASO DE ",(K375-I375)," DIAS")))))</f>
        <v>FECHA CUMPLIDA</v>
      </c>
      <c r="P375" s="2" t="str">
        <f ca="1">VLOOKUP(MONTH(Tabla1[[#This Row],[FECHA PROG.]]),Tabla2[],2,0)</f>
        <v>Jun</v>
      </c>
      <c r="Q375" s="1">
        <f ca="1">YEAR(Tabla1[[#This Row],[FECHA PROG.]])</f>
        <v>2018</v>
      </c>
      <c r="R375" s="8">
        <f ca="1">360-SUMIFS(Tabla1[HORAS],Tabla1[MÁQUINA],Tabla1[[#This Row],[MÁQUINA]],Tabla1[AÑO],Tabla1[[#This Row],[AÑO]],Tabla1[MES],Tabla1[[#This Row],[MES]])</f>
        <v>306.26666666666665</v>
      </c>
      <c r="S375" s="17">
        <f ca="1">Tabla1[[#This Row],[HORAS DISPONIBLES]]/360</f>
        <v>0.85074074074074069</v>
      </c>
    </row>
    <row r="376" spans="1:19" x14ac:dyDescent="0.2">
      <c r="A376" s="1" t="s">
        <v>139</v>
      </c>
      <c r="B376" s="1" t="s">
        <v>28</v>
      </c>
      <c r="C376" s="1" t="str">
        <f ca="1">VLOOKUP(RANDBETWEEN(1,13),Tablas!$N$7:$O$19,2,0)</f>
        <v>MOTOTRAILLA</v>
      </c>
      <c r="D376" s="1" t="s">
        <v>12</v>
      </c>
      <c r="E376" s="1" t="s">
        <v>18</v>
      </c>
      <c r="F376" s="1">
        <v>106</v>
      </c>
      <c r="G376" s="1" t="s">
        <v>55</v>
      </c>
      <c r="H376" s="1">
        <v>1911</v>
      </c>
      <c r="I376" s="2">
        <f t="shared" ca="1" si="5"/>
        <v>43439</v>
      </c>
      <c r="J376" s="1" t="str">
        <f ca="1">IFERROR(IF(YEAR(Tabla1[[#This Row],[FECHA EJEC.]])&gt;0,"CONFORME","STANDBY"),"PENDIENTE")</f>
        <v>CONFORME</v>
      </c>
      <c r="K376" s="2">
        <f ca="1">IF(VLOOKUP(RANDBETWEEN(1,20),Tablas!$Q$6:$R$25,2,0)=0,"",Tabla1[[#This Row],[FECHA PROG.]]+VLOOKUP(RANDBETWEEN(1,20),Tablas!$Q$6:$R$25,2,0))</f>
        <v>43442</v>
      </c>
      <c r="L376" s="7">
        <f ca="1">IF(Tabla1[[#This Row],[FECHA EJEC.]]="","",TIME(RANDBETWEEN(9,15),RANDBETWEEN(10,40),0))</f>
        <v>0.6333333333333333</v>
      </c>
      <c r="M376" s="7">
        <f ca="1">IF(Tabla1[[#This Row],[FECHA EJEC.]]="","",Tabla1[[#This Row],[HORA INICIO]]+TIME(RANDBETWEEN(1,4),RANDBETWEEN(10,30),0))</f>
        <v>0.80972222222222223</v>
      </c>
      <c r="N376" s="8">
        <f ca="1">IF(Tabla1[[#This Row],[FECHA EJEC.]]="","",HOUR(Tabla1[[#This Row],[HORA TERMINO]]-Tabla1[[#This Row],[HORA INICIO]])+MINUTE(Tabla1[[#This Row],[HORA TERMINO]]-Tabla1[[#This Row],[HORA INICIO]])/60)</f>
        <v>4.2333333333333334</v>
      </c>
      <c r="O376" s="1" t="str">
        <f ca="1">IF(AND(K376=I376,J376="CONFORME"),"FECHA CUMPLIDA",IF(J376="STAND BY","STAND BY",IF(J376=""," ",IF(Tabla1[[#This Row],[FECHA EJEC.]]="","PENDIENTE",CONCATENATE("RETRASO DE ",(K376-I376)," DIAS")))))</f>
        <v>RETRASO DE 3 DIAS</v>
      </c>
      <c r="P376" s="2" t="str">
        <f ca="1">VLOOKUP(MONTH(Tabla1[[#This Row],[FECHA PROG.]]),Tabla2[],2,0)</f>
        <v>Dic</v>
      </c>
      <c r="Q376" s="1">
        <f ca="1">YEAR(Tabla1[[#This Row],[FECHA PROG.]])</f>
        <v>2018</v>
      </c>
      <c r="R376" s="8">
        <f ca="1">360-SUMIFS(Tabla1[HORAS],Tabla1[MÁQUINA],Tabla1[[#This Row],[MÁQUINA]],Tabla1[AÑO],Tabla1[[#This Row],[AÑO]],Tabla1[MES],Tabla1[[#This Row],[MES]])</f>
        <v>332.58333333333331</v>
      </c>
      <c r="S376" s="17">
        <f ca="1">Tabla1[[#This Row],[HORAS DISPONIBLES]]/360</f>
        <v>0.92384259259259249</v>
      </c>
    </row>
    <row r="377" spans="1:19" x14ac:dyDescent="0.2">
      <c r="A377" s="1" t="s">
        <v>136</v>
      </c>
      <c r="B377" s="1" t="s">
        <v>20</v>
      </c>
      <c r="C377" s="1" t="str">
        <f ca="1">VLOOKUP(RANDBETWEEN(1,13),Tablas!$N$7:$O$19,2,0)</f>
        <v>CISTERNAS DE AGUA</v>
      </c>
      <c r="D377" s="1" t="s">
        <v>12</v>
      </c>
      <c r="E377" s="1" t="s">
        <v>21</v>
      </c>
      <c r="F377" s="1">
        <v>106</v>
      </c>
      <c r="G377" s="1" t="s">
        <v>19</v>
      </c>
      <c r="H377" s="1">
        <v>1698</v>
      </c>
      <c r="I377" s="2">
        <f t="shared" ca="1" si="5"/>
        <v>43582</v>
      </c>
      <c r="J377" s="1" t="str">
        <f ca="1">IFERROR(IF(YEAR(Tabla1[[#This Row],[FECHA EJEC.]])&gt;0,"CONFORME","STANDBY"),"PENDIENTE")</f>
        <v>CONFORME</v>
      </c>
      <c r="K377" s="2">
        <f ca="1">IF(VLOOKUP(RANDBETWEEN(1,20),Tablas!$Q$6:$R$25,2,0)=0,"",Tabla1[[#This Row],[FECHA PROG.]]+VLOOKUP(RANDBETWEEN(1,20),Tablas!$Q$6:$R$25,2,0))</f>
        <v>43586</v>
      </c>
      <c r="L377" s="7">
        <f ca="1">IF(Tabla1[[#This Row],[FECHA EJEC.]]="","",TIME(RANDBETWEEN(9,15),RANDBETWEEN(10,40),0))</f>
        <v>0.55902777777777779</v>
      </c>
      <c r="M377" s="7">
        <f ca="1">IF(Tabla1[[#This Row],[FECHA EJEC.]]="","",Tabla1[[#This Row],[HORA INICIO]]+TIME(RANDBETWEEN(1,4),RANDBETWEEN(10,30),0))</f>
        <v>0.74236111111111114</v>
      </c>
      <c r="N377" s="8">
        <f ca="1">IF(Tabla1[[#This Row],[FECHA EJEC.]]="","",HOUR(Tabla1[[#This Row],[HORA TERMINO]]-Tabla1[[#This Row],[HORA INICIO]])+MINUTE(Tabla1[[#This Row],[HORA TERMINO]]-Tabla1[[#This Row],[HORA INICIO]])/60)</f>
        <v>4.4000000000000004</v>
      </c>
      <c r="O377" s="1" t="str">
        <f ca="1">IF(AND(K377=I377,J377="CONFORME"),"FECHA CUMPLIDA",IF(J377="STAND BY","STAND BY",IF(J377=""," ",IF(Tabla1[[#This Row],[FECHA EJEC.]]="","PENDIENTE",CONCATENATE("RETRASO DE ",(K377-I377)," DIAS")))))</f>
        <v>RETRASO DE 4 DIAS</v>
      </c>
      <c r="P377" s="2" t="str">
        <f ca="1">VLOOKUP(MONTH(Tabla1[[#This Row],[FECHA PROG.]]),Tabla2[],2,0)</f>
        <v>Abr</v>
      </c>
      <c r="Q377" s="1">
        <f ca="1">YEAR(Tabla1[[#This Row],[FECHA PROG.]])</f>
        <v>2019</v>
      </c>
      <c r="R377" s="8">
        <f ca="1">360-SUMIFS(Tabla1[HORAS],Tabla1[MÁQUINA],Tabla1[[#This Row],[MÁQUINA]],Tabla1[AÑO],Tabla1[[#This Row],[AÑO]],Tabla1[MES],Tabla1[[#This Row],[MES]])</f>
        <v>355.6</v>
      </c>
      <c r="S377" s="17">
        <f ca="1">Tabla1[[#This Row],[HORAS DISPONIBLES]]/360</f>
        <v>0.98777777777777787</v>
      </c>
    </row>
    <row r="378" spans="1:19" x14ac:dyDescent="0.2">
      <c r="A378" s="1" t="s">
        <v>137</v>
      </c>
      <c r="B378" s="1" t="s">
        <v>23</v>
      </c>
      <c r="C378" s="1" t="str">
        <f ca="1">VLOOKUP(RANDBETWEEN(1,13),Tablas!$N$7:$O$19,2,0)</f>
        <v>EXCAVADORA</v>
      </c>
      <c r="D378" s="1" t="s">
        <v>12</v>
      </c>
      <c r="E378" s="1" t="s">
        <v>24</v>
      </c>
      <c r="F378" s="1">
        <v>201</v>
      </c>
      <c r="G378" s="1" t="s">
        <v>25</v>
      </c>
      <c r="H378" s="1">
        <v>1168</v>
      </c>
      <c r="I378" s="2">
        <f t="shared" ca="1" si="5"/>
        <v>43506</v>
      </c>
      <c r="J378" s="1" t="str">
        <f ca="1">IFERROR(IF(YEAR(Tabla1[[#This Row],[FECHA EJEC.]])&gt;0,"CONFORME","STANDBY"),"PENDIENTE")</f>
        <v>PENDIENTE</v>
      </c>
      <c r="K378" s="2" t="str">
        <f ca="1">IF(VLOOKUP(RANDBETWEEN(1,20),Tablas!$Q$6:$R$25,2,0)=0,"",Tabla1[[#This Row],[FECHA PROG.]]+VLOOKUP(RANDBETWEEN(1,20),Tablas!$Q$6:$R$25,2,0))</f>
        <v/>
      </c>
      <c r="L378" s="7" t="str">
        <f ca="1">IF(Tabla1[[#This Row],[FECHA EJEC.]]="","",TIME(RANDBETWEEN(9,15),RANDBETWEEN(10,40),0))</f>
        <v/>
      </c>
      <c r="M378" s="7" t="str">
        <f ca="1">IF(Tabla1[[#This Row],[FECHA EJEC.]]="","",Tabla1[[#This Row],[HORA INICIO]]+TIME(RANDBETWEEN(1,4),RANDBETWEEN(10,30),0))</f>
        <v/>
      </c>
      <c r="N378" s="8" t="str">
        <f ca="1">IF(Tabla1[[#This Row],[FECHA EJEC.]]="","",HOUR(Tabla1[[#This Row],[HORA TERMINO]]-Tabla1[[#This Row],[HORA INICIO]])+MINUTE(Tabla1[[#This Row],[HORA TERMINO]]-Tabla1[[#This Row],[HORA INICIO]])/60)</f>
        <v/>
      </c>
      <c r="O378" s="1" t="str">
        <f ca="1">IF(AND(K378=I378,J378="CONFORME"),"FECHA CUMPLIDA",IF(J378="STAND BY","STAND BY",IF(J378=""," ",IF(Tabla1[[#This Row],[FECHA EJEC.]]="","PENDIENTE",CONCATENATE("RETRASO DE ",(K378-I378)," DIAS")))))</f>
        <v>PENDIENTE</v>
      </c>
      <c r="P378" s="2" t="str">
        <f ca="1">VLOOKUP(MONTH(Tabla1[[#This Row],[FECHA PROG.]]),Tabla2[],2,0)</f>
        <v>Feb</v>
      </c>
      <c r="Q378" s="1">
        <f ca="1">YEAR(Tabla1[[#This Row],[FECHA PROG.]])</f>
        <v>2019</v>
      </c>
      <c r="R378" s="8">
        <f ca="1">360-SUMIFS(Tabla1[HORAS],Tabla1[MÁQUINA],Tabla1[[#This Row],[MÁQUINA]],Tabla1[AÑO],Tabla1[[#This Row],[AÑO]],Tabla1[MES],Tabla1[[#This Row],[MES]])</f>
        <v>355.23333333333335</v>
      </c>
      <c r="S378" s="17">
        <f ca="1">Tabla1[[#This Row],[HORAS DISPONIBLES]]/360</f>
        <v>0.98675925925925934</v>
      </c>
    </row>
    <row r="379" spans="1:19" x14ac:dyDescent="0.2">
      <c r="A379" s="1" t="s">
        <v>141</v>
      </c>
      <c r="B379" s="1" t="s">
        <v>50</v>
      </c>
      <c r="C379" s="1" t="str">
        <f ca="1">VLOOKUP(RANDBETWEEN(1,13),Tablas!$N$7:$O$19,2,0)</f>
        <v>LAS VOLQUETAS</v>
      </c>
      <c r="D379" s="1" t="s">
        <v>12</v>
      </c>
      <c r="E379" s="1" t="s">
        <v>13</v>
      </c>
      <c r="F379" s="1">
        <v>107</v>
      </c>
      <c r="G379" s="1" t="s">
        <v>14</v>
      </c>
      <c r="H379" s="1">
        <v>1420</v>
      </c>
      <c r="I379" s="2">
        <f t="shared" ca="1" si="5"/>
        <v>43461</v>
      </c>
      <c r="J379" s="1" t="str">
        <f ca="1">IFERROR(IF(YEAR(Tabla1[[#This Row],[FECHA EJEC.]])&gt;0,"CONFORME","STANDBY"),"PENDIENTE")</f>
        <v>CONFORME</v>
      </c>
      <c r="K379" s="2">
        <f ca="1">IF(VLOOKUP(RANDBETWEEN(1,20),Tablas!$Q$6:$R$25,2,0)=0,"",Tabla1[[#This Row],[FECHA PROG.]]+VLOOKUP(RANDBETWEEN(1,20),Tablas!$Q$6:$R$25,2,0))</f>
        <v>43461</v>
      </c>
      <c r="L379" s="7">
        <f ca="1">IF(Tabla1[[#This Row],[FECHA EJEC.]]="","",TIME(RANDBETWEEN(9,15),RANDBETWEEN(10,40),0))</f>
        <v>0.46597222222222223</v>
      </c>
      <c r="M379" s="7">
        <f ca="1">IF(Tabla1[[#This Row],[FECHA EJEC.]]="","",Tabla1[[#This Row],[HORA INICIO]]+TIME(RANDBETWEEN(1,4),RANDBETWEEN(10,30),0))</f>
        <v>0.60972222222222228</v>
      </c>
      <c r="N379" s="8">
        <f ca="1">IF(Tabla1[[#This Row],[FECHA EJEC.]]="","",HOUR(Tabla1[[#This Row],[HORA TERMINO]]-Tabla1[[#This Row],[HORA INICIO]])+MINUTE(Tabla1[[#This Row],[HORA TERMINO]]-Tabla1[[#This Row],[HORA INICIO]])/60)</f>
        <v>3.45</v>
      </c>
      <c r="O379" s="1" t="str">
        <f ca="1">IF(AND(K379=I379,J379="CONFORME"),"FECHA CUMPLIDA",IF(J379="STAND BY","STAND BY",IF(J379=""," ",IF(Tabla1[[#This Row],[FECHA EJEC.]]="","PENDIENTE",CONCATENATE("RETRASO DE ",(K379-I379)," DIAS")))))</f>
        <v>FECHA CUMPLIDA</v>
      </c>
      <c r="P379" s="2" t="str">
        <f ca="1">VLOOKUP(MONTH(Tabla1[[#This Row],[FECHA PROG.]]),Tabla2[],2,0)</f>
        <v>Dic</v>
      </c>
      <c r="Q379" s="1">
        <f ca="1">YEAR(Tabla1[[#This Row],[FECHA PROG.]])</f>
        <v>2018</v>
      </c>
      <c r="R379" s="8">
        <f ca="1">360-SUMIFS(Tabla1[HORAS],Tabla1[MÁQUINA],Tabla1[[#This Row],[MÁQUINA]],Tabla1[AÑO],Tabla1[[#This Row],[AÑO]],Tabla1[MES],Tabla1[[#This Row],[MES]])</f>
        <v>351.58333333333331</v>
      </c>
      <c r="S379" s="17">
        <f ca="1">Tabla1[[#This Row],[HORAS DISPONIBLES]]/360</f>
        <v>0.97662037037037031</v>
      </c>
    </row>
    <row r="380" spans="1:19" x14ac:dyDescent="0.2">
      <c r="A380" s="1" t="s">
        <v>154</v>
      </c>
      <c r="B380" s="1" t="s">
        <v>79</v>
      </c>
      <c r="C380" s="1" t="str">
        <f ca="1">VLOOKUP(RANDBETWEEN(1,13),Tablas!$N$7:$O$19,2,0)</f>
        <v>ESCREPA</v>
      </c>
      <c r="E380" s="1" t="s">
        <v>18</v>
      </c>
      <c r="F380" s="1">
        <v>107</v>
      </c>
      <c r="G380" s="1" t="s">
        <v>19</v>
      </c>
      <c r="H380" s="1">
        <v>1698</v>
      </c>
      <c r="I380" s="2">
        <f t="shared" ca="1" si="5"/>
        <v>43281</v>
      </c>
      <c r="J380" s="1" t="str">
        <f ca="1">IFERROR(IF(YEAR(Tabla1[[#This Row],[FECHA EJEC.]])&gt;0,"CONFORME","STANDBY"),"PENDIENTE")</f>
        <v>CONFORME</v>
      </c>
      <c r="K380" s="2">
        <f ca="1">IF(VLOOKUP(RANDBETWEEN(1,20),Tablas!$Q$6:$R$25,2,0)=0,"",Tabla1[[#This Row],[FECHA PROG.]]+VLOOKUP(RANDBETWEEN(1,20),Tablas!$Q$6:$R$25,2,0))</f>
        <v>43284</v>
      </c>
      <c r="L380" s="7">
        <f ca="1">IF(Tabla1[[#This Row],[FECHA EJEC.]]="","",TIME(RANDBETWEEN(9,15),RANDBETWEEN(10,40),0))</f>
        <v>0.51875000000000004</v>
      </c>
      <c r="M380" s="7">
        <f ca="1">IF(Tabla1[[#This Row],[FECHA EJEC.]]="","",Tabla1[[#This Row],[HORA INICIO]]+TIME(RANDBETWEEN(1,4),RANDBETWEEN(10,30),0))</f>
        <v>0.66319444444444442</v>
      </c>
      <c r="N380" s="8">
        <f ca="1">IF(Tabla1[[#This Row],[FECHA EJEC.]]="","",HOUR(Tabla1[[#This Row],[HORA TERMINO]]-Tabla1[[#This Row],[HORA INICIO]])+MINUTE(Tabla1[[#This Row],[HORA TERMINO]]-Tabla1[[#This Row],[HORA INICIO]])/60)</f>
        <v>3.4666666666666668</v>
      </c>
      <c r="O380" s="1" t="str">
        <f ca="1">IF(AND(K380=I380,J380="CONFORME"),"FECHA CUMPLIDA",IF(J380="STAND BY","STAND BY",IF(J380=""," ",IF(Tabla1[[#This Row],[FECHA EJEC.]]="","PENDIENTE",CONCATENATE("RETRASO DE ",(K380-I380)," DIAS")))))</f>
        <v>RETRASO DE 3 DIAS</v>
      </c>
      <c r="P380" s="2" t="str">
        <f ca="1">VLOOKUP(MONTH(Tabla1[[#This Row],[FECHA PROG.]]),Tabla2[],2,0)</f>
        <v>Jun</v>
      </c>
      <c r="Q380" s="1">
        <f ca="1">YEAR(Tabla1[[#This Row],[FECHA PROG.]])</f>
        <v>2018</v>
      </c>
      <c r="R380" s="8">
        <f ca="1">360-SUMIFS(Tabla1[HORAS],Tabla1[MÁQUINA],Tabla1[[#This Row],[MÁQUINA]],Tabla1[AÑO],Tabla1[[#This Row],[AÑO]],Tabla1[MES],Tabla1[[#This Row],[MES]])</f>
        <v>343.1</v>
      </c>
      <c r="S380" s="17">
        <f ca="1">Tabla1[[#This Row],[HORAS DISPONIBLES]]/360</f>
        <v>0.95305555555555566</v>
      </c>
    </row>
    <row r="381" spans="1:19" x14ac:dyDescent="0.2">
      <c r="A381" s="1" t="s">
        <v>139</v>
      </c>
      <c r="B381" s="1" t="s">
        <v>32</v>
      </c>
      <c r="C381" s="1" t="str">
        <f ca="1">VLOOKUP(RANDBETWEEN(1,13),Tablas!$N$7:$O$19,2,0)</f>
        <v>DRAGAS</v>
      </c>
      <c r="D381" s="1" t="s">
        <v>12</v>
      </c>
      <c r="E381" s="1" t="s">
        <v>13</v>
      </c>
      <c r="F381" s="1">
        <v>106</v>
      </c>
      <c r="G381" s="1" t="s">
        <v>14</v>
      </c>
      <c r="H381" s="1">
        <v>1420</v>
      </c>
      <c r="I381" s="2">
        <f t="shared" ca="1" si="5"/>
        <v>43481</v>
      </c>
      <c r="J381" s="1" t="str">
        <f ca="1">IFERROR(IF(YEAR(Tabla1[[#This Row],[FECHA EJEC.]])&gt;0,"CONFORME","STANDBY"),"PENDIENTE")</f>
        <v>CONFORME</v>
      </c>
      <c r="K381" s="2">
        <f ca="1">IF(VLOOKUP(RANDBETWEEN(1,20),Tablas!$Q$6:$R$25,2,0)=0,"",Tabla1[[#This Row],[FECHA PROG.]]+VLOOKUP(RANDBETWEEN(1,20),Tablas!$Q$6:$R$25,2,0))</f>
        <v>43484</v>
      </c>
      <c r="L381" s="7">
        <f ca="1">IF(Tabla1[[#This Row],[FECHA EJEC.]]="","",TIME(RANDBETWEEN(9,15),RANDBETWEEN(10,40),0))</f>
        <v>0.52222222222222225</v>
      </c>
      <c r="M381" s="7">
        <f ca="1">IF(Tabla1[[#This Row],[FECHA EJEC.]]="","",Tabla1[[#This Row],[HORA INICIO]]+TIME(RANDBETWEEN(1,4),RANDBETWEEN(10,30),0))</f>
        <v>0.70069444444444451</v>
      </c>
      <c r="N381" s="8">
        <f ca="1">IF(Tabla1[[#This Row],[FECHA EJEC.]]="","",HOUR(Tabla1[[#This Row],[HORA TERMINO]]-Tabla1[[#This Row],[HORA INICIO]])+MINUTE(Tabla1[[#This Row],[HORA TERMINO]]-Tabla1[[#This Row],[HORA INICIO]])/60)</f>
        <v>4.2833333333333332</v>
      </c>
      <c r="O381" s="1" t="str">
        <f ca="1">IF(AND(K381=I381,J381="CONFORME"),"FECHA CUMPLIDA",IF(J381="STAND BY","STAND BY",IF(J381=""," ",IF(Tabla1[[#This Row],[FECHA EJEC.]]="","PENDIENTE",CONCATENATE("RETRASO DE ",(K381-I381)," DIAS")))))</f>
        <v>RETRASO DE 3 DIAS</v>
      </c>
      <c r="P381" s="2" t="str">
        <f ca="1">VLOOKUP(MONTH(Tabla1[[#This Row],[FECHA PROG.]]),Tabla2[],2,0)</f>
        <v>Ene</v>
      </c>
      <c r="Q381" s="1">
        <f ca="1">YEAR(Tabla1[[#This Row],[FECHA PROG.]])</f>
        <v>2019</v>
      </c>
      <c r="R381" s="8">
        <f ca="1">360-SUMIFS(Tabla1[HORAS],Tabla1[MÁQUINA],Tabla1[[#This Row],[MÁQUINA]],Tabla1[AÑO],Tabla1[[#This Row],[AÑO]],Tabla1[MES],Tabla1[[#This Row],[MES]])</f>
        <v>322.83333333333331</v>
      </c>
      <c r="S381" s="17">
        <f ca="1">Tabla1[[#This Row],[HORAS DISPONIBLES]]/360</f>
        <v>0.89675925925925926</v>
      </c>
    </row>
    <row r="382" spans="1:19" x14ac:dyDescent="0.2">
      <c r="A382" s="1" t="s">
        <v>139</v>
      </c>
      <c r="B382" s="1" t="s">
        <v>32</v>
      </c>
      <c r="C382" s="1" t="str">
        <f ca="1">VLOOKUP(RANDBETWEEN(1,13),Tablas!$N$7:$O$19,2,0)</f>
        <v>DRAGALINA</v>
      </c>
      <c r="D382" s="1" t="s">
        <v>12</v>
      </c>
      <c r="E382" s="1" t="s">
        <v>18</v>
      </c>
      <c r="F382" s="1">
        <v>106</v>
      </c>
      <c r="G382" s="1" t="s">
        <v>55</v>
      </c>
      <c r="H382" s="1">
        <v>1911</v>
      </c>
      <c r="I382" s="2">
        <f t="shared" ca="1" si="5"/>
        <v>43302</v>
      </c>
      <c r="J382" s="1" t="str">
        <f ca="1">IFERROR(IF(YEAR(Tabla1[[#This Row],[FECHA EJEC.]])&gt;0,"CONFORME","STANDBY"),"PENDIENTE")</f>
        <v>CONFORME</v>
      </c>
      <c r="K382" s="2">
        <f ca="1">IF(VLOOKUP(RANDBETWEEN(1,20),Tablas!$Q$6:$R$25,2,0)=0,"",Tabla1[[#This Row],[FECHA PROG.]]+VLOOKUP(RANDBETWEEN(1,20),Tablas!$Q$6:$R$25,2,0))</f>
        <v>43302</v>
      </c>
      <c r="L382" s="7">
        <f ca="1">IF(Tabla1[[#This Row],[FECHA EJEC.]]="","",TIME(RANDBETWEEN(9,15),RANDBETWEEN(10,40),0))</f>
        <v>0.55625000000000002</v>
      </c>
      <c r="M382" s="7">
        <f ca="1">IF(Tabla1[[#This Row],[FECHA EJEC.]]="","",Tabla1[[#This Row],[HORA INICIO]]+TIME(RANDBETWEEN(1,4),RANDBETWEEN(10,30),0))</f>
        <v>0.73750000000000004</v>
      </c>
      <c r="N382" s="8">
        <f ca="1">IF(Tabla1[[#This Row],[FECHA EJEC.]]="","",HOUR(Tabla1[[#This Row],[HORA TERMINO]]-Tabla1[[#This Row],[HORA INICIO]])+MINUTE(Tabla1[[#This Row],[HORA TERMINO]]-Tabla1[[#This Row],[HORA INICIO]])/60)</f>
        <v>4.3499999999999996</v>
      </c>
      <c r="O382" s="1" t="str">
        <f ca="1">IF(AND(K382=I382,J382="CONFORME"),"FECHA CUMPLIDA",IF(J382="STAND BY","STAND BY",IF(J382=""," ",IF(Tabla1[[#This Row],[FECHA EJEC.]]="","PENDIENTE",CONCATENATE("RETRASO DE ",(K382-I382)," DIAS")))))</f>
        <v>FECHA CUMPLIDA</v>
      </c>
      <c r="P382" s="2" t="str">
        <f ca="1">VLOOKUP(MONTH(Tabla1[[#This Row],[FECHA PROG.]]),Tabla2[],2,0)</f>
        <v>Jul</v>
      </c>
      <c r="Q382" s="1">
        <f ca="1">YEAR(Tabla1[[#This Row],[FECHA PROG.]])</f>
        <v>2018</v>
      </c>
      <c r="R382" s="8">
        <f ca="1">360-SUMIFS(Tabla1[HORAS],Tabla1[MÁQUINA],Tabla1[[#This Row],[MÁQUINA]],Tabla1[AÑO],Tabla1[[#This Row],[AÑO]],Tabla1[MES],Tabla1[[#This Row],[MES]])</f>
        <v>332.75</v>
      </c>
      <c r="S382" s="17">
        <f ca="1">Tabla1[[#This Row],[HORAS DISPONIBLES]]/360</f>
        <v>0.9243055555555556</v>
      </c>
    </row>
    <row r="383" spans="1:19" x14ac:dyDescent="0.2">
      <c r="A383" s="1" t="s">
        <v>147</v>
      </c>
      <c r="B383" s="1" t="s">
        <v>42</v>
      </c>
      <c r="C383" s="1" t="str">
        <f ca="1">VLOOKUP(RANDBETWEEN(1,13),Tablas!$N$7:$O$19,2,0)</f>
        <v>CISTERNAS DE AGUA</v>
      </c>
      <c r="D383" s="1" t="s">
        <v>12</v>
      </c>
      <c r="E383" s="1" t="s">
        <v>21</v>
      </c>
      <c r="F383" s="1">
        <v>106</v>
      </c>
      <c r="G383" s="1" t="s">
        <v>19</v>
      </c>
      <c r="H383" s="1">
        <v>1698</v>
      </c>
      <c r="I383" s="2">
        <f t="shared" ca="1" si="5"/>
        <v>43345</v>
      </c>
      <c r="J383" s="1" t="str">
        <f ca="1">IFERROR(IF(YEAR(Tabla1[[#This Row],[FECHA EJEC.]])&gt;0,"CONFORME","STANDBY"),"PENDIENTE")</f>
        <v>CONFORME</v>
      </c>
      <c r="K383" s="2">
        <f ca="1">IF(VLOOKUP(RANDBETWEEN(1,20),Tablas!$Q$6:$R$25,2,0)=0,"",Tabla1[[#This Row],[FECHA PROG.]]+VLOOKUP(RANDBETWEEN(1,20),Tablas!$Q$6:$R$25,2,0))</f>
        <v>43347</v>
      </c>
      <c r="L383" s="7">
        <f ca="1">IF(Tabla1[[#This Row],[FECHA EJEC.]]="","",TIME(RANDBETWEEN(9,15),RANDBETWEEN(10,40),0))</f>
        <v>0.47152777777777777</v>
      </c>
      <c r="M383" s="7">
        <f ca="1">IF(Tabla1[[#This Row],[FECHA EJEC.]]="","",Tabla1[[#This Row],[HORA INICIO]]+TIME(RANDBETWEEN(1,4),RANDBETWEEN(10,30),0))</f>
        <v>0.65555555555555556</v>
      </c>
      <c r="N383" s="8">
        <f ca="1">IF(Tabla1[[#This Row],[FECHA EJEC.]]="","",HOUR(Tabla1[[#This Row],[HORA TERMINO]]-Tabla1[[#This Row],[HORA INICIO]])+MINUTE(Tabla1[[#This Row],[HORA TERMINO]]-Tabla1[[#This Row],[HORA INICIO]])/60)</f>
        <v>4.416666666666667</v>
      </c>
      <c r="O383" s="1" t="str">
        <f ca="1">IF(AND(K383=I383,J383="CONFORME"),"FECHA CUMPLIDA",IF(J383="STAND BY","STAND BY",IF(J383=""," ",IF(Tabla1[[#This Row],[FECHA EJEC.]]="","PENDIENTE",CONCATENATE("RETRASO DE ",(K383-I383)," DIAS")))))</f>
        <v>RETRASO DE 2 DIAS</v>
      </c>
      <c r="P383" s="2" t="str">
        <f ca="1">VLOOKUP(MONTH(Tabla1[[#This Row],[FECHA PROG.]]),Tabla2[],2,0)</f>
        <v>Set</v>
      </c>
      <c r="Q383" s="1">
        <f ca="1">YEAR(Tabla1[[#This Row],[FECHA PROG.]])</f>
        <v>2018</v>
      </c>
      <c r="R383" s="8">
        <f ca="1">360-SUMIFS(Tabla1[HORAS],Tabla1[MÁQUINA],Tabla1[[#This Row],[MÁQUINA]],Tabla1[AÑO],Tabla1[[#This Row],[AÑO]],Tabla1[MES],Tabla1[[#This Row],[MES]])</f>
        <v>355.58333333333331</v>
      </c>
      <c r="S383" s="17">
        <f ca="1">Tabla1[[#This Row],[HORAS DISPONIBLES]]/360</f>
        <v>0.98773148148148138</v>
      </c>
    </row>
    <row r="384" spans="1:19" x14ac:dyDescent="0.2">
      <c r="A384" s="1" t="s">
        <v>140</v>
      </c>
      <c r="B384" s="1" t="s">
        <v>30</v>
      </c>
      <c r="C384" s="1" t="str">
        <f ca="1">VLOOKUP(RANDBETWEEN(1,13),Tablas!$N$7:$O$19,2,0)</f>
        <v>RETROEXCAVADORA</v>
      </c>
      <c r="D384" s="1" t="s">
        <v>12</v>
      </c>
      <c r="E384" s="1" t="s">
        <v>24</v>
      </c>
      <c r="F384" s="1">
        <v>201</v>
      </c>
      <c r="G384" s="1" t="s">
        <v>25</v>
      </c>
      <c r="H384" s="1">
        <v>1168</v>
      </c>
      <c r="I384" s="2">
        <f t="shared" ca="1" si="5"/>
        <v>43334</v>
      </c>
      <c r="J384" s="1" t="str">
        <f ca="1">IFERROR(IF(YEAR(Tabla1[[#This Row],[FECHA EJEC.]])&gt;0,"CONFORME","STANDBY"),"PENDIENTE")</f>
        <v>CONFORME</v>
      </c>
      <c r="K384" s="2">
        <f ca="1">IF(VLOOKUP(RANDBETWEEN(1,20),Tablas!$Q$6:$R$25,2,0)=0,"",Tabla1[[#This Row],[FECHA PROG.]]+VLOOKUP(RANDBETWEEN(1,20),Tablas!$Q$6:$R$25,2,0))</f>
        <v>43336</v>
      </c>
      <c r="L384" s="7">
        <f ca="1">IF(Tabla1[[#This Row],[FECHA EJEC.]]="","",TIME(RANDBETWEEN(9,15),RANDBETWEEN(10,40),0))</f>
        <v>0.64722222222222225</v>
      </c>
      <c r="M384" s="7">
        <f ca="1">IF(Tabla1[[#This Row],[FECHA EJEC.]]="","",Tabla1[[#This Row],[HORA INICIO]]+TIME(RANDBETWEEN(1,4),RANDBETWEEN(10,30),0))</f>
        <v>0.75069444444444444</v>
      </c>
      <c r="N384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384" s="1" t="str">
        <f ca="1">IF(AND(K384=I384,J384="CONFORME"),"FECHA CUMPLIDA",IF(J384="STAND BY","STAND BY",IF(J384=""," ",IF(Tabla1[[#This Row],[FECHA EJEC.]]="","PENDIENTE",CONCATENATE("RETRASO DE ",(K384-I384)," DIAS")))))</f>
        <v>RETRASO DE 2 DIAS</v>
      </c>
      <c r="P384" s="2" t="str">
        <f ca="1">VLOOKUP(MONTH(Tabla1[[#This Row],[FECHA PROG.]]),Tabla2[],2,0)</f>
        <v>Ago</v>
      </c>
      <c r="Q384" s="1">
        <f ca="1">YEAR(Tabla1[[#This Row],[FECHA PROG.]])</f>
        <v>2018</v>
      </c>
      <c r="R384" s="8">
        <f ca="1">360-SUMIFS(Tabla1[HORAS],Tabla1[MÁQUINA],Tabla1[[#This Row],[MÁQUINA]],Tabla1[AÑO],Tabla1[[#This Row],[AÑO]],Tabla1[MES],Tabla1[[#This Row],[MES]])</f>
        <v>356.06666666666666</v>
      </c>
      <c r="S384" s="17">
        <f ca="1">Tabla1[[#This Row],[HORAS DISPONIBLES]]/360</f>
        <v>0.98907407407407411</v>
      </c>
    </row>
    <row r="385" spans="1:19" x14ac:dyDescent="0.2">
      <c r="A385" s="1" t="s">
        <v>151</v>
      </c>
      <c r="B385" s="1" t="s">
        <v>51</v>
      </c>
      <c r="C385" s="1" t="str">
        <f ca="1">VLOOKUP(RANDBETWEEN(1,13),Tablas!$N$7:$O$19,2,0)</f>
        <v>DRAGALINA</v>
      </c>
      <c r="D385" s="1" t="s">
        <v>12</v>
      </c>
      <c r="E385" s="1" t="s">
        <v>13</v>
      </c>
      <c r="F385" s="1">
        <v>107</v>
      </c>
      <c r="G385" s="1" t="s">
        <v>14</v>
      </c>
      <c r="H385" s="1">
        <v>1420</v>
      </c>
      <c r="I385" s="2">
        <f t="shared" ca="1" si="5"/>
        <v>43376</v>
      </c>
      <c r="J385" s="1" t="str">
        <f ca="1">IFERROR(IF(YEAR(Tabla1[[#This Row],[FECHA EJEC.]])&gt;0,"CONFORME","STANDBY"),"PENDIENTE")</f>
        <v>CONFORME</v>
      </c>
      <c r="K385" s="2">
        <f ca="1">IF(VLOOKUP(RANDBETWEEN(1,20),Tablas!$Q$6:$R$25,2,0)=0,"",Tabla1[[#This Row],[FECHA PROG.]]+VLOOKUP(RANDBETWEEN(1,20),Tablas!$Q$6:$R$25,2,0))</f>
        <v>43378</v>
      </c>
      <c r="L385" s="7">
        <f ca="1">IF(Tabla1[[#This Row],[FECHA EJEC.]]="","",TIME(RANDBETWEEN(9,15),RANDBETWEEN(10,40),0))</f>
        <v>0.52708333333333335</v>
      </c>
      <c r="M385" s="7">
        <f ca="1">IF(Tabla1[[#This Row],[FECHA EJEC.]]="","",Tabla1[[#This Row],[HORA INICIO]]+TIME(RANDBETWEEN(1,4),RANDBETWEEN(10,30),0))</f>
        <v>0.66111111111111109</v>
      </c>
      <c r="N385" s="8">
        <f ca="1">IF(Tabla1[[#This Row],[FECHA EJEC.]]="","",HOUR(Tabla1[[#This Row],[HORA TERMINO]]-Tabla1[[#This Row],[HORA INICIO]])+MINUTE(Tabla1[[#This Row],[HORA TERMINO]]-Tabla1[[#This Row],[HORA INICIO]])/60)</f>
        <v>3.2166666666666668</v>
      </c>
      <c r="O385" s="1" t="str">
        <f ca="1">IF(AND(K385=I385,J385="CONFORME"),"FECHA CUMPLIDA",IF(J385="STAND BY","STAND BY",IF(J385=""," ",IF(Tabla1[[#This Row],[FECHA EJEC.]]="","PENDIENTE",CONCATENATE("RETRASO DE ",(K385-I385)," DIAS")))))</f>
        <v>RETRASO DE 2 DIAS</v>
      </c>
      <c r="P385" s="2" t="str">
        <f ca="1">VLOOKUP(MONTH(Tabla1[[#This Row],[FECHA PROG.]]),Tabla2[],2,0)</f>
        <v>Oct</v>
      </c>
      <c r="Q385" s="1">
        <f ca="1">YEAR(Tabla1[[#This Row],[FECHA PROG.]])</f>
        <v>2018</v>
      </c>
      <c r="R385" s="8">
        <f ca="1">360-SUMIFS(Tabla1[HORAS],Tabla1[MÁQUINA],Tabla1[[#This Row],[MÁQUINA]],Tabla1[AÑO],Tabla1[[#This Row],[AÑO]],Tabla1[MES],Tabla1[[#This Row],[MES]])</f>
        <v>348.95</v>
      </c>
      <c r="S385" s="17">
        <f ca="1">Tabla1[[#This Row],[HORAS DISPONIBLES]]/360</f>
        <v>0.96930555555555553</v>
      </c>
    </row>
    <row r="386" spans="1:19" x14ac:dyDescent="0.2">
      <c r="A386" s="1" t="s">
        <v>153</v>
      </c>
      <c r="B386" s="1" t="s">
        <v>57</v>
      </c>
      <c r="C386" s="1" t="str">
        <f ca="1">VLOOKUP(RANDBETWEEN(1,13),Tablas!$N$7:$O$19,2,0)</f>
        <v>MOTOTRAILLA</v>
      </c>
      <c r="E386" s="1" t="s">
        <v>18</v>
      </c>
      <c r="F386" s="1">
        <v>107</v>
      </c>
      <c r="G386" s="1" t="s">
        <v>19</v>
      </c>
      <c r="H386" s="1">
        <v>1698</v>
      </c>
      <c r="I386" s="2">
        <f t="shared" ref="I386:I449" ca="1" si="6">RANDBETWEEN(43101,43616)</f>
        <v>43535</v>
      </c>
      <c r="J386" s="1" t="str">
        <f ca="1">IFERROR(IF(YEAR(Tabla1[[#This Row],[FECHA EJEC.]])&gt;0,"CONFORME","STANDBY"),"PENDIENTE")</f>
        <v>CONFORME</v>
      </c>
      <c r="K386" s="2">
        <f ca="1">IF(VLOOKUP(RANDBETWEEN(1,20),Tablas!$Q$6:$R$25,2,0)=0,"",Tabla1[[#This Row],[FECHA PROG.]]+VLOOKUP(RANDBETWEEN(1,20),Tablas!$Q$6:$R$25,2,0))</f>
        <v>43537</v>
      </c>
      <c r="L386" s="7">
        <f ca="1">IF(Tabla1[[#This Row],[FECHA EJEC.]]="","",TIME(RANDBETWEEN(9,15),RANDBETWEEN(10,40),0))</f>
        <v>0.64444444444444449</v>
      </c>
      <c r="M386" s="7">
        <f ca="1">IF(Tabla1[[#This Row],[FECHA EJEC.]]="","",Tabla1[[#This Row],[HORA INICIO]]+TIME(RANDBETWEEN(1,4),RANDBETWEEN(10,30),0))</f>
        <v>0.70069444444444451</v>
      </c>
      <c r="N386" s="8">
        <f ca="1">IF(Tabla1[[#This Row],[FECHA EJEC.]]="","",HOUR(Tabla1[[#This Row],[HORA TERMINO]]-Tabla1[[#This Row],[HORA INICIO]])+MINUTE(Tabla1[[#This Row],[HORA TERMINO]]-Tabla1[[#This Row],[HORA INICIO]])/60)</f>
        <v>1.35</v>
      </c>
      <c r="O386" s="1" t="str">
        <f ca="1">IF(AND(K386=I386,J386="CONFORME"),"FECHA CUMPLIDA",IF(J386="STAND BY","STAND BY",IF(J386=""," ",IF(Tabla1[[#This Row],[FECHA EJEC.]]="","PENDIENTE",CONCATENATE("RETRASO DE ",(K386-I386)," DIAS")))))</f>
        <v>RETRASO DE 2 DIAS</v>
      </c>
      <c r="P386" s="2" t="str">
        <f ca="1">VLOOKUP(MONTH(Tabla1[[#This Row],[FECHA PROG.]]),Tabla2[],2,0)</f>
        <v>Mar</v>
      </c>
      <c r="Q386" s="1">
        <f ca="1">YEAR(Tabla1[[#This Row],[FECHA PROG.]])</f>
        <v>2019</v>
      </c>
      <c r="R386" s="8">
        <f ca="1">360-SUMIFS(Tabla1[HORAS],Tabla1[MÁQUINA],Tabla1[[#This Row],[MÁQUINA]],Tabla1[AÑO],Tabla1[[#This Row],[AÑO]],Tabla1[MES],Tabla1[[#This Row],[MES]])</f>
        <v>353.11666666666667</v>
      </c>
      <c r="S386" s="17">
        <f ca="1">Tabla1[[#This Row],[HORAS DISPONIBLES]]/360</f>
        <v>0.9808796296296296</v>
      </c>
    </row>
    <row r="387" spans="1:19" x14ac:dyDescent="0.2">
      <c r="A387" s="1" t="s">
        <v>138</v>
      </c>
      <c r="B387" s="1" t="s">
        <v>27</v>
      </c>
      <c r="C387" s="1" t="str">
        <f ca="1">VLOOKUP(RANDBETWEEN(1,13),Tablas!$N$7:$O$19,2,0)</f>
        <v>RETROEXCAVADORA</v>
      </c>
      <c r="D387" s="1" t="s">
        <v>12</v>
      </c>
      <c r="E387" s="1" t="s">
        <v>13</v>
      </c>
      <c r="F387" s="1">
        <v>107</v>
      </c>
      <c r="G387" s="1" t="s">
        <v>25</v>
      </c>
      <c r="H387" s="1">
        <v>1168</v>
      </c>
      <c r="I387" s="2">
        <f t="shared" ca="1" si="6"/>
        <v>43615</v>
      </c>
      <c r="J387" s="1" t="str">
        <f ca="1">IFERROR(IF(YEAR(Tabla1[[#This Row],[FECHA EJEC.]])&gt;0,"CONFORME","STANDBY"),"PENDIENTE")</f>
        <v>CONFORME</v>
      </c>
      <c r="K387" s="2">
        <f ca="1">IF(VLOOKUP(RANDBETWEEN(1,20),Tablas!$Q$6:$R$25,2,0)=0,"",Tabla1[[#This Row],[FECHA PROG.]]+VLOOKUP(RANDBETWEEN(1,20),Tablas!$Q$6:$R$25,2,0))</f>
        <v>43618</v>
      </c>
      <c r="L387" s="7">
        <f ca="1">IF(Tabla1[[#This Row],[FECHA EJEC.]]="","",TIME(RANDBETWEEN(9,15),RANDBETWEEN(10,40),0))</f>
        <v>0.60902777777777772</v>
      </c>
      <c r="M387" s="7">
        <f ca="1">IF(Tabla1[[#This Row],[FECHA EJEC.]]="","",Tabla1[[#This Row],[HORA INICIO]]+TIME(RANDBETWEEN(1,4),RANDBETWEEN(10,30),0))</f>
        <v>0.78680555555555554</v>
      </c>
      <c r="N387" s="8">
        <f ca="1">IF(Tabla1[[#This Row],[FECHA EJEC.]]="","",HOUR(Tabla1[[#This Row],[HORA TERMINO]]-Tabla1[[#This Row],[HORA INICIO]])+MINUTE(Tabla1[[#This Row],[HORA TERMINO]]-Tabla1[[#This Row],[HORA INICIO]])/60)</f>
        <v>4.2666666666666666</v>
      </c>
      <c r="O387" s="1" t="str">
        <f ca="1">IF(AND(K387=I387,J387="CONFORME"),"FECHA CUMPLIDA",IF(J387="STAND BY","STAND BY",IF(J387=""," ",IF(Tabla1[[#This Row],[FECHA EJEC.]]="","PENDIENTE",CONCATENATE("RETRASO DE ",(K387-I387)," DIAS")))))</f>
        <v>RETRASO DE 3 DIAS</v>
      </c>
      <c r="P387" s="2" t="str">
        <f ca="1">VLOOKUP(MONTH(Tabla1[[#This Row],[FECHA PROG.]]),Tabla2[],2,0)</f>
        <v>May</v>
      </c>
      <c r="Q387" s="1">
        <f ca="1">YEAR(Tabla1[[#This Row],[FECHA PROG.]])</f>
        <v>2019</v>
      </c>
      <c r="R387" s="8">
        <f ca="1">360-SUMIFS(Tabla1[HORAS],Tabla1[MÁQUINA],Tabla1[[#This Row],[MÁQUINA]],Tabla1[AÑO],Tabla1[[#This Row],[AÑO]],Tabla1[MES],Tabla1[[#This Row],[MES]])</f>
        <v>355.73333333333335</v>
      </c>
      <c r="S387" s="17">
        <f ca="1">Tabla1[[#This Row],[HORAS DISPONIBLES]]/360</f>
        <v>0.98814814814814822</v>
      </c>
    </row>
    <row r="388" spans="1:19" x14ac:dyDescent="0.2">
      <c r="A388" s="1" t="s">
        <v>138</v>
      </c>
      <c r="B388" s="1" t="s">
        <v>27</v>
      </c>
      <c r="C388" s="1" t="str">
        <f ca="1">VLOOKUP(RANDBETWEEN(1,13),Tablas!$N$7:$O$19,2,0)</f>
        <v>EXCAVADORA</v>
      </c>
      <c r="D388" s="1" t="s">
        <v>12</v>
      </c>
      <c r="E388" s="1" t="s">
        <v>18</v>
      </c>
      <c r="F388" s="1">
        <v>107</v>
      </c>
      <c r="G388" s="1" t="s">
        <v>55</v>
      </c>
      <c r="H388" s="1">
        <v>1911</v>
      </c>
      <c r="I388" s="2">
        <f t="shared" ca="1" si="6"/>
        <v>43192</v>
      </c>
      <c r="J388" s="1" t="str">
        <f ca="1">IFERROR(IF(YEAR(Tabla1[[#This Row],[FECHA EJEC.]])&gt;0,"CONFORME","STANDBY"),"PENDIENTE")</f>
        <v>CONFORME</v>
      </c>
      <c r="K388" s="2">
        <f ca="1">IF(VLOOKUP(RANDBETWEEN(1,20),Tablas!$Q$6:$R$25,2,0)=0,"",Tabla1[[#This Row],[FECHA PROG.]]+VLOOKUP(RANDBETWEEN(1,20),Tablas!$Q$6:$R$25,2,0))</f>
        <v>43193</v>
      </c>
      <c r="L388" s="7">
        <f ca="1">IF(Tabla1[[#This Row],[FECHA EJEC.]]="","",TIME(RANDBETWEEN(9,15),RANDBETWEEN(10,40),0))</f>
        <v>0.6333333333333333</v>
      </c>
      <c r="M388" s="7">
        <f ca="1">IF(Tabla1[[#This Row],[FECHA EJEC.]]="","",Tabla1[[#This Row],[HORA INICIO]]+TIME(RANDBETWEEN(1,4),RANDBETWEEN(10,30),0))</f>
        <v>0.77083333333333326</v>
      </c>
      <c r="N388" s="8">
        <f ca="1">IF(Tabla1[[#This Row],[FECHA EJEC.]]="","",HOUR(Tabla1[[#This Row],[HORA TERMINO]]-Tabla1[[#This Row],[HORA INICIO]])+MINUTE(Tabla1[[#This Row],[HORA TERMINO]]-Tabla1[[#This Row],[HORA INICIO]])/60)</f>
        <v>3.3</v>
      </c>
      <c r="O388" s="1" t="str">
        <f ca="1">IF(AND(K388=I388,J388="CONFORME"),"FECHA CUMPLIDA",IF(J388="STAND BY","STAND BY",IF(J388=""," ",IF(Tabla1[[#This Row],[FECHA EJEC.]]="","PENDIENTE",CONCATENATE("RETRASO DE ",(K388-I388)," DIAS")))))</f>
        <v>RETRASO DE 1 DIAS</v>
      </c>
      <c r="P388" s="2" t="str">
        <f ca="1">VLOOKUP(MONTH(Tabla1[[#This Row],[FECHA PROG.]]),Tabla2[],2,0)</f>
        <v>Abr</v>
      </c>
      <c r="Q388" s="1">
        <f ca="1">YEAR(Tabla1[[#This Row],[FECHA PROG.]])</f>
        <v>2018</v>
      </c>
      <c r="R388" s="8">
        <f ca="1">360-SUMIFS(Tabla1[HORAS],Tabla1[MÁQUINA],Tabla1[[#This Row],[MÁQUINA]],Tabla1[AÑO],Tabla1[[#This Row],[AÑO]],Tabla1[MES],Tabla1[[#This Row],[MES]])</f>
        <v>356.7</v>
      </c>
      <c r="S388" s="17">
        <f ca="1">Tabla1[[#This Row],[HORAS DISPONIBLES]]/360</f>
        <v>0.99083333333333334</v>
      </c>
    </row>
    <row r="389" spans="1:19" x14ac:dyDescent="0.2">
      <c r="A389" s="1" t="s">
        <v>188</v>
      </c>
      <c r="B389" s="1" t="s">
        <v>35</v>
      </c>
      <c r="C389" s="1" t="str">
        <f ca="1">VLOOKUP(RANDBETWEEN(1,13),Tablas!$N$7:$O$19,2,0)</f>
        <v>CISTERNAS DE AGUA</v>
      </c>
      <c r="D389" s="1" t="s">
        <v>12</v>
      </c>
      <c r="E389" s="1" t="s">
        <v>13</v>
      </c>
      <c r="F389" s="1">
        <v>106</v>
      </c>
      <c r="G389" s="1" t="s">
        <v>29</v>
      </c>
      <c r="H389" s="1">
        <v>908</v>
      </c>
      <c r="I389" s="2">
        <f t="shared" ca="1" si="6"/>
        <v>43191</v>
      </c>
      <c r="J389" s="1" t="str">
        <f ca="1">IFERROR(IF(YEAR(Tabla1[[#This Row],[FECHA EJEC.]])&gt;0,"CONFORME","STANDBY"),"PENDIENTE")</f>
        <v>CONFORME</v>
      </c>
      <c r="K389" s="2">
        <f ca="1">IF(VLOOKUP(RANDBETWEEN(1,20),Tablas!$Q$6:$R$25,2,0)=0,"",Tabla1[[#This Row],[FECHA PROG.]]+VLOOKUP(RANDBETWEEN(1,20),Tablas!$Q$6:$R$25,2,0))</f>
        <v>43195</v>
      </c>
      <c r="L389" s="7">
        <f ca="1">IF(Tabla1[[#This Row],[FECHA EJEC.]]="","",TIME(RANDBETWEEN(9,15),RANDBETWEEN(10,40),0))</f>
        <v>0.42430555555555555</v>
      </c>
      <c r="M389" s="7">
        <f ca="1">IF(Tabla1[[#This Row],[FECHA EJEC.]]="","",Tabla1[[#This Row],[HORA INICIO]]+TIME(RANDBETWEEN(1,4),RANDBETWEEN(10,30),0))</f>
        <v>0.48680555555555555</v>
      </c>
      <c r="N389" s="8">
        <f ca="1">IF(Tabla1[[#This Row],[FECHA EJEC.]]="","",HOUR(Tabla1[[#This Row],[HORA TERMINO]]-Tabla1[[#This Row],[HORA INICIO]])+MINUTE(Tabla1[[#This Row],[HORA TERMINO]]-Tabla1[[#This Row],[HORA INICIO]])/60)</f>
        <v>1.5</v>
      </c>
      <c r="O389" s="1" t="str">
        <f ca="1">IF(AND(K389=I389,J389="CONFORME"),"FECHA CUMPLIDA",IF(J389="STAND BY","STAND BY",IF(J389=""," ",IF(Tabla1[[#This Row],[FECHA EJEC.]]="","PENDIENTE",CONCATENATE("RETRASO DE ",(K389-I389)," DIAS")))))</f>
        <v>RETRASO DE 4 DIAS</v>
      </c>
      <c r="P389" s="2" t="str">
        <f ca="1">VLOOKUP(MONTH(Tabla1[[#This Row],[FECHA PROG.]]),Tabla2[],2,0)</f>
        <v>Abr</v>
      </c>
      <c r="Q389" s="1">
        <f ca="1">YEAR(Tabla1[[#This Row],[FECHA PROG.]])</f>
        <v>2018</v>
      </c>
      <c r="R389" s="8">
        <f ca="1">360-SUMIFS(Tabla1[HORAS],Tabla1[MÁQUINA],Tabla1[[#This Row],[MÁQUINA]],Tabla1[AÑO],Tabla1[[#This Row],[AÑO]],Tabla1[MES],Tabla1[[#This Row],[MES]])</f>
        <v>344.26666666666665</v>
      </c>
      <c r="S389" s="17">
        <f ca="1">Tabla1[[#This Row],[HORAS DISPONIBLES]]/360</f>
        <v>0.9562962962962962</v>
      </c>
    </row>
    <row r="390" spans="1:19" x14ac:dyDescent="0.2">
      <c r="A390" s="1" t="s">
        <v>188</v>
      </c>
      <c r="B390" s="1" t="s">
        <v>35</v>
      </c>
      <c r="C390" s="1" t="str">
        <f ca="1">VLOOKUP(RANDBETWEEN(1,13),Tablas!$N$7:$O$19,2,0)</f>
        <v>MOTOTRAILLA</v>
      </c>
      <c r="D390" s="1" t="s">
        <v>12</v>
      </c>
      <c r="E390" s="1" t="s">
        <v>18</v>
      </c>
      <c r="F390" s="1">
        <v>106</v>
      </c>
      <c r="G390" s="1" t="s">
        <v>55</v>
      </c>
      <c r="H390" s="1">
        <v>1911</v>
      </c>
      <c r="I390" s="2">
        <f t="shared" ca="1" si="6"/>
        <v>43450</v>
      </c>
      <c r="J390" s="1" t="str">
        <f ca="1">IFERROR(IF(YEAR(Tabla1[[#This Row],[FECHA EJEC.]])&gt;0,"CONFORME","STANDBY"),"PENDIENTE")</f>
        <v>CONFORME</v>
      </c>
      <c r="K390" s="2">
        <f ca="1">IF(VLOOKUP(RANDBETWEEN(1,20),Tablas!$Q$6:$R$25,2,0)=0,"",Tabla1[[#This Row],[FECHA PROG.]]+VLOOKUP(RANDBETWEEN(1,20),Tablas!$Q$6:$R$25,2,0))</f>
        <v>43450</v>
      </c>
      <c r="L390" s="7">
        <f ca="1">IF(Tabla1[[#This Row],[FECHA EJEC.]]="","",TIME(RANDBETWEEN(9,15),RANDBETWEEN(10,40),0))</f>
        <v>0.47986111111111113</v>
      </c>
      <c r="M390" s="7">
        <f ca="1">IF(Tabla1[[#This Row],[FECHA EJEC.]]="","",Tabla1[[#This Row],[HORA INICIO]]+TIME(RANDBETWEEN(1,4),RANDBETWEEN(10,30),0))</f>
        <v>0.65416666666666667</v>
      </c>
      <c r="N390" s="8">
        <f ca="1">IF(Tabla1[[#This Row],[FECHA EJEC.]]="","",HOUR(Tabla1[[#This Row],[HORA TERMINO]]-Tabla1[[#This Row],[HORA INICIO]])+MINUTE(Tabla1[[#This Row],[HORA TERMINO]]-Tabla1[[#This Row],[HORA INICIO]])/60)</f>
        <v>4.1833333333333336</v>
      </c>
      <c r="O390" s="1" t="str">
        <f ca="1">IF(AND(K390=I390,J390="CONFORME"),"FECHA CUMPLIDA",IF(J390="STAND BY","STAND BY",IF(J390=""," ",IF(Tabla1[[#This Row],[FECHA EJEC.]]="","PENDIENTE",CONCATENATE("RETRASO DE ",(K390-I390)," DIAS")))))</f>
        <v>FECHA CUMPLIDA</v>
      </c>
      <c r="P390" s="2" t="str">
        <f ca="1">VLOOKUP(MONTH(Tabla1[[#This Row],[FECHA PROG.]]),Tabla2[],2,0)</f>
        <v>Dic</v>
      </c>
      <c r="Q390" s="1">
        <f ca="1">YEAR(Tabla1[[#This Row],[FECHA PROG.]])</f>
        <v>2018</v>
      </c>
      <c r="R390" s="8">
        <f ca="1">360-SUMIFS(Tabla1[HORAS],Tabla1[MÁQUINA],Tabla1[[#This Row],[MÁQUINA]],Tabla1[AÑO],Tabla1[[#This Row],[AÑO]],Tabla1[MES],Tabla1[[#This Row],[MES]])</f>
        <v>330.26666666666665</v>
      </c>
      <c r="S390" s="17">
        <f ca="1">Tabla1[[#This Row],[HORAS DISPONIBLES]]/360</f>
        <v>0.91740740740740734</v>
      </c>
    </row>
    <row r="391" spans="1:19" x14ac:dyDescent="0.2">
      <c r="A391" s="1" t="s">
        <v>145</v>
      </c>
      <c r="B391" s="1" t="s">
        <v>39</v>
      </c>
      <c r="C391" s="1" t="str">
        <f ca="1">VLOOKUP(RANDBETWEEN(1,13),Tablas!$N$7:$O$19,2,0)</f>
        <v>MOTOTRAILLA</v>
      </c>
      <c r="D391" s="1" t="s">
        <v>12</v>
      </c>
      <c r="E391" s="1" t="s">
        <v>21</v>
      </c>
      <c r="F391" s="1">
        <v>107</v>
      </c>
      <c r="G391" s="1" t="s">
        <v>19</v>
      </c>
      <c r="H391" s="1">
        <v>1698</v>
      </c>
      <c r="I391" s="2">
        <f t="shared" ca="1" si="6"/>
        <v>43357</v>
      </c>
      <c r="J391" s="1" t="str">
        <f ca="1">IFERROR(IF(YEAR(Tabla1[[#This Row],[FECHA EJEC.]])&gt;0,"CONFORME","STANDBY"),"PENDIENTE")</f>
        <v>CONFORME</v>
      </c>
      <c r="K391" s="2">
        <f ca="1">IF(VLOOKUP(RANDBETWEEN(1,20),Tablas!$Q$6:$R$25,2,0)=0,"",Tabla1[[#This Row],[FECHA PROG.]]+VLOOKUP(RANDBETWEEN(1,20),Tablas!$Q$6:$R$25,2,0))</f>
        <v>43357</v>
      </c>
      <c r="L391" s="7">
        <f ca="1">IF(Tabla1[[#This Row],[FECHA EJEC.]]="","",TIME(RANDBETWEEN(9,15),RANDBETWEEN(10,40),0))</f>
        <v>0.39930555555555558</v>
      </c>
      <c r="M391" s="7">
        <f ca="1">IF(Tabla1[[#This Row],[FECHA EJEC.]]="","",Tabla1[[#This Row],[HORA INICIO]]+TIME(RANDBETWEEN(1,4),RANDBETWEEN(10,30),0))</f>
        <v>0.45763888888888893</v>
      </c>
      <c r="N391" s="8">
        <f ca="1">IF(Tabla1[[#This Row],[FECHA EJEC.]]="","",HOUR(Tabla1[[#This Row],[HORA TERMINO]]-Tabla1[[#This Row],[HORA INICIO]])+MINUTE(Tabla1[[#This Row],[HORA TERMINO]]-Tabla1[[#This Row],[HORA INICIO]])/60)</f>
        <v>1.4</v>
      </c>
      <c r="O391" s="1" t="str">
        <f ca="1">IF(AND(K391=I391,J391="CONFORME"),"FECHA CUMPLIDA",IF(J391="STAND BY","STAND BY",IF(J391=""," ",IF(Tabla1[[#This Row],[FECHA EJEC.]]="","PENDIENTE",CONCATENATE("RETRASO DE ",(K391-I391)," DIAS")))))</f>
        <v>FECHA CUMPLIDA</v>
      </c>
      <c r="P391" s="2" t="str">
        <f ca="1">VLOOKUP(MONTH(Tabla1[[#This Row],[FECHA PROG.]]),Tabla2[],2,0)</f>
        <v>Set</v>
      </c>
      <c r="Q391" s="1">
        <f ca="1">YEAR(Tabla1[[#This Row],[FECHA PROG.]])</f>
        <v>2018</v>
      </c>
      <c r="R391" s="8">
        <f ca="1">360-SUMIFS(Tabla1[HORAS],Tabla1[MÁQUINA],Tabla1[[#This Row],[MÁQUINA]],Tabla1[AÑO],Tabla1[[#This Row],[AÑO]],Tabla1[MES],Tabla1[[#This Row],[MES]])</f>
        <v>354.1</v>
      </c>
      <c r="S391" s="17">
        <f ca="1">Tabla1[[#This Row],[HORAS DISPONIBLES]]/360</f>
        <v>0.98361111111111121</v>
      </c>
    </row>
    <row r="392" spans="1:19" x14ac:dyDescent="0.2">
      <c r="A392" s="1" t="s">
        <v>142</v>
      </c>
      <c r="B392" s="1" t="s">
        <v>33</v>
      </c>
      <c r="C392" s="1" t="str">
        <f ca="1">VLOOKUP(RANDBETWEEN(1,13),Tablas!$N$7:$O$19,2,0)</f>
        <v>ESCREPA</v>
      </c>
      <c r="D392" s="1" t="s">
        <v>12</v>
      </c>
      <c r="E392" s="1" t="s">
        <v>24</v>
      </c>
      <c r="F392" s="1">
        <v>201</v>
      </c>
      <c r="G392" s="1" t="s">
        <v>25</v>
      </c>
      <c r="H392" s="1">
        <v>1168</v>
      </c>
      <c r="I392" s="2">
        <f t="shared" ca="1" si="6"/>
        <v>43433</v>
      </c>
      <c r="J392" s="1" t="str">
        <f ca="1">IFERROR(IF(YEAR(Tabla1[[#This Row],[FECHA EJEC.]])&gt;0,"CONFORME","STANDBY"),"PENDIENTE")</f>
        <v>CONFORME</v>
      </c>
      <c r="K392" s="2">
        <f ca="1">IF(VLOOKUP(RANDBETWEEN(1,20),Tablas!$Q$6:$R$25,2,0)=0,"",Tabla1[[#This Row],[FECHA PROG.]]+VLOOKUP(RANDBETWEEN(1,20),Tablas!$Q$6:$R$25,2,0))</f>
        <v>43433</v>
      </c>
      <c r="L392" s="7">
        <f ca="1">IF(Tabla1[[#This Row],[FECHA EJEC.]]="","",TIME(RANDBETWEEN(9,15),RANDBETWEEN(10,40),0))</f>
        <v>0.64513888888888893</v>
      </c>
      <c r="M392" s="7">
        <f ca="1">IF(Tabla1[[#This Row],[FECHA EJEC.]]="","",Tabla1[[#This Row],[HORA INICIO]]+TIME(RANDBETWEEN(1,4),RANDBETWEEN(10,30),0))</f>
        <v>0.74583333333333335</v>
      </c>
      <c r="N392" s="8">
        <f ca="1">IF(Tabla1[[#This Row],[FECHA EJEC.]]="","",HOUR(Tabla1[[#This Row],[HORA TERMINO]]-Tabla1[[#This Row],[HORA INICIO]])+MINUTE(Tabla1[[#This Row],[HORA TERMINO]]-Tabla1[[#This Row],[HORA INICIO]])/60)</f>
        <v>2.4166666666666665</v>
      </c>
      <c r="O392" s="1" t="str">
        <f ca="1">IF(AND(K392=I392,J392="CONFORME"),"FECHA CUMPLIDA",IF(J392="STAND BY","STAND BY",IF(J392=""," ",IF(Tabla1[[#This Row],[FECHA EJEC.]]="","PENDIENTE",CONCATENATE("RETRASO DE ",(K392-I392)," DIAS")))))</f>
        <v>FECHA CUMPLIDA</v>
      </c>
      <c r="P392" s="2" t="str">
        <f ca="1">VLOOKUP(MONTH(Tabla1[[#This Row],[FECHA PROG.]]),Tabla2[],2,0)</f>
        <v>Nov</v>
      </c>
      <c r="Q392" s="1">
        <f ca="1">YEAR(Tabla1[[#This Row],[FECHA PROG.]])</f>
        <v>2018</v>
      </c>
      <c r="R392" s="8">
        <f ca="1">360-SUMIFS(Tabla1[HORAS],Tabla1[MÁQUINA],Tabla1[[#This Row],[MÁQUINA]],Tabla1[AÑO],Tabla1[[#This Row],[AÑO]],Tabla1[MES],Tabla1[[#This Row],[MES]])</f>
        <v>352.18333333333334</v>
      </c>
      <c r="S392" s="17">
        <f ca="1">Tabla1[[#This Row],[HORAS DISPONIBLES]]/360</f>
        <v>0.97828703703703701</v>
      </c>
    </row>
    <row r="393" spans="1:19" x14ac:dyDescent="0.2">
      <c r="A393" s="1" t="s">
        <v>134</v>
      </c>
      <c r="B393" s="1" t="s">
        <v>52</v>
      </c>
      <c r="C393" s="1" t="str">
        <f ca="1">VLOOKUP(RANDBETWEEN(1,13),Tablas!$N$7:$O$19,2,0)</f>
        <v>DRAGAS</v>
      </c>
      <c r="D393" s="1" t="s">
        <v>12</v>
      </c>
      <c r="E393" s="1" t="s">
        <v>13</v>
      </c>
      <c r="F393" s="1">
        <v>107</v>
      </c>
      <c r="G393" s="1" t="s">
        <v>14</v>
      </c>
      <c r="H393" s="1">
        <v>1420</v>
      </c>
      <c r="I393" s="2">
        <f t="shared" ca="1" si="6"/>
        <v>43108</v>
      </c>
      <c r="J393" s="1" t="str">
        <f ca="1">IFERROR(IF(YEAR(Tabla1[[#This Row],[FECHA EJEC.]])&gt;0,"CONFORME","STANDBY"),"PENDIENTE")</f>
        <v>CONFORME</v>
      </c>
      <c r="K393" s="2">
        <f ca="1">IF(VLOOKUP(RANDBETWEEN(1,20),Tablas!$Q$6:$R$25,2,0)=0,"",Tabla1[[#This Row],[FECHA PROG.]]+VLOOKUP(RANDBETWEEN(1,20),Tablas!$Q$6:$R$25,2,0))</f>
        <v>43110</v>
      </c>
      <c r="L393" s="7">
        <f ca="1">IF(Tabla1[[#This Row],[FECHA EJEC.]]="","",TIME(RANDBETWEEN(9,15),RANDBETWEEN(10,40),0))</f>
        <v>0.56388888888888888</v>
      </c>
      <c r="M393" s="7">
        <f ca="1">IF(Tabla1[[#This Row],[FECHA EJEC.]]="","",Tabla1[[#This Row],[HORA INICIO]]+TIME(RANDBETWEEN(1,4),RANDBETWEEN(10,30),0))</f>
        <v>0.7416666666666667</v>
      </c>
      <c r="N393" s="8">
        <f ca="1">IF(Tabla1[[#This Row],[FECHA EJEC.]]="","",HOUR(Tabla1[[#This Row],[HORA TERMINO]]-Tabla1[[#This Row],[HORA INICIO]])+MINUTE(Tabla1[[#This Row],[HORA TERMINO]]-Tabla1[[#This Row],[HORA INICIO]])/60)</f>
        <v>4.2666666666666666</v>
      </c>
      <c r="O393" s="1" t="str">
        <f ca="1">IF(AND(K393=I393,J393="CONFORME"),"FECHA CUMPLIDA",IF(J393="STAND BY","STAND BY",IF(J393=""," ",IF(Tabla1[[#This Row],[FECHA EJEC.]]="","PENDIENTE",CONCATENATE("RETRASO DE ",(K393-I393)," DIAS")))))</f>
        <v>RETRASO DE 2 DIAS</v>
      </c>
      <c r="P393" s="2" t="str">
        <f ca="1">VLOOKUP(MONTH(Tabla1[[#This Row],[FECHA PROG.]]),Tabla2[],2,0)</f>
        <v>Ene</v>
      </c>
      <c r="Q393" s="1">
        <f ca="1">YEAR(Tabla1[[#This Row],[FECHA PROG.]])</f>
        <v>2018</v>
      </c>
      <c r="R393" s="8">
        <f ca="1">360-SUMIFS(Tabla1[HORAS],Tabla1[MÁQUINA],Tabla1[[#This Row],[MÁQUINA]],Tabla1[AÑO],Tabla1[[#This Row],[AÑO]],Tabla1[MES],Tabla1[[#This Row],[MES]])</f>
        <v>338.11666666666667</v>
      </c>
      <c r="S393" s="17">
        <f ca="1">Tabla1[[#This Row],[HORAS DISPONIBLES]]/360</f>
        <v>0.93921296296296297</v>
      </c>
    </row>
    <row r="394" spans="1:19" x14ac:dyDescent="0.2">
      <c r="A394" s="1" t="s">
        <v>154</v>
      </c>
      <c r="B394" s="1" t="s">
        <v>58</v>
      </c>
      <c r="C394" s="1" t="str">
        <f ca="1">VLOOKUP(RANDBETWEEN(1,13),Tablas!$N$7:$O$19,2,0)</f>
        <v>LAS VOLQUETAS</v>
      </c>
      <c r="E394" s="1" t="s">
        <v>21</v>
      </c>
      <c r="F394" s="1">
        <v>107</v>
      </c>
      <c r="G394" s="1" t="s">
        <v>19</v>
      </c>
      <c r="H394" s="1">
        <v>1698</v>
      </c>
      <c r="I394" s="2">
        <f t="shared" ca="1" si="6"/>
        <v>43343</v>
      </c>
      <c r="J394" s="1" t="str">
        <f ca="1">IFERROR(IF(YEAR(Tabla1[[#This Row],[FECHA EJEC.]])&gt;0,"CONFORME","STANDBY"),"PENDIENTE")</f>
        <v>PENDIENTE</v>
      </c>
      <c r="K394" s="2" t="str">
        <f ca="1">IF(VLOOKUP(RANDBETWEEN(1,20),Tablas!$Q$6:$R$25,2,0)=0,"",Tabla1[[#This Row],[FECHA PROG.]]+VLOOKUP(RANDBETWEEN(1,20),Tablas!$Q$6:$R$25,2,0))</f>
        <v/>
      </c>
      <c r="L394" s="7" t="str">
        <f ca="1">IF(Tabla1[[#This Row],[FECHA EJEC.]]="","",TIME(RANDBETWEEN(9,15),RANDBETWEEN(10,40),0))</f>
        <v/>
      </c>
      <c r="M394" s="7" t="str">
        <f ca="1">IF(Tabla1[[#This Row],[FECHA EJEC.]]="","",Tabla1[[#This Row],[HORA INICIO]]+TIME(RANDBETWEEN(1,4),RANDBETWEEN(10,30),0))</f>
        <v/>
      </c>
      <c r="N394" s="8" t="str">
        <f ca="1">IF(Tabla1[[#This Row],[FECHA EJEC.]]="","",HOUR(Tabla1[[#This Row],[HORA TERMINO]]-Tabla1[[#This Row],[HORA INICIO]])+MINUTE(Tabla1[[#This Row],[HORA TERMINO]]-Tabla1[[#This Row],[HORA INICIO]])/60)</f>
        <v/>
      </c>
      <c r="O394" s="1" t="str">
        <f ca="1">IF(AND(K394=I394,J394="CONFORME"),"FECHA CUMPLIDA",IF(J394="STAND BY","STAND BY",IF(J394=""," ",IF(Tabla1[[#This Row],[FECHA EJEC.]]="","PENDIENTE",CONCATENATE("RETRASO DE ",(K394-I394)," DIAS")))))</f>
        <v>PENDIENTE</v>
      </c>
      <c r="P394" s="2" t="str">
        <f ca="1">VLOOKUP(MONTH(Tabla1[[#This Row],[FECHA PROG.]]),Tabla2[],2,0)</f>
        <v>Ago</v>
      </c>
      <c r="Q394" s="1">
        <f ca="1">YEAR(Tabla1[[#This Row],[FECHA PROG.]])</f>
        <v>2018</v>
      </c>
      <c r="R394" s="8">
        <f ca="1">360-SUMIFS(Tabla1[HORAS],Tabla1[MÁQUINA],Tabla1[[#This Row],[MÁQUINA]],Tabla1[AÑO],Tabla1[[#This Row],[AÑO]],Tabla1[MES],Tabla1[[#This Row],[MES]])</f>
        <v>343.2</v>
      </c>
      <c r="S394" s="17">
        <f ca="1">Tabla1[[#This Row],[HORAS DISPONIBLES]]/360</f>
        <v>0.95333333333333325</v>
      </c>
    </row>
    <row r="395" spans="1:19" x14ac:dyDescent="0.2">
      <c r="A395" s="1" t="s">
        <v>139</v>
      </c>
      <c r="B395" s="1" t="s">
        <v>28</v>
      </c>
      <c r="C395" s="1" t="str">
        <f ca="1">VLOOKUP(RANDBETWEEN(1,13),Tablas!$N$7:$O$19,2,0)</f>
        <v>CARGADORA</v>
      </c>
      <c r="D395" s="1" t="s">
        <v>12</v>
      </c>
      <c r="E395" s="1" t="s">
        <v>13</v>
      </c>
      <c r="F395" s="1">
        <v>106</v>
      </c>
      <c r="G395" s="1" t="s">
        <v>29</v>
      </c>
      <c r="H395" s="1">
        <v>908</v>
      </c>
      <c r="I395" s="2">
        <f t="shared" ca="1" si="6"/>
        <v>43182</v>
      </c>
      <c r="J395" s="1" t="str">
        <f ca="1">IFERROR(IF(YEAR(Tabla1[[#This Row],[FECHA EJEC.]])&gt;0,"CONFORME","STANDBY"),"PENDIENTE")</f>
        <v>PENDIENTE</v>
      </c>
      <c r="K395" s="2" t="str">
        <f ca="1">IF(VLOOKUP(RANDBETWEEN(1,20),Tablas!$Q$6:$R$25,2,0)=0,"",Tabla1[[#This Row],[FECHA PROG.]]+VLOOKUP(RANDBETWEEN(1,20),Tablas!$Q$6:$R$25,2,0))</f>
        <v/>
      </c>
      <c r="L395" s="7" t="str">
        <f ca="1">IF(Tabla1[[#This Row],[FECHA EJEC.]]="","",TIME(RANDBETWEEN(9,15),RANDBETWEEN(10,40),0))</f>
        <v/>
      </c>
      <c r="M395" s="7" t="str">
        <f ca="1">IF(Tabla1[[#This Row],[FECHA EJEC.]]="","",Tabla1[[#This Row],[HORA INICIO]]+TIME(RANDBETWEEN(1,4),RANDBETWEEN(10,30),0))</f>
        <v/>
      </c>
      <c r="N395" s="8" t="str">
        <f ca="1">IF(Tabla1[[#This Row],[FECHA EJEC.]]="","",HOUR(Tabla1[[#This Row],[HORA TERMINO]]-Tabla1[[#This Row],[HORA INICIO]])+MINUTE(Tabla1[[#This Row],[HORA TERMINO]]-Tabla1[[#This Row],[HORA INICIO]])/60)</f>
        <v/>
      </c>
      <c r="O395" s="1" t="str">
        <f ca="1">IF(AND(K395=I395,J395="CONFORME"),"FECHA CUMPLIDA",IF(J395="STAND BY","STAND BY",IF(J395=""," ",IF(Tabla1[[#This Row],[FECHA EJEC.]]="","PENDIENTE",CONCATENATE("RETRASO DE ",(K395-I395)," DIAS")))))</f>
        <v>PENDIENTE</v>
      </c>
      <c r="P395" s="2" t="str">
        <f ca="1">VLOOKUP(MONTH(Tabla1[[#This Row],[FECHA PROG.]]),Tabla2[],2,0)</f>
        <v>Mar</v>
      </c>
      <c r="Q395" s="1">
        <f ca="1">YEAR(Tabla1[[#This Row],[FECHA PROG.]])</f>
        <v>2018</v>
      </c>
      <c r="R395" s="8">
        <f ca="1">360-SUMIFS(Tabla1[HORAS],Tabla1[MÁQUINA],Tabla1[[#This Row],[MÁQUINA]],Tabla1[AÑO],Tabla1[[#This Row],[AÑO]],Tabla1[MES],Tabla1[[#This Row],[MES]])</f>
        <v>303.93333333333334</v>
      </c>
      <c r="S395" s="17">
        <f ca="1">Tabla1[[#This Row],[HORAS DISPONIBLES]]/360</f>
        <v>0.84425925925925926</v>
      </c>
    </row>
    <row r="396" spans="1:19" x14ac:dyDescent="0.2">
      <c r="A396" s="1" t="s">
        <v>139</v>
      </c>
      <c r="B396" s="1" t="s">
        <v>28</v>
      </c>
      <c r="C396" s="1" t="str">
        <f ca="1">VLOOKUP(RANDBETWEEN(1,13),Tablas!$N$7:$O$19,2,0)</f>
        <v>PAVIMENTADORA</v>
      </c>
      <c r="D396" s="1" t="s">
        <v>12</v>
      </c>
      <c r="E396" s="1" t="s">
        <v>18</v>
      </c>
      <c r="F396" s="1">
        <v>106</v>
      </c>
      <c r="G396" s="1" t="s">
        <v>55</v>
      </c>
      <c r="H396" s="1">
        <v>1911</v>
      </c>
      <c r="I396" s="2">
        <f t="shared" ca="1" si="6"/>
        <v>43570</v>
      </c>
      <c r="J396" s="1" t="str">
        <f ca="1">IFERROR(IF(YEAR(Tabla1[[#This Row],[FECHA EJEC.]])&gt;0,"CONFORME","STANDBY"),"PENDIENTE")</f>
        <v>CONFORME</v>
      </c>
      <c r="K396" s="2">
        <f ca="1">IF(VLOOKUP(RANDBETWEEN(1,20),Tablas!$Q$6:$R$25,2,0)=0,"",Tabla1[[#This Row],[FECHA PROG.]]+VLOOKUP(RANDBETWEEN(1,20),Tablas!$Q$6:$R$25,2,0))</f>
        <v>43571</v>
      </c>
      <c r="L396" s="7">
        <f ca="1">IF(Tabla1[[#This Row],[FECHA EJEC.]]="","",TIME(RANDBETWEEN(9,15),RANDBETWEEN(10,40),0))</f>
        <v>0.42499999999999999</v>
      </c>
      <c r="M396" s="7">
        <f ca="1">IF(Tabla1[[#This Row],[FECHA EJEC.]]="","",Tabla1[[#This Row],[HORA INICIO]]+TIME(RANDBETWEEN(1,4),RANDBETWEEN(10,30),0))</f>
        <v>0.55694444444444446</v>
      </c>
      <c r="N396" s="8">
        <f ca="1">IF(Tabla1[[#This Row],[FECHA EJEC.]]="","",HOUR(Tabla1[[#This Row],[HORA TERMINO]]-Tabla1[[#This Row],[HORA INICIO]])+MINUTE(Tabla1[[#This Row],[HORA TERMINO]]-Tabla1[[#This Row],[HORA INICIO]])/60)</f>
        <v>3.1666666666666665</v>
      </c>
      <c r="O396" s="1" t="str">
        <f ca="1">IF(AND(K396=I396,J396="CONFORME"),"FECHA CUMPLIDA",IF(J396="STAND BY","STAND BY",IF(J396=""," ",IF(Tabla1[[#This Row],[FECHA EJEC.]]="","PENDIENTE",CONCATENATE("RETRASO DE ",(K396-I396)," DIAS")))))</f>
        <v>RETRASO DE 1 DIAS</v>
      </c>
      <c r="P396" s="2" t="str">
        <f ca="1">VLOOKUP(MONTH(Tabla1[[#This Row],[FECHA PROG.]]),Tabla2[],2,0)</f>
        <v>Abr</v>
      </c>
      <c r="Q396" s="1">
        <f ca="1">YEAR(Tabla1[[#This Row],[FECHA PROG.]])</f>
        <v>2019</v>
      </c>
      <c r="R396" s="8">
        <f ca="1">360-SUMIFS(Tabla1[HORAS],Tabla1[MÁQUINA],Tabla1[[#This Row],[MÁQUINA]],Tabla1[AÑO],Tabla1[[#This Row],[AÑO]],Tabla1[MES],Tabla1[[#This Row],[MES]])</f>
        <v>335.3</v>
      </c>
      <c r="S396" s="17">
        <f ca="1">Tabla1[[#This Row],[HORAS DISPONIBLES]]/360</f>
        <v>0.93138888888888893</v>
      </c>
    </row>
    <row r="397" spans="1:19" x14ac:dyDescent="0.2">
      <c r="A397" s="1" t="s">
        <v>144</v>
      </c>
      <c r="B397" s="1" t="s">
        <v>36</v>
      </c>
      <c r="C397" s="1" t="str">
        <f ca="1">VLOOKUP(RANDBETWEEN(1,13),Tablas!$N$7:$O$19,2,0)</f>
        <v>DRAGALINA</v>
      </c>
      <c r="D397" s="1" t="s">
        <v>12</v>
      </c>
      <c r="E397" s="1" t="s">
        <v>21</v>
      </c>
      <c r="F397" s="1">
        <v>107</v>
      </c>
      <c r="G397" s="1" t="s">
        <v>19</v>
      </c>
      <c r="H397" s="1">
        <v>1698</v>
      </c>
      <c r="I397" s="2">
        <f t="shared" ca="1" si="6"/>
        <v>43224</v>
      </c>
      <c r="J397" s="1" t="str">
        <f ca="1">IFERROR(IF(YEAR(Tabla1[[#This Row],[FECHA EJEC.]])&gt;0,"CONFORME","STANDBY"),"PENDIENTE")</f>
        <v>CONFORME</v>
      </c>
      <c r="K397" s="2">
        <f ca="1">IF(VLOOKUP(RANDBETWEEN(1,20),Tablas!$Q$6:$R$25,2,0)=0,"",Tabla1[[#This Row],[FECHA PROG.]]+VLOOKUP(RANDBETWEEN(1,20),Tablas!$Q$6:$R$25,2,0))</f>
        <v>43226</v>
      </c>
      <c r="L397" s="7">
        <f ca="1">IF(Tabla1[[#This Row],[FECHA EJEC.]]="","",TIME(RANDBETWEEN(9,15),RANDBETWEEN(10,40),0))</f>
        <v>0.3923611111111111</v>
      </c>
      <c r="M397" s="7">
        <f ca="1">IF(Tabla1[[#This Row],[FECHA EJEC.]]="","",Tabla1[[#This Row],[HORA INICIO]]+TIME(RANDBETWEEN(1,4),RANDBETWEEN(10,30),0))</f>
        <v>0.56805555555555554</v>
      </c>
      <c r="N397" s="8">
        <f ca="1">IF(Tabla1[[#This Row],[FECHA EJEC.]]="","",HOUR(Tabla1[[#This Row],[HORA TERMINO]]-Tabla1[[#This Row],[HORA INICIO]])+MINUTE(Tabla1[[#This Row],[HORA TERMINO]]-Tabla1[[#This Row],[HORA INICIO]])/60)</f>
        <v>4.2166666666666668</v>
      </c>
      <c r="O397" s="1" t="str">
        <f ca="1">IF(AND(K397=I397,J397="CONFORME"),"FECHA CUMPLIDA",IF(J397="STAND BY","STAND BY",IF(J397=""," ",IF(Tabla1[[#This Row],[FECHA EJEC.]]="","PENDIENTE",CONCATENATE("RETRASO DE ",(K397-I397)," DIAS")))))</f>
        <v>RETRASO DE 2 DIAS</v>
      </c>
      <c r="P397" s="2" t="str">
        <f ca="1">VLOOKUP(MONTH(Tabla1[[#This Row],[FECHA PROG.]]),Tabla2[],2,0)</f>
        <v>May</v>
      </c>
      <c r="Q397" s="1">
        <f ca="1">YEAR(Tabla1[[#This Row],[FECHA PROG.]])</f>
        <v>2018</v>
      </c>
      <c r="R397" s="8">
        <f ca="1">360-SUMIFS(Tabla1[HORAS],Tabla1[MÁQUINA],Tabla1[[#This Row],[MÁQUINA]],Tabla1[AÑO],Tabla1[[#This Row],[AÑO]],Tabla1[MES],Tabla1[[#This Row],[MES]])</f>
        <v>351.3</v>
      </c>
      <c r="S397" s="17">
        <f ca="1">Tabla1[[#This Row],[HORAS DISPONIBLES]]/360</f>
        <v>0.97583333333333333</v>
      </c>
    </row>
    <row r="398" spans="1:19" x14ac:dyDescent="0.2">
      <c r="A398" s="1" t="s">
        <v>142</v>
      </c>
      <c r="B398" s="1" t="s">
        <v>37</v>
      </c>
      <c r="C398" s="1" t="str">
        <f ca="1">VLOOKUP(RANDBETWEEN(1,13),Tablas!$N$7:$O$19,2,0)</f>
        <v>COMPACTADORA</v>
      </c>
      <c r="D398" s="1" t="s">
        <v>12</v>
      </c>
      <c r="E398" s="1" t="s">
        <v>24</v>
      </c>
      <c r="F398" s="1">
        <v>201</v>
      </c>
      <c r="G398" s="1" t="s">
        <v>25</v>
      </c>
      <c r="H398" s="1">
        <v>1168</v>
      </c>
      <c r="I398" s="2">
        <f t="shared" ca="1" si="6"/>
        <v>43585</v>
      </c>
      <c r="J398" s="1" t="str">
        <f ca="1">IFERROR(IF(YEAR(Tabla1[[#This Row],[FECHA EJEC.]])&gt;0,"CONFORME","STANDBY"),"PENDIENTE")</f>
        <v>CONFORME</v>
      </c>
      <c r="K398" s="2">
        <f ca="1">IF(VLOOKUP(RANDBETWEEN(1,20),Tablas!$Q$6:$R$25,2,0)=0,"",Tabla1[[#This Row],[FECHA PROG.]]+VLOOKUP(RANDBETWEEN(1,20),Tablas!$Q$6:$R$25,2,0))</f>
        <v>43585</v>
      </c>
      <c r="L398" s="7">
        <f ca="1">IF(Tabla1[[#This Row],[FECHA EJEC.]]="","",TIME(RANDBETWEEN(9,15),RANDBETWEEN(10,40),0))</f>
        <v>0.38680555555555557</v>
      </c>
      <c r="M398" s="7">
        <f ca="1">IF(Tabla1[[#This Row],[FECHA EJEC.]]="","",Tabla1[[#This Row],[HORA INICIO]]+TIME(RANDBETWEEN(1,4),RANDBETWEEN(10,30),0))</f>
        <v>0.56666666666666665</v>
      </c>
      <c r="N398" s="8">
        <f ca="1">IF(Tabla1[[#This Row],[FECHA EJEC.]]="","",HOUR(Tabla1[[#This Row],[HORA TERMINO]]-Tabla1[[#This Row],[HORA INICIO]])+MINUTE(Tabla1[[#This Row],[HORA TERMINO]]-Tabla1[[#This Row],[HORA INICIO]])/60)</f>
        <v>4.3166666666666664</v>
      </c>
      <c r="O398" s="1" t="str">
        <f ca="1">IF(AND(K398=I398,J398="CONFORME"),"FECHA CUMPLIDA",IF(J398="STAND BY","STAND BY",IF(J398=""," ",IF(Tabla1[[#This Row],[FECHA EJEC.]]="","PENDIENTE",CONCATENATE("RETRASO DE ",(K398-I398)," DIAS")))))</f>
        <v>FECHA CUMPLIDA</v>
      </c>
      <c r="P398" s="2" t="str">
        <f ca="1">VLOOKUP(MONTH(Tabla1[[#This Row],[FECHA PROG.]]),Tabla2[],2,0)</f>
        <v>Abr</v>
      </c>
      <c r="Q398" s="1">
        <f ca="1">YEAR(Tabla1[[#This Row],[FECHA PROG.]])</f>
        <v>2019</v>
      </c>
      <c r="R398" s="8">
        <f ca="1">360-SUMIFS(Tabla1[HORAS],Tabla1[MÁQUINA],Tabla1[[#This Row],[MÁQUINA]],Tabla1[AÑO],Tabla1[[#This Row],[AÑO]],Tabla1[MES],Tabla1[[#This Row],[MES]])</f>
        <v>350.06666666666666</v>
      </c>
      <c r="S398" s="17">
        <f ca="1">Tabla1[[#This Row],[HORAS DISPONIBLES]]/360</f>
        <v>0.97240740740740739</v>
      </c>
    </row>
    <row r="399" spans="1:19" x14ac:dyDescent="0.2">
      <c r="A399" s="1" t="s">
        <v>134</v>
      </c>
      <c r="B399" s="1" t="s">
        <v>53</v>
      </c>
      <c r="C399" s="1" t="str">
        <f ca="1">VLOOKUP(RANDBETWEEN(1,13),Tablas!$N$7:$O$19,2,0)</f>
        <v>CARGADORA</v>
      </c>
      <c r="D399" s="1" t="s">
        <v>12</v>
      </c>
      <c r="E399" s="1" t="s">
        <v>13</v>
      </c>
      <c r="F399" s="1">
        <v>107</v>
      </c>
      <c r="G399" s="1" t="s">
        <v>14</v>
      </c>
      <c r="H399" s="1">
        <v>1420</v>
      </c>
      <c r="I399" s="2">
        <f t="shared" ca="1" si="6"/>
        <v>43474</v>
      </c>
      <c r="J399" s="1" t="str">
        <f ca="1">IFERROR(IF(YEAR(Tabla1[[#This Row],[FECHA EJEC.]])&gt;0,"CONFORME","STANDBY"),"PENDIENTE")</f>
        <v>PENDIENTE</v>
      </c>
      <c r="K399" s="2" t="str">
        <f ca="1">IF(VLOOKUP(RANDBETWEEN(1,20),Tablas!$Q$6:$R$25,2,0)=0,"",Tabla1[[#This Row],[FECHA PROG.]]+VLOOKUP(RANDBETWEEN(1,20),Tablas!$Q$6:$R$25,2,0))</f>
        <v/>
      </c>
      <c r="L399" s="7" t="str">
        <f ca="1">IF(Tabla1[[#This Row],[FECHA EJEC.]]="","",TIME(RANDBETWEEN(9,15),RANDBETWEEN(10,40),0))</f>
        <v/>
      </c>
      <c r="M399" s="7" t="str">
        <f ca="1">IF(Tabla1[[#This Row],[FECHA EJEC.]]="","",Tabla1[[#This Row],[HORA INICIO]]+TIME(RANDBETWEEN(1,4),RANDBETWEEN(10,30),0))</f>
        <v/>
      </c>
      <c r="N399" s="8" t="str">
        <f ca="1">IF(Tabla1[[#This Row],[FECHA EJEC.]]="","",HOUR(Tabla1[[#This Row],[HORA TERMINO]]-Tabla1[[#This Row],[HORA INICIO]])+MINUTE(Tabla1[[#This Row],[HORA TERMINO]]-Tabla1[[#This Row],[HORA INICIO]])/60)</f>
        <v/>
      </c>
      <c r="O399" s="1" t="str">
        <f ca="1">IF(AND(K399=I399,J399="CONFORME"),"FECHA CUMPLIDA",IF(J399="STAND BY","STAND BY",IF(J399=""," ",IF(Tabla1[[#This Row],[FECHA EJEC.]]="","PENDIENTE",CONCATENATE("RETRASO DE ",(K399-I399)," DIAS")))))</f>
        <v>PENDIENTE</v>
      </c>
      <c r="P399" s="2" t="str">
        <f ca="1">VLOOKUP(MONTH(Tabla1[[#This Row],[FECHA PROG.]]),Tabla2[],2,0)</f>
        <v>Ene</v>
      </c>
      <c r="Q399" s="1">
        <f ca="1">YEAR(Tabla1[[#This Row],[FECHA PROG.]])</f>
        <v>2019</v>
      </c>
      <c r="R399" s="8">
        <f ca="1">360-SUMIFS(Tabla1[HORAS],Tabla1[MÁQUINA],Tabla1[[#This Row],[MÁQUINA]],Tabla1[AÑO],Tabla1[[#This Row],[AÑO]],Tabla1[MES],Tabla1[[#This Row],[MES]])</f>
        <v>341.71666666666664</v>
      </c>
      <c r="S399" s="17">
        <f ca="1">Tabla1[[#This Row],[HORAS DISPONIBLES]]/360</f>
        <v>0.94921296296296287</v>
      </c>
    </row>
    <row r="400" spans="1:19" x14ac:dyDescent="0.2">
      <c r="A400" s="1" t="s">
        <v>154</v>
      </c>
      <c r="B400" s="1" t="s">
        <v>59</v>
      </c>
      <c r="C400" s="1" t="str">
        <f ca="1">VLOOKUP(RANDBETWEEN(1,13),Tablas!$N$7:$O$19,2,0)</f>
        <v>DRAGAS</v>
      </c>
      <c r="E400" s="1" t="s">
        <v>21</v>
      </c>
      <c r="F400" s="1">
        <v>107</v>
      </c>
      <c r="G400" s="1" t="s">
        <v>19</v>
      </c>
      <c r="H400" s="1">
        <v>1698</v>
      </c>
      <c r="I400" s="2">
        <f t="shared" ca="1" si="6"/>
        <v>43565</v>
      </c>
      <c r="J400" s="1" t="str">
        <f ca="1">IFERROR(IF(YEAR(Tabla1[[#This Row],[FECHA EJEC.]])&gt;0,"CONFORME","STANDBY"),"PENDIENTE")</f>
        <v>CONFORME</v>
      </c>
      <c r="K400" s="2">
        <f ca="1">IF(VLOOKUP(RANDBETWEEN(1,20),Tablas!$Q$6:$R$25,2,0)=0,"",Tabla1[[#This Row],[FECHA PROG.]]+VLOOKUP(RANDBETWEEN(1,20),Tablas!$Q$6:$R$25,2,0))</f>
        <v>43569</v>
      </c>
      <c r="L400" s="7">
        <f ca="1">IF(Tabla1[[#This Row],[FECHA EJEC.]]="","",TIME(RANDBETWEEN(9,15),RANDBETWEEN(10,40),0))</f>
        <v>0.6381944444444444</v>
      </c>
      <c r="M400" s="7">
        <f ca="1">IF(Tabla1[[#This Row],[FECHA EJEC.]]="","",Tabla1[[#This Row],[HORA INICIO]]+TIME(RANDBETWEEN(1,4),RANDBETWEEN(10,30),0))</f>
        <v>0.69305555555555554</v>
      </c>
      <c r="N400" s="8">
        <f ca="1">IF(Tabla1[[#This Row],[FECHA EJEC.]]="","",HOUR(Tabla1[[#This Row],[HORA TERMINO]]-Tabla1[[#This Row],[HORA INICIO]])+MINUTE(Tabla1[[#This Row],[HORA TERMINO]]-Tabla1[[#This Row],[HORA INICIO]])/60)</f>
        <v>1.3166666666666667</v>
      </c>
      <c r="O400" s="1" t="str">
        <f ca="1">IF(AND(K400=I400,J400="CONFORME"),"FECHA CUMPLIDA",IF(J400="STAND BY","STAND BY",IF(J400=""," ",IF(Tabla1[[#This Row],[FECHA EJEC.]]="","PENDIENTE",CONCATENATE("RETRASO DE ",(K400-I400)," DIAS")))))</f>
        <v>RETRASO DE 4 DIAS</v>
      </c>
      <c r="P400" s="2" t="str">
        <f ca="1">VLOOKUP(MONTH(Tabla1[[#This Row],[FECHA PROG.]]),Tabla2[],2,0)</f>
        <v>Abr</v>
      </c>
      <c r="Q400" s="1">
        <f ca="1">YEAR(Tabla1[[#This Row],[FECHA PROG.]])</f>
        <v>2019</v>
      </c>
      <c r="R400" s="8">
        <f ca="1">360-SUMIFS(Tabla1[HORAS],Tabla1[MÁQUINA],Tabla1[[#This Row],[MÁQUINA]],Tabla1[AÑO],Tabla1[[#This Row],[AÑO]],Tabla1[MES],Tabla1[[#This Row],[MES]])</f>
        <v>353.05</v>
      </c>
      <c r="S400" s="17">
        <f ca="1">Tabla1[[#This Row],[HORAS DISPONIBLES]]/360</f>
        <v>0.98069444444444442</v>
      </c>
    </row>
    <row r="401" spans="1:19" x14ac:dyDescent="0.2">
      <c r="A401" s="1" t="s">
        <v>139</v>
      </c>
      <c r="B401" s="1" t="s">
        <v>32</v>
      </c>
      <c r="C401" s="1" t="str">
        <f ca="1">VLOOKUP(RANDBETWEEN(1,13),Tablas!$N$7:$O$19,2,0)</f>
        <v>MOTONIVELADORA</v>
      </c>
      <c r="D401" s="1" t="s">
        <v>12</v>
      </c>
      <c r="E401" s="1" t="s">
        <v>13</v>
      </c>
      <c r="F401" s="1">
        <v>106</v>
      </c>
      <c r="G401" s="1" t="s">
        <v>29</v>
      </c>
      <c r="H401" s="1">
        <v>908</v>
      </c>
      <c r="I401" s="2">
        <f t="shared" ca="1" si="6"/>
        <v>43477</v>
      </c>
      <c r="J401" s="1" t="str">
        <f ca="1">IFERROR(IF(YEAR(Tabla1[[#This Row],[FECHA EJEC.]])&gt;0,"CONFORME","STANDBY"),"PENDIENTE")</f>
        <v>PENDIENTE</v>
      </c>
      <c r="K401" s="2" t="str">
        <f ca="1">IF(VLOOKUP(RANDBETWEEN(1,20),Tablas!$Q$6:$R$25,2,0)=0,"",Tabla1[[#This Row],[FECHA PROG.]]+VLOOKUP(RANDBETWEEN(1,20),Tablas!$Q$6:$R$25,2,0))</f>
        <v/>
      </c>
      <c r="L401" s="7" t="str">
        <f ca="1">IF(Tabla1[[#This Row],[FECHA EJEC.]]="","",TIME(RANDBETWEEN(9,15),RANDBETWEEN(10,40),0))</f>
        <v/>
      </c>
      <c r="M401" s="7" t="str">
        <f ca="1">IF(Tabla1[[#This Row],[FECHA EJEC.]]="","",Tabla1[[#This Row],[HORA INICIO]]+TIME(RANDBETWEEN(1,4),RANDBETWEEN(10,30),0))</f>
        <v/>
      </c>
      <c r="N401" s="8" t="str">
        <f ca="1">IF(Tabla1[[#This Row],[FECHA EJEC.]]="","",HOUR(Tabla1[[#This Row],[HORA TERMINO]]-Tabla1[[#This Row],[HORA INICIO]])+MINUTE(Tabla1[[#This Row],[HORA TERMINO]]-Tabla1[[#This Row],[HORA INICIO]])/60)</f>
        <v/>
      </c>
      <c r="O401" s="1" t="str">
        <f ca="1">IF(AND(K401=I401,J401="CONFORME"),"FECHA CUMPLIDA",IF(J401="STAND BY","STAND BY",IF(J401=""," ",IF(Tabla1[[#This Row],[FECHA EJEC.]]="","PENDIENTE",CONCATENATE("RETRASO DE ",(K401-I401)," DIAS")))))</f>
        <v>PENDIENTE</v>
      </c>
      <c r="P401" s="2" t="str">
        <f ca="1">VLOOKUP(MONTH(Tabla1[[#This Row],[FECHA PROG.]]),Tabla2[],2,0)</f>
        <v>Ene</v>
      </c>
      <c r="Q401" s="1">
        <f ca="1">YEAR(Tabla1[[#This Row],[FECHA PROG.]])</f>
        <v>2019</v>
      </c>
      <c r="R401" s="8">
        <f ca="1">360-SUMIFS(Tabla1[HORAS],Tabla1[MÁQUINA],Tabla1[[#This Row],[MÁQUINA]],Tabla1[AÑO],Tabla1[[#This Row],[AÑO]],Tabla1[MES],Tabla1[[#This Row],[MES]])</f>
        <v>322.83333333333331</v>
      </c>
      <c r="S401" s="17">
        <f ca="1">Tabla1[[#This Row],[HORAS DISPONIBLES]]/360</f>
        <v>0.89675925925925926</v>
      </c>
    </row>
    <row r="402" spans="1:19" x14ac:dyDescent="0.2">
      <c r="A402" s="1" t="s">
        <v>139</v>
      </c>
      <c r="B402" s="1" t="s">
        <v>32</v>
      </c>
      <c r="C402" s="1" t="str">
        <f ca="1">VLOOKUP(RANDBETWEEN(1,13),Tablas!$N$7:$O$19,2,0)</f>
        <v>CISTERNAS DE AGUA</v>
      </c>
      <c r="D402" s="1" t="s">
        <v>12</v>
      </c>
      <c r="E402" s="1" t="s">
        <v>18</v>
      </c>
      <c r="F402" s="1">
        <v>106</v>
      </c>
      <c r="G402" s="1" t="s">
        <v>55</v>
      </c>
      <c r="H402" s="1">
        <v>1911</v>
      </c>
      <c r="I402" s="2">
        <f t="shared" ca="1" si="6"/>
        <v>43367</v>
      </c>
      <c r="J402" s="1" t="str">
        <f ca="1">IFERROR(IF(YEAR(Tabla1[[#This Row],[FECHA EJEC.]])&gt;0,"CONFORME","STANDBY"),"PENDIENTE")</f>
        <v>CONFORME</v>
      </c>
      <c r="K402" s="2">
        <f ca="1">IF(VLOOKUP(RANDBETWEEN(1,20),Tablas!$Q$6:$R$25,2,0)=0,"",Tabla1[[#This Row],[FECHA PROG.]]+VLOOKUP(RANDBETWEEN(1,20),Tablas!$Q$6:$R$25,2,0))</f>
        <v>43367</v>
      </c>
      <c r="L402" s="7">
        <f ca="1">IF(Tabla1[[#This Row],[FECHA EJEC.]]="","",TIME(RANDBETWEEN(9,15),RANDBETWEEN(10,40),0))</f>
        <v>0.44236111111111109</v>
      </c>
      <c r="M402" s="7">
        <f ca="1">IF(Tabla1[[#This Row],[FECHA EJEC.]]="","",Tabla1[[#This Row],[HORA INICIO]]+TIME(RANDBETWEEN(1,4),RANDBETWEEN(10,30),0))</f>
        <v>0.54166666666666663</v>
      </c>
      <c r="N402" s="8">
        <f ca="1">IF(Tabla1[[#This Row],[FECHA EJEC.]]="","",HOUR(Tabla1[[#This Row],[HORA TERMINO]]-Tabla1[[#This Row],[HORA INICIO]])+MINUTE(Tabla1[[#This Row],[HORA TERMINO]]-Tabla1[[#This Row],[HORA INICIO]])/60)</f>
        <v>2.3833333333333333</v>
      </c>
      <c r="O402" s="1" t="str">
        <f ca="1">IF(AND(K402=I402,J402="CONFORME"),"FECHA CUMPLIDA",IF(J402="STAND BY","STAND BY",IF(J402=""," ",IF(Tabla1[[#This Row],[FECHA EJEC.]]="","PENDIENTE",CONCATENATE("RETRASO DE ",(K402-I402)," DIAS")))))</f>
        <v>FECHA CUMPLIDA</v>
      </c>
      <c r="P402" s="2" t="str">
        <f ca="1">VLOOKUP(MONTH(Tabla1[[#This Row],[FECHA PROG.]]),Tabla2[],2,0)</f>
        <v>Set</v>
      </c>
      <c r="Q402" s="1">
        <f ca="1">YEAR(Tabla1[[#This Row],[FECHA PROG.]])</f>
        <v>2018</v>
      </c>
      <c r="R402" s="8">
        <f ca="1">360-SUMIFS(Tabla1[HORAS],Tabla1[MÁQUINA],Tabla1[[#This Row],[MÁQUINA]],Tabla1[AÑO],Tabla1[[#This Row],[AÑO]],Tabla1[MES],Tabla1[[#This Row],[MES]])</f>
        <v>322.11666666666667</v>
      </c>
      <c r="S402" s="17">
        <f ca="1">Tabla1[[#This Row],[HORAS DISPONIBLES]]/360</f>
        <v>0.89476851851851857</v>
      </c>
    </row>
    <row r="403" spans="1:19" x14ac:dyDescent="0.2">
      <c r="A403" s="1" t="s">
        <v>146</v>
      </c>
      <c r="B403" s="1" t="s">
        <v>40</v>
      </c>
      <c r="C403" s="1" t="str">
        <f ca="1">VLOOKUP(RANDBETWEEN(1,13),Tablas!$N$7:$O$19,2,0)</f>
        <v>EXCAVADORA</v>
      </c>
      <c r="D403" s="1" t="s">
        <v>12</v>
      </c>
      <c r="E403" s="1" t="s">
        <v>24</v>
      </c>
      <c r="F403" s="1">
        <v>201</v>
      </c>
      <c r="G403" s="1" t="s">
        <v>25</v>
      </c>
      <c r="H403" s="1">
        <v>1168</v>
      </c>
      <c r="I403" s="2">
        <f t="shared" ca="1" si="6"/>
        <v>43475</v>
      </c>
      <c r="J403" s="1" t="str">
        <f ca="1">IFERROR(IF(YEAR(Tabla1[[#This Row],[FECHA EJEC.]])&gt;0,"CONFORME","STANDBY"),"PENDIENTE")</f>
        <v>PENDIENTE</v>
      </c>
      <c r="K403" s="2" t="str">
        <f ca="1">IF(VLOOKUP(RANDBETWEEN(1,20),Tablas!$Q$6:$R$25,2,0)=0,"",Tabla1[[#This Row],[FECHA PROG.]]+VLOOKUP(RANDBETWEEN(1,20),Tablas!$Q$6:$R$25,2,0))</f>
        <v/>
      </c>
      <c r="L403" s="7" t="str">
        <f ca="1">IF(Tabla1[[#This Row],[FECHA EJEC.]]="","",TIME(RANDBETWEEN(9,15),RANDBETWEEN(10,40),0))</f>
        <v/>
      </c>
      <c r="M403" s="7" t="str">
        <f ca="1">IF(Tabla1[[#This Row],[FECHA EJEC.]]="","",Tabla1[[#This Row],[HORA INICIO]]+TIME(RANDBETWEEN(1,4),RANDBETWEEN(10,30),0))</f>
        <v/>
      </c>
      <c r="N403" s="8" t="str">
        <f ca="1">IF(Tabla1[[#This Row],[FECHA EJEC.]]="","",HOUR(Tabla1[[#This Row],[HORA TERMINO]]-Tabla1[[#This Row],[HORA INICIO]])+MINUTE(Tabla1[[#This Row],[HORA TERMINO]]-Tabla1[[#This Row],[HORA INICIO]])/60)</f>
        <v/>
      </c>
      <c r="O403" s="1" t="str">
        <f ca="1">IF(AND(K403=I403,J403="CONFORME"),"FECHA CUMPLIDA",IF(J403="STAND BY","STAND BY",IF(J403=""," ",IF(Tabla1[[#This Row],[FECHA EJEC.]]="","PENDIENTE",CONCATENATE("RETRASO DE ",(K403-I403)," DIAS")))))</f>
        <v>PENDIENTE</v>
      </c>
      <c r="P403" s="2" t="str">
        <f ca="1">VLOOKUP(MONTH(Tabla1[[#This Row],[FECHA PROG.]]),Tabla2[],2,0)</f>
        <v>Ene</v>
      </c>
      <c r="Q403" s="1">
        <f ca="1">YEAR(Tabla1[[#This Row],[FECHA PROG.]])</f>
        <v>2019</v>
      </c>
      <c r="R403" s="8">
        <f ca="1">360-SUMIFS(Tabla1[HORAS],Tabla1[MÁQUINA],Tabla1[[#This Row],[MÁQUINA]],Tabla1[AÑO],Tabla1[[#This Row],[AÑO]],Tabla1[MES],Tabla1[[#This Row],[MES]])</f>
        <v>360</v>
      </c>
      <c r="S403" s="17">
        <f ca="1">Tabla1[[#This Row],[HORAS DISPONIBLES]]/360</f>
        <v>1</v>
      </c>
    </row>
    <row r="404" spans="1:19" x14ac:dyDescent="0.2">
      <c r="A404" s="1" t="s">
        <v>134</v>
      </c>
      <c r="B404" s="1" t="s">
        <v>54</v>
      </c>
      <c r="C404" s="1" t="str">
        <f ca="1">VLOOKUP(RANDBETWEEN(1,13),Tablas!$N$7:$O$19,2,0)</f>
        <v>EXCAVADORA</v>
      </c>
      <c r="D404" s="1" t="s">
        <v>12</v>
      </c>
      <c r="E404" s="1" t="s">
        <v>13</v>
      </c>
      <c r="F404" s="1">
        <v>107</v>
      </c>
      <c r="G404" s="1" t="s">
        <v>14</v>
      </c>
      <c r="H404" s="1">
        <v>1420</v>
      </c>
      <c r="I404" s="2">
        <f t="shared" ca="1" si="6"/>
        <v>43385</v>
      </c>
      <c r="J404" s="1" t="str">
        <f ca="1">IFERROR(IF(YEAR(Tabla1[[#This Row],[FECHA EJEC.]])&gt;0,"CONFORME","STANDBY"),"PENDIENTE")</f>
        <v>CONFORME</v>
      </c>
      <c r="K404" s="2">
        <f ca="1">IF(VLOOKUP(RANDBETWEEN(1,20),Tablas!$Q$6:$R$25,2,0)=0,"",Tabla1[[#This Row],[FECHA PROG.]]+VLOOKUP(RANDBETWEEN(1,20),Tablas!$Q$6:$R$25,2,0))</f>
        <v>43385</v>
      </c>
      <c r="L404" s="7">
        <f ca="1">IF(Tabla1[[#This Row],[FECHA EJEC.]]="","",TIME(RANDBETWEEN(9,15),RANDBETWEEN(10,40),0))</f>
        <v>0.38819444444444445</v>
      </c>
      <c r="M404" s="7">
        <f ca="1">IF(Tabla1[[#This Row],[FECHA EJEC.]]="","",Tabla1[[#This Row],[HORA INICIO]]+TIME(RANDBETWEEN(1,4),RANDBETWEEN(10,30),0))</f>
        <v>0.56319444444444444</v>
      </c>
      <c r="N404" s="8">
        <f ca="1">IF(Tabla1[[#This Row],[FECHA EJEC.]]="","",HOUR(Tabla1[[#This Row],[HORA TERMINO]]-Tabla1[[#This Row],[HORA INICIO]])+MINUTE(Tabla1[[#This Row],[HORA TERMINO]]-Tabla1[[#This Row],[HORA INICIO]])/60)</f>
        <v>4.2</v>
      </c>
      <c r="O404" s="1" t="str">
        <f ca="1">IF(AND(K404=I404,J404="CONFORME"),"FECHA CUMPLIDA",IF(J404="STAND BY","STAND BY",IF(J404=""," ",IF(Tabla1[[#This Row],[FECHA EJEC.]]="","PENDIENTE",CONCATENATE("RETRASO DE ",(K404-I404)," DIAS")))))</f>
        <v>FECHA CUMPLIDA</v>
      </c>
      <c r="P404" s="2" t="str">
        <f ca="1">VLOOKUP(MONTH(Tabla1[[#This Row],[FECHA PROG.]]),Tabla2[],2,0)</f>
        <v>Oct</v>
      </c>
      <c r="Q404" s="1">
        <f ca="1">YEAR(Tabla1[[#This Row],[FECHA PROG.]])</f>
        <v>2018</v>
      </c>
      <c r="R404" s="8">
        <f ca="1">360-SUMIFS(Tabla1[HORAS],Tabla1[MÁQUINA],Tabla1[[#This Row],[MÁQUINA]],Tabla1[AÑO],Tabla1[[#This Row],[AÑO]],Tabla1[MES],Tabla1[[#This Row],[MES]])</f>
        <v>353.55</v>
      </c>
      <c r="S404" s="17">
        <f ca="1">Tabla1[[#This Row],[HORAS DISPONIBLES]]/360</f>
        <v>0.98208333333333342</v>
      </c>
    </row>
    <row r="405" spans="1:19" x14ac:dyDescent="0.2">
      <c r="A405" s="1" t="s">
        <v>153</v>
      </c>
      <c r="B405" s="1" t="s">
        <v>60</v>
      </c>
      <c r="C405" s="1" t="str">
        <f ca="1">VLOOKUP(RANDBETWEEN(1,13),Tablas!$N$7:$O$19,2,0)</f>
        <v>MOTOTRAILLA</v>
      </c>
      <c r="E405" s="1" t="s">
        <v>18</v>
      </c>
      <c r="F405" s="1">
        <v>107</v>
      </c>
      <c r="G405" s="1" t="s">
        <v>19</v>
      </c>
      <c r="H405" s="1">
        <v>1698</v>
      </c>
      <c r="I405" s="2">
        <f t="shared" ca="1" si="6"/>
        <v>43267</v>
      </c>
      <c r="J405" s="1" t="str">
        <f ca="1">IFERROR(IF(YEAR(Tabla1[[#This Row],[FECHA EJEC.]])&gt;0,"CONFORME","STANDBY"),"PENDIENTE")</f>
        <v>CONFORME</v>
      </c>
      <c r="K405" s="2">
        <f ca="1">IF(VLOOKUP(RANDBETWEEN(1,20),Tablas!$Q$6:$R$25,2,0)=0,"",Tabla1[[#This Row],[FECHA PROG.]]+VLOOKUP(RANDBETWEEN(1,20),Tablas!$Q$6:$R$25,2,0))</f>
        <v>43270</v>
      </c>
      <c r="L405" s="7">
        <f ca="1">IF(Tabla1[[#This Row],[FECHA EJEC.]]="","",TIME(RANDBETWEEN(9,15),RANDBETWEEN(10,40),0))</f>
        <v>0.43055555555555558</v>
      </c>
      <c r="M405" s="7">
        <f ca="1">IF(Tabla1[[#This Row],[FECHA EJEC.]]="","",Tabla1[[#This Row],[HORA INICIO]]+TIME(RANDBETWEEN(1,4),RANDBETWEEN(10,30),0))</f>
        <v>0.56944444444444442</v>
      </c>
      <c r="N405" s="8">
        <f ca="1">IF(Tabla1[[#This Row],[FECHA EJEC.]]="","",HOUR(Tabla1[[#This Row],[HORA TERMINO]]-Tabla1[[#This Row],[HORA INICIO]])+MINUTE(Tabla1[[#This Row],[HORA TERMINO]]-Tabla1[[#This Row],[HORA INICIO]])/60)</f>
        <v>3.3333333333333335</v>
      </c>
      <c r="O405" s="1" t="str">
        <f ca="1">IF(AND(K405=I405,J405="CONFORME"),"FECHA CUMPLIDA",IF(J405="STAND BY","STAND BY",IF(J405=""," ",IF(Tabla1[[#This Row],[FECHA EJEC.]]="","PENDIENTE",CONCATENATE("RETRASO DE ",(K405-I405)," DIAS")))))</f>
        <v>RETRASO DE 3 DIAS</v>
      </c>
      <c r="P405" s="2" t="str">
        <f ca="1">VLOOKUP(MONTH(Tabla1[[#This Row],[FECHA PROG.]]),Tabla2[],2,0)</f>
        <v>Jun</v>
      </c>
      <c r="Q405" s="1">
        <f ca="1">YEAR(Tabla1[[#This Row],[FECHA PROG.]])</f>
        <v>2018</v>
      </c>
      <c r="R405" s="8">
        <f ca="1">360-SUMIFS(Tabla1[HORAS],Tabla1[MÁQUINA],Tabla1[[#This Row],[MÁQUINA]],Tabla1[AÑO],Tabla1[[#This Row],[AÑO]],Tabla1[MES],Tabla1[[#This Row],[MES]])</f>
        <v>356.66666666666669</v>
      </c>
      <c r="S405" s="17">
        <f ca="1">Tabla1[[#This Row],[HORAS DISPONIBLES]]/360</f>
        <v>0.99074074074074081</v>
      </c>
    </row>
    <row r="406" spans="1:19" x14ac:dyDescent="0.2">
      <c r="A406" s="1" t="s">
        <v>188</v>
      </c>
      <c r="B406" s="1" t="s">
        <v>35</v>
      </c>
      <c r="C406" s="1" t="str">
        <f ca="1">VLOOKUP(RANDBETWEEN(1,13),Tablas!$N$7:$O$19,2,0)</f>
        <v>DRAGAS</v>
      </c>
      <c r="D406" s="1" t="s">
        <v>12</v>
      </c>
      <c r="E406" s="1" t="s">
        <v>13</v>
      </c>
      <c r="F406" s="1">
        <v>106</v>
      </c>
      <c r="G406" s="1" t="s">
        <v>29</v>
      </c>
      <c r="H406" s="1">
        <v>908</v>
      </c>
      <c r="I406" s="2">
        <f t="shared" ca="1" si="6"/>
        <v>43108</v>
      </c>
      <c r="J406" s="1" t="str">
        <f ca="1">IFERROR(IF(YEAR(Tabla1[[#This Row],[FECHA EJEC.]])&gt;0,"CONFORME","STANDBY"),"PENDIENTE")</f>
        <v>CONFORME</v>
      </c>
      <c r="K406" s="2">
        <f ca="1">IF(VLOOKUP(RANDBETWEEN(1,20),Tablas!$Q$6:$R$25,2,0)=0,"",Tabla1[[#This Row],[FECHA PROG.]]+VLOOKUP(RANDBETWEEN(1,20),Tablas!$Q$6:$R$25,2,0))</f>
        <v>43111</v>
      </c>
      <c r="L406" s="7">
        <f ca="1">IF(Tabla1[[#This Row],[FECHA EJEC.]]="","",TIME(RANDBETWEEN(9,15),RANDBETWEEN(10,40),0))</f>
        <v>0.55486111111111114</v>
      </c>
      <c r="M406" s="7">
        <f ca="1">IF(Tabla1[[#This Row],[FECHA EJEC.]]="","",Tabla1[[#This Row],[HORA INICIO]]+TIME(RANDBETWEEN(1,4),RANDBETWEEN(10,30),0))</f>
        <v>0.73750000000000004</v>
      </c>
      <c r="N406" s="8">
        <f ca="1">IF(Tabla1[[#This Row],[FECHA EJEC.]]="","",HOUR(Tabla1[[#This Row],[HORA TERMINO]]-Tabla1[[#This Row],[HORA INICIO]])+MINUTE(Tabla1[[#This Row],[HORA TERMINO]]-Tabla1[[#This Row],[HORA INICIO]])/60)</f>
        <v>4.3833333333333337</v>
      </c>
      <c r="O406" s="1" t="str">
        <f ca="1">IF(AND(K406=I406,J406="CONFORME"),"FECHA CUMPLIDA",IF(J406="STAND BY","STAND BY",IF(J406=""," ",IF(Tabla1[[#This Row],[FECHA EJEC.]]="","PENDIENTE",CONCATENATE("RETRASO DE ",(K406-I406)," DIAS")))))</f>
        <v>RETRASO DE 3 DIAS</v>
      </c>
      <c r="P406" s="2" t="str">
        <f ca="1">VLOOKUP(MONTH(Tabla1[[#This Row],[FECHA PROG.]]),Tabla2[],2,0)</f>
        <v>Ene</v>
      </c>
      <c r="Q406" s="1">
        <f ca="1">YEAR(Tabla1[[#This Row],[FECHA PROG.]])</f>
        <v>2018</v>
      </c>
      <c r="R406" s="8">
        <f ca="1">360-SUMIFS(Tabla1[HORAS],Tabla1[MÁQUINA],Tabla1[[#This Row],[MÁQUINA]],Tabla1[AÑO],Tabla1[[#This Row],[AÑO]],Tabla1[MES],Tabla1[[#This Row],[MES]])</f>
        <v>331.1</v>
      </c>
      <c r="S406" s="17">
        <f ca="1">Tabla1[[#This Row],[HORAS DISPONIBLES]]/360</f>
        <v>0.91972222222222233</v>
      </c>
    </row>
    <row r="407" spans="1:19" x14ac:dyDescent="0.2">
      <c r="A407" s="1" t="s">
        <v>188</v>
      </c>
      <c r="B407" s="1" t="s">
        <v>35</v>
      </c>
      <c r="C407" s="1" t="str">
        <f ca="1">VLOOKUP(RANDBETWEEN(1,13),Tablas!$N$7:$O$19,2,0)</f>
        <v>LAS VOLQUETAS</v>
      </c>
      <c r="D407" s="1" t="s">
        <v>12</v>
      </c>
      <c r="E407" s="1" t="s">
        <v>18</v>
      </c>
      <c r="F407" s="1">
        <v>106</v>
      </c>
      <c r="G407" s="1" t="s">
        <v>55</v>
      </c>
      <c r="H407" s="1">
        <v>1911</v>
      </c>
      <c r="I407" s="2">
        <f t="shared" ca="1" si="6"/>
        <v>43423</v>
      </c>
      <c r="J407" s="1" t="str">
        <f ca="1">IFERROR(IF(YEAR(Tabla1[[#This Row],[FECHA EJEC.]])&gt;0,"CONFORME","STANDBY"),"PENDIENTE")</f>
        <v>PENDIENTE</v>
      </c>
      <c r="K407" s="2" t="str">
        <f ca="1">IF(VLOOKUP(RANDBETWEEN(1,20),Tablas!$Q$6:$R$25,2,0)=0,"",Tabla1[[#This Row],[FECHA PROG.]]+VLOOKUP(RANDBETWEEN(1,20),Tablas!$Q$6:$R$25,2,0))</f>
        <v/>
      </c>
      <c r="L407" s="7" t="str">
        <f ca="1">IF(Tabla1[[#This Row],[FECHA EJEC.]]="","",TIME(RANDBETWEEN(9,15),RANDBETWEEN(10,40),0))</f>
        <v/>
      </c>
      <c r="M407" s="7" t="str">
        <f ca="1">IF(Tabla1[[#This Row],[FECHA EJEC.]]="","",Tabla1[[#This Row],[HORA INICIO]]+TIME(RANDBETWEEN(1,4),RANDBETWEEN(10,30),0))</f>
        <v/>
      </c>
      <c r="N407" s="8" t="str">
        <f ca="1">IF(Tabla1[[#This Row],[FECHA EJEC.]]="","",HOUR(Tabla1[[#This Row],[HORA TERMINO]]-Tabla1[[#This Row],[HORA INICIO]])+MINUTE(Tabla1[[#This Row],[HORA TERMINO]]-Tabla1[[#This Row],[HORA INICIO]])/60)</f>
        <v/>
      </c>
      <c r="O407" s="1" t="str">
        <f ca="1">IF(AND(K407=I407,J407="CONFORME"),"FECHA CUMPLIDA",IF(J407="STAND BY","STAND BY",IF(J407=""," ",IF(Tabla1[[#This Row],[FECHA EJEC.]]="","PENDIENTE",CONCATENATE("RETRASO DE ",(K407-I407)," DIAS")))))</f>
        <v>PENDIENTE</v>
      </c>
      <c r="P407" s="2" t="str">
        <f ca="1">VLOOKUP(MONTH(Tabla1[[#This Row],[FECHA PROG.]]),Tabla2[],2,0)</f>
        <v>Nov</v>
      </c>
      <c r="Q407" s="1">
        <f ca="1">YEAR(Tabla1[[#This Row],[FECHA PROG.]])</f>
        <v>2018</v>
      </c>
      <c r="R407" s="8">
        <f ca="1">360-SUMIFS(Tabla1[HORAS],Tabla1[MÁQUINA],Tabla1[[#This Row],[MÁQUINA]],Tabla1[AÑO],Tabla1[[#This Row],[AÑO]],Tabla1[MES],Tabla1[[#This Row],[MES]])</f>
        <v>356.7</v>
      </c>
      <c r="S407" s="17">
        <f ca="1">Tabla1[[#This Row],[HORAS DISPONIBLES]]/360</f>
        <v>0.99083333333333334</v>
      </c>
    </row>
    <row r="408" spans="1:19" x14ac:dyDescent="0.2">
      <c r="A408" s="1" t="s">
        <v>139</v>
      </c>
      <c r="B408" s="1" t="s">
        <v>28</v>
      </c>
      <c r="C408" s="1" t="str">
        <f ca="1">VLOOKUP(RANDBETWEEN(1,13),Tablas!$N$7:$O$19,2,0)</f>
        <v>LAS VOLQUETAS</v>
      </c>
      <c r="D408" s="1" t="s">
        <v>12</v>
      </c>
      <c r="E408" s="1" t="s">
        <v>13</v>
      </c>
      <c r="F408" s="1">
        <v>106</v>
      </c>
      <c r="G408" s="1" t="s">
        <v>29</v>
      </c>
      <c r="H408" s="1">
        <v>908</v>
      </c>
      <c r="I408" s="2">
        <f t="shared" ca="1" si="6"/>
        <v>43361</v>
      </c>
      <c r="J408" s="1" t="str">
        <f ca="1">IFERROR(IF(YEAR(Tabla1[[#This Row],[FECHA EJEC.]])&gt;0,"CONFORME","STANDBY"),"PENDIENTE")</f>
        <v>CONFORME</v>
      </c>
      <c r="K408" s="2">
        <f ca="1">IF(VLOOKUP(RANDBETWEEN(1,20),Tablas!$Q$6:$R$25,2,0)=0,"",Tabla1[[#This Row],[FECHA PROG.]]+VLOOKUP(RANDBETWEEN(1,20),Tablas!$Q$6:$R$25,2,0))</f>
        <v>43363</v>
      </c>
      <c r="L408" s="7">
        <f ca="1">IF(Tabla1[[#This Row],[FECHA EJEC.]]="","",TIME(RANDBETWEEN(9,15),RANDBETWEEN(10,40),0))</f>
        <v>0.44305555555555554</v>
      </c>
      <c r="M408" s="7">
        <f ca="1">IF(Tabla1[[#This Row],[FECHA EJEC.]]="","",Tabla1[[#This Row],[HORA INICIO]]+TIME(RANDBETWEEN(1,4),RANDBETWEEN(10,30),0))</f>
        <v>0.57499999999999996</v>
      </c>
      <c r="N408" s="8">
        <f ca="1">IF(Tabla1[[#This Row],[FECHA EJEC.]]="","",HOUR(Tabla1[[#This Row],[HORA TERMINO]]-Tabla1[[#This Row],[HORA INICIO]])+MINUTE(Tabla1[[#This Row],[HORA TERMINO]]-Tabla1[[#This Row],[HORA INICIO]])/60)</f>
        <v>3.1666666666666665</v>
      </c>
      <c r="O408" s="1" t="str">
        <f ca="1">IF(AND(K408=I408,J408="CONFORME"),"FECHA CUMPLIDA",IF(J408="STAND BY","STAND BY",IF(J408=""," ",IF(Tabla1[[#This Row],[FECHA EJEC.]]="","PENDIENTE",CONCATENATE("RETRASO DE ",(K408-I408)," DIAS")))))</f>
        <v>RETRASO DE 2 DIAS</v>
      </c>
      <c r="P408" s="2" t="str">
        <f ca="1">VLOOKUP(MONTH(Tabla1[[#This Row],[FECHA PROG.]]),Tabla2[],2,0)</f>
        <v>Set</v>
      </c>
      <c r="Q408" s="1">
        <f ca="1">YEAR(Tabla1[[#This Row],[FECHA PROG.]])</f>
        <v>2018</v>
      </c>
      <c r="R408" s="8">
        <f ca="1">360-SUMIFS(Tabla1[HORAS],Tabla1[MÁQUINA],Tabla1[[#This Row],[MÁQUINA]],Tabla1[AÑO],Tabla1[[#This Row],[AÑO]],Tabla1[MES],Tabla1[[#This Row],[MES]])</f>
        <v>322.11666666666667</v>
      </c>
      <c r="S408" s="17">
        <f ca="1">Tabla1[[#This Row],[HORAS DISPONIBLES]]/360</f>
        <v>0.89476851851851857</v>
      </c>
    </row>
    <row r="409" spans="1:19" x14ac:dyDescent="0.2">
      <c r="A409" s="1" t="s">
        <v>139</v>
      </c>
      <c r="B409" s="1" t="s">
        <v>28</v>
      </c>
      <c r="C409" s="1" t="str">
        <f ca="1">VLOOKUP(RANDBETWEEN(1,13),Tablas!$N$7:$O$19,2,0)</f>
        <v>CARGADORA</v>
      </c>
      <c r="D409" s="1" t="s">
        <v>12</v>
      </c>
      <c r="E409" s="1" t="s">
        <v>18</v>
      </c>
      <c r="F409" s="1">
        <v>106</v>
      </c>
      <c r="G409" s="1" t="s">
        <v>55</v>
      </c>
      <c r="H409" s="1">
        <v>1911</v>
      </c>
      <c r="I409" s="2">
        <f t="shared" ca="1" si="6"/>
        <v>43153</v>
      </c>
      <c r="J409" s="1" t="str">
        <f ca="1">IFERROR(IF(YEAR(Tabla1[[#This Row],[FECHA EJEC.]])&gt;0,"CONFORME","STANDBY"),"PENDIENTE")</f>
        <v>CONFORME</v>
      </c>
      <c r="K409" s="2">
        <f ca="1">IF(VLOOKUP(RANDBETWEEN(1,20),Tablas!$Q$6:$R$25,2,0)=0,"",Tabla1[[#This Row],[FECHA PROG.]]+VLOOKUP(RANDBETWEEN(1,20),Tablas!$Q$6:$R$25,2,0))</f>
        <v>43153</v>
      </c>
      <c r="L409" s="7">
        <f ca="1">IF(Tabla1[[#This Row],[FECHA EJEC.]]="","",TIME(RANDBETWEEN(9,15),RANDBETWEEN(10,40),0))</f>
        <v>0.55694444444444446</v>
      </c>
      <c r="M409" s="7">
        <f ca="1">IF(Tabla1[[#This Row],[FECHA EJEC.]]="","",Tabla1[[#This Row],[HORA INICIO]]+TIME(RANDBETWEEN(1,4),RANDBETWEEN(10,30),0))</f>
        <v>0.65069444444444446</v>
      </c>
      <c r="N409" s="8">
        <f ca="1">IF(Tabla1[[#This Row],[FECHA EJEC.]]="","",HOUR(Tabla1[[#This Row],[HORA TERMINO]]-Tabla1[[#This Row],[HORA INICIO]])+MINUTE(Tabla1[[#This Row],[HORA TERMINO]]-Tabla1[[#This Row],[HORA INICIO]])/60)</f>
        <v>2.25</v>
      </c>
      <c r="O409" s="1" t="str">
        <f ca="1">IF(AND(K409=I409,J409="CONFORME"),"FECHA CUMPLIDA",IF(J409="STAND BY","STAND BY",IF(J409=""," ",IF(Tabla1[[#This Row],[FECHA EJEC.]]="","PENDIENTE",CONCATENATE("RETRASO DE ",(K409-I409)," DIAS")))))</f>
        <v>FECHA CUMPLIDA</v>
      </c>
      <c r="P409" s="2" t="str">
        <f ca="1">VLOOKUP(MONTH(Tabla1[[#This Row],[FECHA PROG.]]),Tabla2[],2,0)</f>
        <v>Feb</v>
      </c>
      <c r="Q409" s="1">
        <f ca="1">YEAR(Tabla1[[#This Row],[FECHA PROG.]])</f>
        <v>2018</v>
      </c>
      <c r="R409" s="8">
        <f ca="1">360-SUMIFS(Tabla1[HORAS],Tabla1[MÁQUINA],Tabla1[[#This Row],[MÁQUINA]],Tabla1[AÑO],Tabla1[[#This Row],[AÑO]],Tabla1[MES],Tabla1[[#This Row],[MES]])</f>
        <v>318.2</v>
      </c>
      <c r="S409" s="17">
        <f ca="1">Tabla1[[#This Row],[HORAS DISPONIBLES]]/360</f>
        <v>0.88388888888888884</v>
      </c>
    </row>
    <row r="410" spans="1:19" x14ac:dyDescent="0.2">
      <c r="A410" s="1" t="s">
        <v>148</v>
      </c>
      <c r="B410" s="1" t="s">
        <v>43</v>
      </c>
      <c r="C410" s="1" t="str">
        <f ca="1">VLOOKUP(RANDBETWEEN(1,13),Tablas!$N$7:$O$19,2,0)</f>
        <v>MOTONIVELADORA</v>
      </c>
      <c r="D410" s="1" t="s">
        <v>12</v>
      </c>
      <c r="E410" s="1" t="s">
        <v>24</v>
      </c>
      <c r="F410" s="1">
        <v>201</v>
      </c>
      <c r="G410" s="1" t="s">
        <v>25</v>
      </c>
      <c r="H410" s="1">
        <v>1168</v>
      </c>
      <c r="I410" s="2">
        <f t="shared" ca="1" si="6"/>
        <v>43414</v>
      </c>
      <c r="J410" s="1" t="str">
        <f ca="1">IFERROR(IF(YEAR(Tabla1[[#This Row],[FECHA EJEC.]])&gt;0,"CONFORME","STANDBY"),"PENDIENTE")</f>
        <v>PENDIENTE</v>
      </c>
      <c r="K410" s="2" t="str">
        <f ca="1">IF(VLOOKUP(RANDBETWEEN(1,20),Tablas!$Q$6:$R$25,2,0)=0,"",Tabla1[[#This Row],[FECHA PROG.]]+VLOOKUP(RANDBETWEEN(1,20),Tablas!$Q$6:$R$25,2,0))</f>
        <v/>
      </c>
      <c r="L410" s="7" t="str">
        <f ca="1">IF(Tabla1[[#This Row],[FECHA EJEC.]]="","",TIME(RANDBETWEEN(9,15),RANDBETWEEN(10,40),0))</f>
        <v/>
      </c>
      <c r="M410" s="7" t="str">
        <f ca="1">IF(Tabla1[[#This Row],[FECHA EJEC.]]="","",Tabla1[[#This Row],[HORA INICIO]]+TIME(RANDBETWEEN(1,4),RANDBETWEEN(10,30),0))</f>
        <v/>
      </c>
      <c r="N410" s="8" t="str">
        <f ca="1">IF(Tabla1[[#This Row],[FECHA EJEC.]]="","",HOUR(Tabla1[[#This Row],[HORA TERMINO]]-Tabla1[[#This Row],[HORA INICIO]])+MINUTE(Tabla1[[#This Row],[HORA TERMINO]]-Tabla1[[#This Row],[HORA INICIO]])/60)</f>
        <v/>
      </c>
      <c r="O410" s="1" t="str">
        <f ca="1">IF(AND(K410=I410,J410="CONFORME"),"FECHA CUMPLIDA",IF(J410="STAND BY","STAND BY",IF(J410=""," ",IF(Tabla1[[#This Row],[FECHA EJEC.]]="","PENDIENTE",CONCATENATE("RETRASO DE ",(K410-I410)," DIAS")))))</f>
        <v>PENDIENTE</v>
      </c>
      <c r="P410" s="2" t="str">
        <f ca="1">VLOOKUP(MONTH(Tabla1[[#This Row],[FECHA PROG.]]),Tabla2[],2,0)</f>
        <v>Nov</v>
      </c>
      <c r="Q410" s="1">
        <f ca="1">YEAR(Tabla1[[#This Row],[FECHA PROG.]])</f>
        <v>2018</v>
      </c>
      <c r="R410" s="8">
        <f ca="1">360-SUMIFS(Tabla1[HORAS],Tabla1[MÁQUINA],Tabla1[[#This Row],[MÁQUINA]],Tabla1[AÑO],Tabla1[[#This Row],[AÑO]],Tabla1[MES],Tabla1[[#This Row],[MES]])</f>
        <v>353.38333333333333</v>
      </c>
      <c r="S410" s="17">
        <f ca="1">Tabla1[[#This Row],[HORAS DISPONIBLES]]/360</f>
        <v>0.98162037037037031</v>
      </c>
    </row>
    <row r="411" spans="1:19" x14ac:dyDescent="0.2">
      <c r="A411" s="1" t="s">
        <v>134</v>
      </c>
      <c r="B411" s="1" t="s">
        <v>11</v>
      </c>
      <c r="C411" s="1" t="str">
        <f ca="1">VLOOKUP(RANDBETWEEN(1,13),Tablas!$N$7:$O$19,2,0)</f>
        <v>TRACTORES</v>
      </c>
      <c r="D411" s="1" t="s">
        <v>12</v>
      </c>
      <c r="E411" s="1" t="s">
        <v>13</v>
      </c>
      <c r="F411" s="1">
        <v>107</v>
      </c>
      <c r="G411" s="1" t="s">
        <v>14</v>
      </c>
      <c r="H411" s="1">
        <v>1420</v>
      </c>
      <c r="I411" s="2">
        <f t="shared" ca="1" si="6"/>
        <v>43560</v>
      </c>
      <c r="J411" s="1" t="str">
        <f ca="1">IFERROR(IF(YEAR(Tabla1[[#This Row],[FECHA EJEC.]])&gt;0,"CONFORME","STANDBY"),"PENDIENTE")</f>
        <v>CONFORME</v>
      </c>
      <c r="K411" s="2">
        <f ca="1">IF(VLOOKUP(RANDBETWEEN(1,20),Tablas!$Q$6:$R$25,2,0)=0,"",Tabla1[[#This Row],[FECHA PROG.]]+VLOOKUP(RANDBETWEEN(1,20),Tablas!$Q$6:$R$25,2,0))</f>
        <v>43564</v>
      </c>
      <c r="L411" s="7">
        <f ca="1">IF(Tabla1[[#This Row],[FECHA EJEC.]]="","",TIME(RANDBETWEEN(9,15),RANDBETWEEN(10,40),0))</f>
        <v>0.65138888888888891</v>
      </c>
      <c r="M411" s="7">
        <f ca="1">IF(Tabla1[[#This Row],[FECHA EJEC.]]="","",Tabla1[[#This Row],[HORA INICIO]]+TIME(RANDBETWEEN(1,4),RANDBETWEEN(10,30),0))</f>
        <v>0.70486111111111116</v>
      </c>
      <c r="N411" s="8">
        <f ca="1">IF(Tabla1[[#This Row],[FECHA EJEC.]]="","",HOUR(Tabla1[[#This Row],[HORA TERMINO]]-Tabla1[[#This Row],[HORA INICIO]])+MINUTE(Tabla1[[#This Row],[HORA TERMINO]]-Tabla1[[#This Row],[HORA INICIO]])/60)</f>
        <v>1.2833333333333332</v>
      </c>
      <c r="O411" s="1" t="str">
        <f ca="1">IF(AND(K411=I411,J411="CONFORME"),"FECHA CUMPLIDA",IF(J411="STAND BY","STAND BY",IF(J411=""," ",IF(Tabla1[[#This Row],[FECHA EJEC.]]="","PENDIENTE",CONCATENATE("RETRASO DE ",(K411-I411)," DIAS")))))</f>
        <v>RETRASO DE 4 DIAS</v>
      </c>
      <c r="P411" s="2" t="str">
        <f ca="1">VLOOKUP(MONTH(Tabla1[[#This Row],[FECHA PROG.]]),Tabla2[],2,0)</f>
        <v>Abr</v>
      </c>
      <c r="Q411" s="1">
        <f ca="1">YEAR(Tabla1[[#This Row],[FECHA PROG.]])</f>
        <v>2019</v>
      </c>
      <c r="R411" s="8">
        <f ca="1">360-SUMIFS(Tabla1[HORAS],Tabla1[MÁQUINA],Tabla1[[#This Row],[MÁQUINA]],Tabla1[AÑO],Tabla1[[#This Row],[AÑO]],Tabla1[MES],Tabla1[[#This Row],[MES]])</f>
        <v>351.5</v>
      </c>
      <c r="S411" s="17">
        <f ca="1">Tabla1[[#This Row],[HORAS DISPONIBLES]]/360</f>
        <v>0.97638888888888886</v>
      </c>
    </row>
    <row r="412" spans="1:19" x14ac:dyDescent="0.2">
      <c r="A412" s="1" t="s">
        <v>139</v>
      </c>
      <c r="B412" s="1" t="s">
        <v>28</v>
      </c>
      <c r="C412" s="1" t="str">
        <f ca="1">VLOOKUP(RANDBETWEEN(1,13),Tablas!$N$7:$O$19,2,0)</f>
        <v>PAVIMENTADORA</v>
      </c>
      <c r="D412" s="1" t="s">
        <v>12</v>
      </c>
      <c r="E412" s="1" t="s">
        <v>13</v>
      </c>
      <c r="F412" s="1">
        <v>106</v>
      </c>
      <c r="G412" s="1" t="s">
        <v>29</v>
      </c>
      <c r="H412" s="1">
        <v>908</v>
      </c>
      <c r="I412" s="2">
        <f t="shared" ca="1" si="6"/>
        <v>43340</v>
      </c>
      <c r="J412" s="1" t="str">
        <f ca="1">IFERROR(IF(YEAR(Tabla1[[#This Row],[FECHA EJEC.]])&gt;0,"CONFORME","STANDBY"),"PENDIENTE")</f>
        <v>CONFORME</v>
      </c>
      <c r="K412" s="2">
        <f ca="1">IF(VLOOKUP(RANDBETWEEN(1,20),Tablas!$Q$6:$R$25,2,0)=0,"",Tabla1[[#This Row],[FECHA PROG.]]+VLOOKUP(RANDBETWEEN(1,20),Tablas!$Q$6:$R$25,2,0))</f>
        <v>43341</v>
      </c>
      <c r="L412" s="7">
        <f ca="1">IF(Tabla1[[#This Row],[FECHA EJEC.]]="","",TIME(RANDBETWEEN(9,15),RANDBETWEEN(10,40),0))</f>
        <v>0.48472222222222222</v>
      </c>
      <c r="M412" s="7">
        <f ca="1">IF(Tabla1[[#This Row],[FECHA EJEC.]]="","",Tabla1[[#This Row],[HORA INICIO]]+TIME(RANDBETWEEN(1,4),RANDBETWEEN(10,30),0))</f>
        <v>0.61736111111111114</v>
      </c>
      <c r="N412" s="8">
        <f ca="1">IF(Tabla1[[#This Row],[FECHA EJEC.]]="","",HOUR(Tabla1[[#This Row],[HORA TERMINO]]-Tabla1[[#This Row],[HORA INICIO]])+MINUTE(Tabla1[[#This Row],[HORA TERMINO]]-Tabla1[[#This Row],[HORA INICIO]])/60)</f>
        <v>3.1833333333333331</v>
      </c>
      <c r="O412" s="1" t="str">
        <f ca="1">IF(AND(K412=I412,J412="CONFORME"),"FECHA CUMPLIDA",IF(J412="STAND BY","STAND BY",IF(J412=""," ",IF(Tabla1[[#This Row],[FECHA EJEC.]]="","PENDIENTE",CONCATENATE("RETRASO DE ",(K412-I412)," DIAS")))))</f>
        <v>RETRASO DE 1 DIAS</v>
      </c>
      <c r="P412" s="2" t="str">
        <f ca="1">VLOOKUP(MONTH(Tabla1[[#This Row],[FECHA PROG.]]),Tabla2[],2,0)</f>
        <v>Ago</v>
      </c>
      <c r="Q412" s="1">
        <f ca="1">YEAR(Tabla1[[#This Row],[FECHA PROG.]])</f>
        <v>2018</v>
      </c>
      <c r="R412" s="8">
        <f ca="1">360-SUMIFS(Tabla1[HORAS],Tabla1[MÁQUINA],Tabla1[[#This Row],[MÁQUINA]],Tabla1[AÑO],Tabla1[[#This Row],[AÑO]],Tabla1[MES],Tabla1[[#This Row],[MES]])</f>
        <v>310.93333333333334</v>
      </c>
      <c r="S412" s="17">
        <f ca="1">Tabla1[[#This Row],[HORAS DISPONIBLES]]/360</f>
        <v>0.86370370370370375</v>
      </c>
    </row>
    <row r="413" spans="1:19" x14ac:dyDescent="0.2">
      <c r="A413" s="1" t="s">
        <v>139</v>
      </c>
      <c r="B413" s="1" t="s">
        <v>28</v>
      </c>
      <c r="C413" s="1" t="str">
        <f ca="1">VLOOKUP(RANDBETWEEN(1,13),Tablas!$N$7:$O$19,2,0)</f>
        <v>CARGADORA</v>
      </c>
      <c r="D413" s="1" t="s">
        <v>12</v>
      </c>
      <c r="E413" s="1" t="s">
        <v>18</v>
      </c>
      <c r="F413" s="1">
        <v>106</v>
      </c>
      <c r="G413" s="1" t="s">
        <v>55</v>
      </c>
      <c r="H413" s="1">
        <v>1911</v>
      </c>
      <c r="I413" s="2">
        <f t="shared" ca="1" si="6"/>
        <v>43554</v>
      </c>
      <c r="J413" s="1" t="str">
        <f ca="1">IFERROR(IF(YEAR(Tabla1[[#This Row],[FECHA EJEC.]])&gt;0,"CONFORME","STANDBY"),"PENDIENTE")</f>
        <v>CONFORME</v>
      </c>
      <c r="K413" s="2">
        <f ca="1">IF(VLOOKUP(RANDBETWEEN(1,20),Tablas!$Q$6:$R$25,2,0)=0,"",Tabla1[[#This Row],[FECHA PROG.]]+VLOOKUP(RANDBETWEEN(1,20),Tablas!$Q$6:$R$25,2,0))</f>
        <v>43554</v>
      </c>
      <c r="L413" s="7">
        <f ca="1">IF(Tabla1[[#This Row],[FECHA EJEC.]]="","",TIME(RANDBETWEEN(9,15),RANDBETWEEN(10,40),0))</f>
        <v>0.60624999999999996</v>
      </c>
      <c r="M413" s="7">
        <f ca="1">IF(Tabla1[[#This Row],[FECHA EJEC.]]="","",Tabla1[[#This Row],[HORA INICIO]]+TIME(RANDBETWEEN(1,4),RANDBETWEEN(10,30),0))</f>
        <v>0.79305555555555551</v>
      </c>
      <c r="N413" s="8">
        <f ca="1">IF(Tabla1[[#This Row],[FECHA EJEC.]]="","",HOUR(Tabla1[[#This Row],[HORA TERMINO]]-Tabla1[[#This Row],[HORA INICIO]])+MINUTE(Tabla1[[#This Row],[HORA TERMINO]]-Tabla1[[#This Row],[HORA INICIO]])/60)</f>
        <v>4.4833333333333334</v>
      </c>
      <c r="O413" s="1" t="str">
        <f ca="1">IF(AND(K413=I413,J413="CONFORME"),"FECHA CUMPLIDA",IF(J413="STAND BY","STAND BY",IF(J413=""," ",IF(Tabla1[[#This Row],[FECHA EJEC.]]="","PENDIENTE",CONCATENATE("RETRASO DE ",(K413-I413)," DIAS")))))</f>
        <v>FECHA CUMPLIDA</v>
      </c>
      <c r="P413" s="2" t="str">
        <f ca="1">VLOOKUP(MONTH(Tabla1[[#This Row],[FECHA PROG.]]),Tabla2[],2,0)</f>
        <v>Mar</v>
      </c>
      <c r="Q413" s="1">
        <f ca="1">YEAR(Tabla1[[#This Row],[FECHA PROG.]])</f>
        <v>2019</v>
      </c>
      <c r="R413" s="8">
        <f ca="1">360-SUMIFS(Tabla1[HORAS],Tabla1[MÁQUINA],Tabla1[[#This Row],[MÁQUINA]],Tabla1[AÑO],Tabla1[[#This Row],[AÑO]],Tabla1[MES],Tabla1[[#This Row],[MES]])</f>
        <v>300.46666666666664</v>
      </c>
      <c r="S413" s="17">
        <f ca="1">Tabla1[[#This Row],[HORAS DISPONIBLES]]/360</f>
        <v>0.83462962962962961</v>
      </c>
    </row>
    <row r="414" spans="1:19" x14ac:dyDescent="0.2">
      <c r="A414" s="1" t="s">
        <v>142</v>
      </c>
      <c r="B414" s="1" t="s">
        <v>33</v>
      </c>
      <c r="C414" s="1" t="str">
        <f ca="1">VLOOKUP(RANDBETWEEN(1,13),Tablas!$N$7:$O$19,2,0)</f>
        <v>DRAGALINA</v>
      </c>
      <c r="D414" s="1" t="s">
        <v>12</v>
      </c>
      <c r="E414" s="1" t="s">
        <v>24</v>
      </c>
      <c r="F414" s="1">
        <v>201</v>
      </c>
      <c r="G414" s="1" t="s">
        <v>25</v>
      </c>
      <c r="H414" s="1">
        <v>1168</v>
      </c>
      <c r="I414" s="2">
        <f t="shared" ca="1" si="6"/>
        <v>43477</v>
      </c>
      <c r="J414" s="1" t="str">
        <f ca="1">IFERROR(IF(YEAR(Tabla1[[#This Row],[FECHA EJEC.]])&gt;0,"CONFORME","STANDBY"),"PENDIENTE")</f>
        <v>CONFORME</v>
      </c>
      <c r="K414" s="2">
        <f ca="1">IF(VLOOKUP(RANDBETWEEN(1,20),Tablas!$Q$6:$R$25,2,0)=0,"",Tabla1[[#This Row],[FECHA PROG.]]+VLOOKUP(RANDBETWEEN(1,20),Tablas!$Q$6:$R$25,2,0))</f>
        <v>43478</v>
      </c>
      <c r="L414" s="7">
        <f ca="1">IF(Tabla1[[#This Row],[FECHA EJEC.]]="","",TIME(RANDBETWEEN(9,15),RANDBETWEEN(10,40),0))</f>
        <v>0.60347222222222219</v>
      </c>
      <c r="M414" s="7">
        <f ca="1">IF(Tabla1[[#This Row],[FECHA EJEC.]]="","",Tabla1[[#This Row],[HORA INICIO]]+TIME(RANDBETWEEN(1,4),RANDBETWEEN(10,30),0))</f>
        <v>0.66111111111111109</v>
      </c>
      <c r="N414" s="8">
        <f ca="1">IF(Tabla1[[#This Row],[FECHA EJEC.]]="","",HOUR(Tabla1[[#This Row],[HORA TERMINO]]-Tabla1[[#This Row],[HORA INICIO]])+MINUTE(Tabla1[[#This Row],[HORA TERMINO]]-Tabla1[[#This Row],[HORA INICIO]])/60)</f>
        <v>1.3833333333333333</v>
      </c>
      <c r="O414" s="1" t="str">
        <f ca="1">IF(AND(K414=I414,J414="CONFORME"),"FECHA CUMPLIDA",IF(J414="STAND BY","STAND BY",IF(J414=""," ",IF(Tabla1[[#This Row],[FECHA EJEC.]]="","PENDIENTE",CONCATENATE("RETRASO DE ",(K414-I414)," DIAS")))))</f>
        <v>RETRASO DE 1 DIAS</v>
      </c>
      <c r="P414" s="2" t="str">
        <f ca="1">VLOOKUP(MONTH(Tabla1[[#This Row],[FECHA PROG.]]),Tabla2[],2,0)</f>
        <v>Ene</v>
      </c>
      <c r="Q414" s="1">
        <f ca="1">YEAR(Tabla1[[#This Row],[FECHA PROG.]])</f>
        <v>2019</v>
      </c>
      <c r="R414" s="8">
        <f ca="1">360-SUMIFS(Tabla1[HORAS],Tabla1[MÁQUINA],Tabla1[[#This Row],[MÁQUINA]],Tabla1[AÑO],Tabla1[[#This Row],[AÑO]],Tabla1[MES],Tabla1[[#This Row],[MES]])</f>
        <v>349.01666666666665</v>
      </c>
      <c r="S414" s="17">
        <f ca="1">Tabla1[[#This Row],[HORAS DISPONIBLES]]/360</f>
        <v>0.96949074074074071</v>
      </c>
    </row>
    <row r="415" spans="1:19" x14ac:dyDescent="0.2">
      <c r="A415" s="1" t="s">
        <v>139</v>
      </c>
      <c r="B415" s="1" t="s">
        <v>28</v>
      </c>
      <c r="C415" s="1" t="str">
        <f ca="1">VLOOKUP(RANDBETWEEN(1,13),Tablas!$N$7:$O$19,2,0)</f>
        <v>CISTERNAS DE AGUA</v>
      </c>
      <c r="D415" s="1" t="s">
        <v>12</v>
      </c>
      <c r="E415" s="1" t="s">
        <v>13</v>
      </c>
      <c r="F415" s="1">
        <v>106</v>
      </c>
      <c r="G415" s="1" t="s">
        <v>29</v>
      </c>
      <c r="H415" s="1">
        <v>908</v>
      </c>
      <c r="I415" s="2">
        <f t="shared" ca="1" si="6"/>
        <v>43523</v>
      </c>
      <c r="J415" s="1" t="str">
        <f ca="1">IFERROR(IF(YEAR(Tabla1[[#This Row],[FECHA EJEC.]])&gt;0,"CONFORME","STANDBY"),"PENDIENTE")</f>
        <v>CONFORME</v>
      </c>
      <c r="K415" s="2">
        <f ca="1">IF(VLOOKUP(RANDBETWEEN(1,20),Tablas!$Q$6:$R$25,2,0)=0,"",Tabla1[[#This Row],[FECHA PROG.]]+VLOOKUP(RANDBETWEEN(1,20),Tablas!$Q$6:$R$25,2,0))</f>
        <v>43526</v>
      </c>
      <c r="L415" s="7">
        <f ca="1">IF(Tabla1[[#This Row],[FECHA EJEC.]]="","",TIME(RANDBETWEEN(9,15),RANDBETWEEN(10,40),0))</f>
        <v>0.59861111111111109</v>
      </c>
      <c r="M415" s="7">
        <f ca="1">IF(Tabla1[[#This Row],[FECHA EJEC.]]="","",Tabla1[[#This Row],[HORA INICIO]]+TIME(RANDBETWEEN(1,4),RANDBETWEEN(10,30),0))</f>
        <v>0.77708333333333335</v>
      </c>
      <c r="N415" s="8">
        <f ca="1">IF(Tabla1[[#This Row],[FECHA EJEC.]]="","",HOUR(Tabla1[[#This Row],[HORA TERMINO]]-Tabla1[[#This Row],[HORA INICIO]])+MINUTE(Tabla1[[#This Row],[HORA TERMINO]]-Tabla1[[#This Row],[HORA INICIO]])/60)</f>
        <v>4.2833333333333332</v>
      </c>
      <c r="O415" s="1" t="str">
        <f ca="1">IF(AND(K415=I415,J415="CONFORME"),"FECHA CUMPLIDA",IF(J415="STAND BY","STAND BY",IF(J415=""," ",IF(Tabla1[[#This Row],[FECHA EJEC.]]="","PENDIENTE",CONCATENATE("RETRASO DE ",(K415-I415)," DIAS")))))</f>
        <v>RETRASO DE 3 DIAS</v>
      </c>
      <c r="P415" s="2" t="str">
        <f ca="1">VLOOKUP(MONTH(Tabla1[[#This Row],[FECHA PROG.]]),Tabla2[],2,0)</f>
        <v>Feb</v>
      </c>
      <c r="Q415" s="1">
        <f ca="1">YEAR(Tabla1[[#This Row],[FECHA PROG.]])</f>
        <v>2019</v>
      </c>
      <c r="R415" s="8">
        <f ca="1">360-SUMIFS(Tabla1[HORAS],Tabla1[MÁQUINA],Tabla1[[#This Row],[MÁQUINA]],Tabla1[AÑO],Tabla1[[#This Row],[AÑO]],Tabla1[MES],Tabla1[[#This Row],[MES]])</f>
        <v>312.64999999999998</v>
      </c>
      <c r="S415" s="17">
        <f ca="1">Tabla1[[#This Row],[HORAS DISPONIBLES]]/360</f>
        <v>0.8684722222222222</v>
      </c>
    </row>
    <row r="416" spans="1:19" x14ac:dyDescent="0.2">
      <c r="A416" s="1" t="s">
        <v>139</v>
      </c>
      <c r="B416" s="1" t="s">
        <v>28</v>
      </c>
      <c r="C416" s="1" t="str">
        <f ca="1">VLOOKUP(RANDBETWEEN(1,13),Tablas!$N$7:$O$19,2,0)</f>
        <v>PAVIMENTADORA</v>
      </c>
      <c r="D416" s="1" t="s">
        <v>12</v>
      </c>
      <c r="E416" s="1" t="s">
        <v>18</v>
      </c>
      <c r="F416" s="1">
        <v>106</v>
      </c>
      <c r="G416" s="1" t="s">
        <v>55</v>
      </c>
      <c r="H416" s="1">
        <v>1911</v>
      </c>
      <c r="I416" s="2">
        <f t="shared" ca="1" si="6"/>
        <v>43453</v>
      </c>
      <c r="J416" s="1" t="str">
        <f ca="1">IFERROR(IF(YEAR(Tabla1[[#This Row],[FECHA EJEC.]])&gt;0,"CONFORME","STANDBY"),"PENDIENTE")</f>
        <v>CONFORME</v>
      </c>
      <c r="K416" s="2">
        <f ca="1">IF(VLOOKUP(RANDBETWEEN(1,20),Tablas!$Q$6:$R$25,2,0)=0,"",Tabla1[[#This Row],[FECHA PROG.]]+VLOOKUP(RANDBETWEEN(1,20),Tablas!$Q$6:$R$25,2,0))</f>
        <v>43455</v>
      </c>
      <c r="L416" s="7">
        <f ca="1">IF(Tabla1[[#This Row],[FECHA EJEC.]]="","",TIME(RANDBETWEEN(9,15),RANDBETWEEN(10,40),0))</f>
        <v>0.60902777777777772</v>
      </c>
      <c r="M416" s="7">
        <f ca="1">IF(Tabla1[[#This Row],[FECHA EJEC.]]="","",Tabla1[[#This Row],[HORA INICIO]]+TIME(RANDBETWEEN(1,4),RANDBETWEEN(10,30),0))</f>
        <v>0.74374999999999991</v>
      </c>
      <c r="N416" s="8">
        <f ca="1">IF(Tabla1[[#This Row],[FECHA EJEC.]]="","",HOUR(Tabla1[[#This Row],[HORA TERMINO]]-Tabla1[[#This Row],[HORA INICIO]])+MINUTE(Tabla1[[#This Row],[HORA TERMINO]]-Tabla1[[#This Row],[HORA INICIO]])/60)</f>
        <v>3.2333333333333334</v>
      </c>
      <c r="O416" s="1" t="str">
        <f ca="1">IF(AND(K416=I416,J416="CONFORME"),"FECHA CUMPLIDA",IF(J416="STAND BY","STAND BY",IF(J416=""," ",IF(Tabla1[[#This Row],[FECHA EJEC.]]="","PENDIENTE",CONCATENATE("RETRASO DE ",(K416-I416)," DIAS")))))</f>
        <v>RETRASO DE 2 DIAS</v>
      </c>
      <c r="P416" s="2" t="str">
        <f ca="1">VLOOKUP(MONTH(Tabla1[[#This Row],[FECHA PROG.]]),Tabla2[],2,0)</f>
        <v>Dic</v>
      </c>
      <c r="Q416" s="1">
        <f ca="1">YEAR(Tabla1[[#This Row],[FECHA PROG.]])</f>
        <v>2018</v>
      </c>
      <c r="R416" s="8">
        <f ca="1">360-SUMIFS(Tabla1[HORAS],Tabla1[MÁQUINA],Tabla1[[#This Row],[MÁQUINA]],Tabla1[AÑO],Tabla1[[#This Row],[AÑO]],Tabla1[MES],Tabla1[[#This Row],[MES]])</f>
        <v>332.58333333333331</v>
      </c>
      <c r="S416" s="17">
        <f ca="1">Tabla1[[#This Row],[HORAS DISPONIBLES]]/360</f>
        <v>0.92384259259259249</v>
      </c>
    </row>
    <row r="417" spans="1:19" x14ac:dyDescent="0.2">
      <c r="A417" s="1" t="s">
        <v>136</v>
      </c>
      <c r="B417" s="1" t="s">
        <v>20</v>
      </c>
      <c r="C417" s="1" t="str">
        <f ca="1">VLOOKUP(RANDBETWEEN(1,13),Tablas!$N$7:$O$19,2,0)</f>
        <v>MOTOTRAILLA</v>
      </c>
      <c r="D417" s="1" t="s">
        <v>12</v>
      </c>
      <c r="E417" s="1" t="s">
        <v>21</v>
      </c>
      <c r="F417" s="1">
        <v>106</v>
      </c>
      <c r="G417" s="1" t="s">
        <v>19</v>
      </c>
      <c r="H417" s="1">
        <v>1698</v>
      </c>
      <c r="I417" s="2">
        <f t="shared" ca="1" si="6"/>
        <v>43609</v>
      </c>
      <c r="J417" s="1" t="str">
        <f ca="1">IFERROR(IF(YEAR(Tabla1[[#This Row],[FECHA EJEC.]])&gt;0,"CONFORME","STANDBY"),"PENDIENTE")</f>
        <v>CONFORME</v>
      </c>
      <c r="K417" s="2">
        <f ca="1">IF(VLOOKUP(RANDBETWEEN(1,20),Tablas!$Q$6:$R$25,2,0)=0,"",Tabla1[[#This Row],[FECHA PROG.]]+VLOOKUP(RANDBETWEEN(1,20),Tablas!$Q$6:$R$25,2,0))</f>
        <v>43609</v>
      </c>
      <c r="L417" s="7">
        <f ca="1">IF(Tabla1[[#This Row],[FECHA EJEC.]]="","",TIME(RANDBETWEEN(9,15),RANDBETWEEN(10,40),0))</f>
        <v>0.59583333333333333</v>
      </c>
      <c r="M417" s="7">
        <f ca="1">IF(Tabla1[[#This Row],[FECHA EJEC.]]="","",Tabla1[[#This Row],[HORA INICIO]]+TIME(RANDBETWEEN(1,4),RANDBETWEEN(10,30),0))</f>
        <v>0.72986111111111107</v>
      </c>
      <c r="N417" s="8">
        <f ca="1">IF(Tabla1[[#This Row],[FECHA EJEC.]]="","",HOUR(Tabla1[[#This Row],[HORA TERMINO]]-Tabla1[[#This Row],[HORA INICIO]])+MINUTE(Tabla1[[#This Row],[HORA TERMINO]]-Tabla1[[#This Row],[HORA INICIO]])/60)</f>
        <v>3.2166666666666668</v>
      </c>
      <c r="O417" s="1" t="str">
        <f ca="1">IF(AND(K417=I417,J417="CONFORME"),"FECHA CUMPLIDA",IF(J417="STAND BY","STAND BY",IF(J417=""," ",IF(Tabla1[[#This Row],[FECHA EJEC.]]="","PENDIENTE",CONCATENATE("RETRASO DE ",(K417-I417)," DIAS")))))</f>
        <v>FECHA CUMPLIDA</v>
      </c>
      <c r="P417" s="2" t="str">
        <f ca="1">VLOOKUP(MONTH(Tabla1[[#This Row],[FECHA PROG.]]),Tabla2[],2,0)</f>
        <v>May</v>
      </c>
      <c r="Q417" s="1">
        <f ca="1">YEAR(Tabla1[[#This Row],[FECHA PROG.]])</f>
        <v>2019</v>
      </c>
      <c r="R417" s="8">
        <f ca="1">360-SUMIFS(Tabla1[HORAS],Tabla1[MÁQUINA],Tabla1[[#This Row],[MÁQUINA]],Tabla1[AÑO],Tabla1[[#This Row],[AÑO]],Tabla1[MES],Tabla1[[#This Row],[MES]])</f>
        <v>345.55</v>
      </c>
      <c r="S417" s="17">
        <f ca="1">Tabla1[[#This Row],[HORAS DISPONIBLES]]/360</f>
        <v>0.95986111111111116</v>
      </c>
    </row>
    <row r="418" spans="1:19" x14ac:dyDescent="0.2">
      <c r="A418" s="1" t="s">
        <v>149</v>
      </c>
      <c r="B418" s="1" t="s">
        <v>45</v>
      </c>
      <c r="C418" s="1" t="str">
        <f ca="1">VLOOKUP(RANDBETWEEN(1,13),Tablas!$N$7:$O$19,2,0)</f>
        <v>LAS VOLQUETAS</v>
      </c>
      <c r="D418" s="1" t="s">
        <v>12</v>
      </c>
      <c r="E418" s="1" t="s">
        <v>24</v>
      </c>
      <c r="F418" s="1">
        <v>201</v>
      </c>
      <c r="G418" s="1" t="s">
        <v>25</v>
      </c>
      <c r="H418" s="1">
        <v>1168</v>
      </c>
      <c r="I418" s="2">
        <f t="shared" ca="1" si="6"/>
        <v>43369</v>
      </c>
      <c r="J418" s="1" t="str">
        <f ca="1">IFERROR(IF(YEAR(Tabla1[[#This Row],[FECHA EJEC.]])&gt;0,"CONFORME","STANDBY"),"PENDIENTE")</f>
        <v>CONFORME</v>
      </c>
      <c r="K418" s="2">
        <f ca="1">IF(VLOOKUP(RANDBETWEEN(1,20),Tablas!$Q$6:$R$25,2,0)=0,"",Tabla1[[#This Row],[FECHA PROG.]]+VLOOKUP(RANDBETWEEN(1,20),Tablas!$Q$6:$R$25,2,0))</f>
        <v>43370</v>
      </c>
      <c r="L418" s="7">
        <f ca="1">IF(Tabla1[[#This Row],[FECHA EJEC.]]="","",TIME(RANDBETWEEN(9,15),RANDBETWEEN(10,40),0))</f>
        <v>0.5625</v>
      </c>
      <c r="M418" s="7">
        <f ca="1">IF(Tabla1[[#This Row],[FECHA EJEC.]]="","",Tabla1[[#This Row],[HORA INICIO]]+TIME(RANDBETWEEN(1,4),RANDBETWEEN(10,30),0))</f>
        <v>0.70833333333333337</v>
      </c>
      <c r="N418" s="8">
        <f ca="1">IF(Tabla1[[#This Row],[FECHA EJEC.]]="","",HOUR(Tabla1[[#This Row],[HORA TERMINO]]-Tabla1[[#This Row],[HORA INICIO]])+MINUTE(Tabla1[[#This Row],[HORA TERMINO]]-Tabla1[[#This Row],[HORA INICIO]])/60)</f>
        <v>3.5</v>
      </c>
      <c r="O418" s="1" t="str">
        <f ca="1">IF(AND(K418=I418,J418="CONFORME"),"FECHA CUMPLIDA",IF(J418="STAND BY","STAND BY",IF(J418=""," ",IF(Tabla1[[#This Row],[FECHA EJEC.]]="","PENDIENTE",CONCATENATE("RETRASO DE ",(K418-I418)," DIAS")))))</f>
        <v>RETRASO DE 1 DIAS</v>
      </c>
      <c r="P418" s="2" t="str">
        <f ca="1">VLOOKUP(MONTH(Tabla1[[#This Row],[FECHA PROG.]]),Tabla2[],2,0)</f>
        <v>Set</v>
      </c>
      <c r="Q418" s="1">
        <f ca="1">YEAR(Tabla1[[#This Row],[FECHA PROG.]])</f>
        <v>2018</v>
      </c>
      <c r="R418" s="8">
        <f ca="1">360-SUMIFS(Tabla1[HORAS],Tabla1[MÁQUINA],Tabla1[[#This Row],[MÁQUINA]],Tabla1[AÑO],Tabla1[[#This Row],[AÑO]],Tabla1[MES],Tabla1[[#This Row],[MES]])</f>
        <v>346.73333333333335</v>
      </c>
      <c r="S418" s="17">
        <f ca="1">Tabla1[[#This Row],[HORAS DISPONIBLES]]/360</f>
        <v>0.9631481481481482</v>
      </c>
    </row>
    <row r="419" spans="1:19" x14ac:dyDescent="0.2">
      <c r="A419" s="1" t="s">
        <v>134</v>
      </c>
      <c r="B419" s="1" t="s">
        <v>26</v>
      </c>
      <c r="C419" s="1" t="str">
        <f ca="1">VLOOKUP(RANDBETWEEN(1,13),Tablas!$N$7:$O$19,2,0)</f>
        <v>MOTOTRAILLA</v>
      </c>
      <c r="D419" s="1" t="s">
        <v>12</v>
      </c>
      <c r="E419" s="1" t="s">
        <v>13</v>
      </c>
      <c r="F419" s="1">
        <v>107</v>
      </c>
      <c r="G419" s="1" t="s">
        <v>29</v>
      </c>
      <c r="H419" s="1">
        <v>908</v>
      </c>
      <c r="I419" s="2">
        <f t="shared" ca="1" si="6"/>
        <v>43499</v>
      </c>
      <c r="J419" s="1" t="str">
        <f ca="1">IFERROR(IF(YEAR(Tabla1[[#This Row],[FECHA EJEC.]])&gt;0,"CONFORME","STANDBY"),"PENDIENTE")</f>
        <v>CONFORME</v>
      </c>
      <c r="K419" s="2">
        <f ca="1">IF(VLOOKUP(RANDBETWEEN(1,20),Tablas!$Q$6:$R$25,2,0)=0,"",Tabla1[[#This Row],[FECHA PROG.]]+VLOOKUP(RANDBETWEEN(1,20),Tablas!$Q$6:$R$25,2,0))</f>
        <v>43502</v>
      </c>
      <c r="L419" s="7">
        <f ca="1">IF(Tabla1[[#This Row],[FECHA EJEC.]]="","",TIME(RANDBETWEEN(9,15),RANDBETWEEN(10,40),0))</f>
        <v>0.42430555555555555</v>
      </c>
      <c r="M419" s="7">
        <f ca="1">IF(Tabla1[[#This Row],[FECHA EJEC.]]="","",Tabla1[[#This Row],[HORA INICIO]]+TIME(RANDBETWEEN(1,4),RANDBETWEEN(10,30),0))</f>
        <v>0.4770833333333333</v>
      </c>
      <c r="N419" s="8">
        <f ca="1">IF(Tabla1[[#This Row],[FECHA EJEC.]]="","",HOUR(Tabla1[[#This Row],[HORA TERMINO]]-Tabla1[[#This Row],[HORA INICIO]])+MINUTE(Tabla1[[#This Row],[HORA TERMINO]]-Tabla1[[#This Row],[HORA INICIO]])/60)</f>
        <v>1.2666666666666666</v>
      </c>
      <c r="O419" s="1" t="str">
        <f ca="1">IF(AND(K419=I419,J419="CONFORME"),"FECHA CUMPLIDA",IF(J419="STAND BY","STAND BY",IF(J419=""," ",IF(Tabla1[[#This Row],[FECHA EJEC.]]="","PENDIENTE",CONCATENATE("RETRASO DE ",(K419-I419)," DIAS")))))</f>
        <v>RETRASO DE 3 DIAS</v>
      </c>
      <c r="P419" s="2" t="str">
        <f ca="1">VLOOKUP(MONTH(Tabla1[[#This Row],[FECHA PROG.]]),Tabla2[],2,0)</f>
        <v>Feb</v>
      </c>
      <c r="Q419" s="1">
        <f ca="1">YEAR(Tabla1[[#This Row],[FECHA PROG.]])</f>
        <v>2019</v>
      </c>
      <c r="R419" s="8">
        <f ca="1">360-SUMIFS(Tabla1[HORAS],Tabla1[MÁQUINA],Tabla1[[#This Row],[MÁQUINA]],Tabla1[AÑO],Tabla1[[#This Row],[AÑO]],Tabla1[MES],Tabla1[[#This Row],[MES]])</f>
        <v>343.6</v>
      </c>
      <c r="S419" s="17">
        <f ca="1">Tabla1[[#This Row],[HORAS DISPONIBLES]]/360</f>
        <v>0.95444444444444454</v>
      </c>
    </row>
    <row r="420" spans="1:19" x14ac:dyDescent="0.2">
      <c r="A420" s="1" t="s">
        <v>154</v>
      </c>
      <c r="B420" s="1" t="s">
        <v>61</v>
      </c>
      <c r="C420" s="1" t="str">
        <f ca="1">VLOOKUP(RANDBETWEEN(1,13),Tablas!$N$7:$O$19,2,0)</f>
        <v>DRAGALINA</v>
      </c>
      <c r="E420" s="1" t="s">
        <v>18</v>
      </c>
      <c r="F420" s="1">
        <v>107</v>
      </c>
      <c r="G420" s="1" t="s">
        <v>19</v>
      </c>
      <c r="H420" s="1">
        <v>1698</v>
      </c>
      <c r="I420" s="2">
        <f t="shared" ca="1" si="6"/>
        <v>43151</v>
      </c>
      <c r="J420" s="1" t="str">
        <f ca="1">IFERROR(IF(YEAR(Tabla1[[#This Row],[FECHA EJEC.]])&gt;0,"CONFORME","STANDBY"),"PENDIENTE")</f>
        <v>CONFORME</v>
      </c>
      <c r="K420" s="2">
        <f ca="1">IF(VLOOKUP(RANDBETWEEN(1,20),Tablas!$Q$6:$R$25,2,0)=0,"",Tabla1[[#This Row],[FECHA PROG.]]+VLOOKUP(RANDBETWEEN(1,20),Tablas!$Q$6:$R$25,2,0))</f>
        <v>43154</v>
      </c>
      <c r="L420" s="7">
        <f ca="1">IF(Tabla1[[#This Row],[FECHA EJEC.]]="","",TIME(RANDBETWEEN(9,15),RANDBETWEEN(10,40),0))</f>
        <v>0.44166666666666665</v>
      </c>
      <c r="M420" s="7">
        <f ca="1">IF(Tabla1[[#This Row],[FECHA EJEC.]]="","",Tabla1[[#This Row],[HORA INICIO]]+TIME(RANDBETWEEN(1,4),RANDBETWEEN(10,30),0))</f>
        <v>0.49791666666666667</v>
      </c>
      <c r="N420" s="8">
        <f ca="1">IF(Tabla1[[#This Row],[FECHA EJEC.]]="","",HOUR(Tabla1[[#This Row],[HORA TERMINO]]-Tabla1[[#This Row],[HORA INICIO]])+MINUTE(Tabla1[[#This Row],[HORA TERMINO]]-Tabla1[[#This Row],[HORA INICIO]])/60)</f>
        <v>1.35</v>
      </c>
      <c r="O420" s="1" t="str">
        <f ca="1">IF(AND(K420=I420,J420="CONFORME"),"FECHA CUMPLIDA",IF(J420="STAND BY","STAND BY",IF(J420=""," ",IF(Tabla1[[#This Row],[FECHA EJEC.]]="","PENDIENTE",CONCATENATE("RETRASO DE ",(K420-I420)," DIAS")))))</f>
        <v>RETRASO DE 3 DIAS</v>
      </c>
      <c r="P420" s="2" t="str">
        <f ca="1">VLOOKUP(MONTH(Tabla1[[#This Row],[FECHA PROG.]]),Tabla2[],2,0)</f>
        <v>Feb</v>
      </c>
      <c r="Q420" s="1">
        <f ca="1">YEAR(Tabla1[[#This Row],[FECHA PROG.]])</f>
        <v>2018</v>
      </c>
      <c r="R420" s="8">
        <f ca="1">360-SUMIFS(Tabla1[HORAS],Tabla1[MÁQUINA],Tabla1[[#This Row],[MÁQUINA]],Tabla1[AÑO],Tabla1[[#This Row],[AÑO]],Tabla1[MES],Tabla1[[#This Row],[MES]])</f>
        <v>345.98333333333335</v>
      </c>
      <c r="S420" s="17">
        <f ca="1">Tabla1[[#This Row],[HORAS DISPONIBLES]]/360</f>
        <v>0.96106481481481487</v>
      </c>
    </row>
    <row r="421" spans="1:19" x14ac:dyDescent="0.2">
      <c r="A421" s="1" t="s">
        <v>156</v>
      </c>
      <c r="B421" s="1" t="s">
        <v>64</v>
      </c>
      <c r="C421" s="1" t="str">
        <f ca="1">VLOOKUP(RANDBETWEEN(1,13),Tablas!$N$7:$O$19,2,0)</f>
        <v>DRAGAS</v>
      </c>
      <c r="E421" s="1" t="s">
        <v>18</v>
      </c>
      <c r="F421" s="1">
        <v>201</v>
      </c>
      <c r="G421" s="1" t="s">
        <v>55</v>
      </c>
      <c r="H421" s="1">
        <v>1911</v>
      </c>
      <c r="I421" s="2">
        <f t="shared" ca="1" si="6"/>
        <v>43166</v>
      </c>
      <c r="J421" s="1" t="str">
        <f ca="1">IFERROR(IF(YEAR(Tabla1[[#This Row],[FECHA EJEC.]])&gt;0,"CONFORME","STANDBY"),"PENDIENTE")</f>
        <v>CONFORME</v>
      </c>
      <c r="K421" s="2">
        <f ca="1">IF(VLOOKUP(RANDBETWEEN(1,20),Tablas!$Q$6:$R$25,2,0)=0,"",Tabla1[[#This Row],[FECHA PROG.]]+VLOOKUP(RANDBETWEEN(1,20),Tablas!$Q$6:$R$25,2,0))</f>
        <v>43167</v>
      </c>
      <c r="L421" s="7">
        <f ca="1">IF(Tabla1[[#This Row],[FECHA EJEC.]]="","",TIME(RANDBETWEEN(9,15),RANDBETWEEN(10,40),0))</f>
        <v>0.60902777777777772</v>
      </c>
      <c r="M421" s="7">
        <f ca="1">IF(Tabla1[[#This Row],[FECHA EJEC.]]="","",Tabla1[[#This Row],[HORA INICIO]]+TIME(RANDBETWEEN(1,4),RANDBETWEEN(10,30),0))</f>
        <v>0.70763888888888882</v>
      </c>
      <c r="N421" s="8">
        <f ca="1">IF(Tabla1[[#This Row],[FECHA EJEC.]]="","",HOUR(Tabla1[[#This Row],[HORA TERMINO]]-Tabla1[[#This Row],[HORA INICIO]])+MINUTE(Tabla1[[#This Row],[HORA TERMINO]]-Tabla1[[#This Row],[HORA INICIO]])/60)</f>
        <v>2.3666666666666667</v>
      </c>
      <c r="O421" s="1" t="str">
        <f ca="1">IF(AND(K421=I421,J421="CONFORME"),"FECHA CUMPLIDA",IF(J421="STAND BY","STAND BY",IF(J421=""," ",IF(Tabla1[[#This Row],[FECHA EJEC.]]="","PENDIENTE",CONCATENATE("RETRASO DE ",(K421-I421)," DIAS")))))</f>
        <v>RETRASO DE 1 DIAS</v>
      </c>
      <c r="P421" s="2" t="str">
        <f ca="1">VLOOKUP(MONTH(Tabla1[[#This Row],[FECHA PROG.]]),Tabla2[],2,0)</f>
        <v>Mar</v>
      </c>
      <c r="Q421" s="1">
        <f ca="1">YEAR(Tabla1[[#This Row],[FECHA PROG.]])</f>
        <v>2018</v>
      </c>
      <c r="R421" s="8">
        <f ca="1">360-SUMIFS(Tabla1[HORAS],Tabla1[MÁQUINA],Tabla1[[#This Row],[MÁQUINA]],Tabla1[AÑO],Tabla1[[#This Row],[AÑO]],Tabla1[MES],Tabla1[[#This Row],[MES]])</f>
        <v>356.2</v>
      </c>
      <c r="S421" s="17">
        <f ca="1">Tabla1[[#This Row],[HORAS DISPONIBLES]]/360</f>
        <v>0.98944444444444446</v>
      </c>
    </row>
    <row r="422" spans="1:19" x14ac:dyDescent="0.2">
      <c r="A422" s="1" t="s">
        <v>157</v>
      </c>
      <c r="B422" s="1" t="s">
        <v>65</v>
      </c>
      <c r="C422" s="1" t="str">
        <f ca="1">VLOOKUP(RANDBETWEEN(1,13),Tablas!$N$7:$O$19,2,0)</f>
        <v>RETROEXCAVADORA</v>
      </c>
      <c r="E422" s="1" t="s">
        <v>18</v>
      </c>
      <c r="F422" s="1">
        <v>201</v>
      </c>
      <c r="G422" s="1" t="s">
        <v>55</v>
      </c>
      <c r="H422" s="1">
        <v>1911</v>
      </c>
      <c r="I422" s="2">
        <f t="shared" ca="1" si="6"/>
        <v>43389</v>
      </c>
      <c r="J422" s="1" t="str">
        <f ca="1">IFERROR(IF(YEAR(Tabla1[[#This Row],[FECHA EJEC.]])&gt;0,"CONFORME","STANDBY"),"PENDIENTE")</f>
        <v>CONFORME</v>
      </c>
      <c r="K422" s="2">
        <f ca="1">IF(VLOOKUP(RANDBETWEEN(1,20),Tablas!$Q$6:$R$25,2,0)=0,"",Tabla1[[#This Row],[FECHA PROG.]]+VLOOKUP(RANDBETWEEN(1,20),Tablas!$Q$6:$R$25,2,0))</f>
        <v>43393</v>
      </c>
      <c r="L422" s="7">
        <f ca="1">IF(Tabla1[[#This Row],[FECHA EJEC.]]="","",TIME(RANDBETWEEN(9,15),RANDBETWEEN(10,40),0))</f>
        <v>0.38194444444444442</v>
      </c>
      <c r="M422" s="7">
        <f ca="1">IF(Tabla1[[#This Row],[FECHA EJEC.]]="","",Tabla1[[#This Row],[HORA INICIO]]+TIME(RANDBETWEEN(1,4),RANDBETWEEN(10,30),0))</f>
        <v>0.47638888888888886</v>
      </c>
      <c r="N422" s="8">
        <f ca="1">IF(Tabla1[[#This Row],[FECHA EJEC.]]="","",HOUR(Tabla1[[#This Row],[HORA TERMINO]]-Tabla1[[#This Row],[HORA INICIO]])+MINUTE(Tabla1[[#This Row],[HORA TERMINO]]-Tabla1[[#This Row],[HORA INICIO]])/60)</f>
        <v>2.2666666666666666</v>
      </c>
      <c r="O422" s="1" t="str">
        <f ca="1">IF(AND(K422=I422,J422="CONFORME"),"FECHA CUMPLIDA",IF(J422="STAND BY","STAND BY",IF(J422=""," ",IF(Tabla1[[#This Row],[FECHA EJEC.]]="","PENDIENTE",CONCATENATE("RETRASO DE ",(K422-I422)," DIAS")))))</f>
        <v>RETRASO DE 4 DIAS</v>
      </c>
      <c r="P422" s="2" t="str">
        <f ca="1">VLOOKUP(MONTH(Tabla1[[#This Row],[FECHA PROG.]]),Tabla2[],2,0)</f>
        <v>Oct</v>
      </c>
      <c r="Q422" s="1">
        <f ca="1">YEAR(Tabla1[[#This Row],[FECHA PROG.]])</f>
        <v>2018</v>
      </c>
      <c r="R422" s="8">
        <f ca="1">360-SUMIFS(Tabla1[HORAS],Tabla1[MÁQUINA],Tabla1[[#This Row],[MÁQUINA]],Tabla1[AÑO],Tabla1[[#This Row],[AÑO]],Tabla1[MES],Tabla1[[#This Row],[MES]])</f>
        <v>357.73333333333335</v>
      </c>
      <c r="S422" s="17">
        <f ca="1">Tabla1[[#This Row],[HORAS DISPONIBLES]]/360</f>
        <v>0.99370370370370376</v>
      </c>
    </row>
    <row r="423" spans="1:19" x14ac:dyDescent="0.2">
      <c r="A423" s="1" t="s">
        <v>158</v>
      </c>
      <c r="B423" s="1" t="s">
        <v>66</v>
      </c>
      <c r="C423" s="1" t="str">
        <f ca="1">VLOOKUP(RANDBETWEEN(1,13),Tablas!$N$7:$O$19,2,0)</f>
        <v>PAVIMENTADORA</v>
      </c>
      <c r="E423" s="1" t="s">
        <v>18</v>
      </c>
      <c r="F423" s="1">
        <v>201</v>
      </c>
      <c r="G423" s="1" t="s">
        <v>55</v>
      </c>
      <c r="H423" s="1">
        <v>1911</v>
      </c>
      <c r="I423" s="2">
        <f t="shared" ca="1" si="6"/>
        <v>43585</v>
      </c>
      <c r="J423" s="1" t="str">
        <f ca="1">IFERROR(IF(YEAR(Tabla1[[#This Row],[FECHA EJEC.]])&gt;0,"CONFORME","STANDBY"),"PENDIENTE")</f>
        <v>PENDIENTE</v>
      </c>
      <c r="K423" s="2" t="str">
        <f ca="1">IF(VLOOKUP(RANDBETWEEN(1,20),Tablas!$Q$6:$R$25,2,0)=0,"",Tabla1[[#This Row],[FECHA PROG.]]+VLOOKUP(RANDBETWEEN(1,20),Tablas!$Q$6:$R$25,2,0))</f>
        <v/>
      </c>
      <c r="L423" s="7" t="str">
        <f ca="1">IF(Tabla1[[#This Row],[FECHA EJEC.]]="","",TIME(RANDBETWEEN(9,15),RANDBETWEEN(10,40),0))</f>
        <v/>
      </c>
      <c r="M423" s="7" t="str">
        <f ca="1">IF(Tabla1[[#This Row],[FECHA EJEC.]]="","",Tabla1[[#This Row],[HORA INICIO]]+TIME(RANDBETWEEN(1,4),RANDBETWEEN(10,30),0))</f>
        <v/>
      </c>
      <c r="N423" s="8" t="str">
        <f ca="1">IF(Tabla1[[#This Row],[FECHA EJEC.]]="","",HOUR(Tabla1[[#This Row],[HORA TERMINO]]-Tabla1[[#This Row],[HORA INICIO]])+MINUTE(Tabla1[[#This Row],[HORA TERMINO]]-Tabla1[[#This Row],[HORA INICIO]])/60)</f>
        <v/>
      </c>
      <c r="O423" s="1" t="str">
        <f ca="1">IF(AND(K423=I423,J423="CONFORME"),"FECHA CUMPLIDA",IF(J423="STAND BY","STAND BY",IF(J423=""," ",IF(Tabla1[[#This Row],[FECHA EJEC.]]="","PENDIENTE",CONCATENATE("RETRASO DE ",(K423-I423)," DIAS")))))</f>
        <v>PENDIENTE</v>
      </c>
      <c r="P423" s="2" t="str">
        <f ca="1">VLOOKUP(MONTH(Tabla1[[#This Row],[FECHA PROG.]]),Tabla2[],2,0)</f>
        <v>Abr</v>
      </c>
      <c r="Q423" s="1">
        <f ca="1">YEAR(Tabla1[[#This Row],[FECHA PROG.]])</f>
        <v>2019</v>
      </c>
      <c r="R423" s="8">
        <f ca="1">360-SUMIFS(Tabla1[HORAS],Tabla1[MÁQUINA],Tabla1[[#This Row],[MÁQUINA]],Tabla1[AÑO],Tabla1[[#This Row],[AÑO]],Tabla1[MES],Tabla1[[#This Row],[MES]])</f>
        <v>360</v>
      </c>
      <c r="S423" s="17">
        <f ca="1">Tabla1[[#This Row],[HORAS DISPONIBLES]]/360</f>
        <v>1</v>
      </c>
    </row>
    <row r="424" spans="1:19" x14ac:dyDescent="0.2">
      <c r="A424" s="1" t="s">
        <v>159</v>
      </c>
      <c r="B424" s="1" t="s">
        <v>67</v>
      </c>
      <c r="C424" s="1" t="str">
        <f ca="1">VLOOKUP(RANDBETWEEN(1,13),Tablas!$N$7:$O$19,2,0)</f>
        <v>CISTERNAS DE AGUA</v>
      </c>
      <c r="E424" s="1" t="s">
        <v>18</v>
      </c>
      <c r="F424" s="1">
        <v>201</v>
      </c>
      <c r="G424" s="1" t="s">
        <v>55</v>
      </c>
      <c r="H424" s="1">
        <v>1911</v>
      </c>
      <c r="I424" s="2">
        <f t="shared" ca="1" si="6"/>
        <v>43214</v>
      </c>
      <c r="J424" s="1" t="str">
        <f ca="1">IFERROR(IF(YEAR(Tabla1[[#This Row],[FECHA EJEC.]])&gt;0,"CONFORME","STANDBY"),"PENDIENTE")</f>
        <v>CONFORME</v>
      </c>
      <c r="K424" s="2">
        <f ca="1">IF(VLOOKUP(RANDBETWEEN(1,20),Tablas!$Q$6:$R$25,2,0)=0,"",Tabla1[[#This Row],[FECHA PROG.]]+VLOOKUP(RANDBETWEEN(1,20),Tablas!$Q$6:$R$25,2,0))</f>
        <v>43218</v>
      </c>
      <c r="L424" s="7">
        <f ca="1">IF(Tabla1[[#This Row],[FECHA EJEC.]]="","",TIME(RANDBETWEEN(9,15),RANDBETWEEN(10,40),0))</f>
        <v>0.59652777777777777</v>
      </c>
      <c r="M424" s="7">
        <f ca="1">IF(Tabla1[[#This Row],[FECHA EJEC.]]="","",Tabla1[[#This Row],[HORA INICIO]]+TIME(RANDBETWEEN(1,4),RANDBETWEEN(10,30),0))</f>
        <v>0.73472222222222228</v>
      </c>
      <c r="N424" s="8">
        <f ca="1">IF(Tabla1[[#This Row],[FECHA EJEC.]]="","",HOUR(Tabla1[[#This Row],[HORA TERMINO]]-Tabla1[[#This Row],[HORA INICIO]])+MINUTE(Tabla1[[#This Row],[HORA TERMINO]]-Tabla1[[#This Row],[HORA INICIO]])/60)</f>
        <v>3.3166666666666664</v>
      </c>
      <c r="O424" s="1" t="str">
        <f ca="1">IF(AND(K424=I424,J424="CONFORME"),"FECHA CUMPLIDA",IF(J424="STAND BY","STAND BY",IF(J424=""," ",IF(Tabla1[[#This Row],[FECHA EJEC.]]="","PENDIENTE",CONCATENATE("RETRASO DE ",(K424-I424)," DIAS")))))</f>
        <v>RETRASO DE 4 DIAS</v>
      </c>
      <c r="P424" s="2" t="str">
        <f ca="1">VLOOKUP(MONTH(Tabla1[[#This Row],[FECHA PROG.]]),Tabla2[],2,0)</f>
        <v>Abr</v>
      </c>
      <c r="Q424" s="1">
        <f ca="1">YEAR(Tabla1[[#This Row],[FECHA PROG.]])</f>
        <v>2018</v>
      </c>
      <c r="R424" s="8">
        <f ca="1">360-SUMIFS(Tabla1[HORAS],Tabla1[MÁQUINA],Tabla1[[#This Row],[MÁQUINA]],Tabla1[AÑO],Tabla1[[#This Row],[AÑO]],Tabla1[MES],Tabla1[[#This Row],[MES]])</f>
        <v>356.68333333333334</v>
      </c>
      <c r="S424" s="17">
        <f ca="1">Tabla1[[#This Row],[HORAS DISPONIBLES]]/360</f>
        <v>0.99078703703703708</v>
      </c>
    </row>
    <row r="425" spans="1:19" x14ac:dyDescent="0.2">
      <c r="A425" s="1" t="s">
        <v>160</v>
      </c>
      <c r="B425" s="1" t="s">
        <v>68</v>
      </c>
      <c r="C425" s="1" t="str">
        <f ca="1">VLOOKUP(RANDBETWEEN(1,13),Tablas!$N$7:$O$19,2,0)</f>
        <v>MOTONIVELADORA</v>
      </c>
      <c r="E425" s="1" t="s">
        <v>18</v>
      </c>
      <c r="F425" s="1">
        <v>201</v>
      </c>
      <c r="G425" s="1" t="s">
        <v>55</v>
      </c>
      <c r="H425" s="1">
        <v>1911</v>
      </c>
      <c r="I425" s="2">
        <f t="shared" ca="1" si="6"/>
        <v>43608</v>
      </c>
      <c r="J425" s="1" t="str">
        <f ca="1">IFERROR(IF(YEAR(Tabla1[[#This Row],[FECHA EJEC.]])&gt;0,"CONFORME","STANDBY"),"PENDIENTE")</f>
        <v>CONFORME</v>
      </c>
      <c r="K425" s="2">
        <f ca="1">IF(VLOOKUP(RANDBETWEEN(1,20),Tablas!$Q$6:$R$25,2,0)=0,"",Tabla1[[#This Row],[FECHA PROG.]]+VLOOKUP(RANDBETWEEN(1,20),Tablas!$Q$6:$R$25,2,0))</f>
        <v>43612</v>
      </c>
      <c r="L425" s="7">
        <f ca="1">IF(Tabla1[[#This Row],[FECHA EJEC.]]="","",TIME(RANDBETWEEN(9,15),RANDBETWEEN(10,40),0))</f>
        <v>0.51666666666666672</v>
      </c>
      <c r="M425" s="7">
        <f ca="1">IF(Tabla1[[#This Row],[FECHA EJEC.]]="","",Tabla1[[#This Row],[HORA INICIO]]+TIME(RANDBETWEEN(1,4),RANDBETWEEN(10,30),0))</f>
        <v>0.61250000000000004</v>
      </c>
      <c r="N425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425" s="1" t="str">
        <f ca="1">IF(AND(K425=I425,J425="CONFORME"),"FECHA CUMPLIDA",IF(J425="STAND BY","STAND BY",IF(J425=""," ",IF(Tabla1[[#This Row],[FECHA EJEC.]]="","PENDIENTE",CONCATENATE("RETRASO DE ",(K425-I425)," DIAS")))))</f>
        <v>RETRASO DE 4 DIAS</v>
      </c>
      <c r="P425" s="2" t="str">
        <f ca="1">VLOOKUP(MONTH(Tabla1[[#This Row],[FECHA PROG.]]),Tabla2[],2,0)</f>
        <v>May</v>
      </c>
      <c r="Q425" s="1">
        <f ca="1">YEAR(Tabla1[[#This Row],[FECHA PROG.]])</f>
        <v>2019</v>
      </c>
      <c r="R425" s="8">
        <f ca="1">360-SUMIFS(Tabla1[HORAS],Tabla1[MÁQUINA],Tabla1[[#This Row],[MÁQUINA]],Tabla1[AÑO],Tabla1[[#This Row],[AÑO]],Tabla1[MES],Tabla1[[#This Row],[MES]])</f>
        <v>357.7</v>
      </c>
      <c r="S425" s="17">
        <f ca="1">Tabla1[[#This Row],[HORAS DISPONIBLES]]/360</f>
        <v>0.99361111111111111</v>
      </c>
    </row>
    <row r="426" spans="1:19" x14ac:dyDescent="0.2">
      <c r="A426" s="1" t="s">
        <v>161</v>
      </c>
      <c r="B426" s="1" t="s">
        <v>69</v>
      </c>
      <c r="C426" s="1" t="str">
        <f ca="1">VLOOKUP(RANDBETWEEN(1,13),Tablas!$N$7:$O$19,2,0)</f>
        <v>CISTERNAS DE AGUA</v>
      </c>
      <c r="E426" s="1" t="s">
        <v>18</v>
      </c>
      <c r="F426" s="1">
        <v>201</v>
      </c>
      <c r="G426" s="1" t="s">
        <v>55</v>
      </c>
      <c r="H426" s="1">
        <v>1911</v>
      </c>
      <c r="I426" s="2">
        <f t="shared" ca="1" si="6"/>
        <v>43502</v>
      </c>
      <c r="J426" s="1" t="str">
        <f ca="1">IFERROR(IF(YEAR(Tabla1[[#This Row],[FECHA EJEC.]])&gt;0,"CONFORME","STANDBY"),"PENDIENTE")</f>
        <v>CONFORME</v>
      </c>
      <c r="K426" s="2">
        <f ca="1">IF(VLOOKUP(RANDBETWEEN(1,20),Tablas!$Q$6:$R$25,2,0)=0,"",Tabla1[[#This Row],[FECHA PROG.]]+VLOOKUP(RANDBETWEEN(1,20),Tablas!$Q$6:$R$25,2,0))</f>
        <v>43505</v>
      </c>
      <c r="L426" s="7">
        <f ca="1">IF(Tabla1[[#This Row],[FECHA EJEC.]]="","",TIME(RANDBETWEEN(9,15),RANDBETWEEN(10,40),0))</f>
        <v>0.56041666666666667</v>
      </c>
      <c r="M426" s="7">
        <f ca="1">IF(Tabla1[[#This Row],[FECHA EJEC.]]="","",Tabla1[[#This Row],[HORA INICIO]]+TIME(RANDBETWEEN(1,4),RANDBETWEEN(10,30),0))</f>
        <v>0.61388888888888893</v>
      </c>
      <c r="N426" s="8">
        <f ca="1">IF(Tabla1[[#This Row],[FECHA EJEC.]]="","",HOUR(Tabla1[[#This Row],[HORA TERMINO]]-Tabla1[[#This Row],[HORA INICIO]])+MINUTE(Tabla1[[#This Row],[HORA TERMINO]]-Tabla1[[#This Row],[HORA INICIO]])/60)</f>
        <v>1.2833333333333332</v>
      </c>
      <c r="O426" s="1" t="str">
        <f ca="1">IF(AND(K426=I426,J426="CONFORME"),"FECHA CUMPLIDA",IF(J426="STAND BY","STAND BY",IF(J426=""," ",IF(Tabla1[[#This Row],[FECHA EJEC.]]="","PENDIENTE",CONCATENATE("RETRASO DE ",(K426-I426)," DIAS")))))</f>
        <v>RETRASO DE 3 DIAS</v>
      </c>
      <c r="P426" s="2" t="str">
        <f ca="1">VLOOKUP(MONTH(Tabla1[[#This Row],[FECHA PROG.]]),Tabla2[],2,0)</f>
        <v>Feb</v>
      </c>
      <c r="Q426" s="1">
        <f ca="1">YEAR(Tabla1[[#This Row],[FECHA PROG.]])</f>
        <v>2019</v>
      </c>
      <c r="R426" s="8">
        <f ca="1">360-SUMIFS(Tabla1[HORAS],Tabla1[MÁQUINA],Tabla1[[#This Row],[MÁQUINA]],Tabla1[AÑO],Tabla1[[#This Row],[AÑO]],Tabla1[MES],Tabla1[[#This Row],[MES]])</f>
        <v>357.28333333333336</v>
      </c>
      <c r="S426" s="17">
        <f ca="1">Tabla1[[#This Row],[HORAS DISPONIBLES]]/360</f>
        <v>0.99245370370370378</v>
      </c>
    </row>
    <row r="427" spans="1:19" x14ac:dyDescent="0.2">
      <c r="A427" s="1" t="s">
        <v>139</v>
      </c>
      <c r="B427" s="1" t="s">
        <v>32</v>
      </c>
      <c r="C427" s="1" t="str">
        <f ca="1">VLOOKUP(RANDBETWEEN(1,13),Tablas!$N$7:$O$19,2,0)</f>
        <v>CARGADORA</v>
      </c>
      <c r="D427" s="1" t="s">
        <v>12</v>
      </c>
      <c r="E427" s="1" t="s">
        <v>13</v>
      </c>
      <c r="F427" s="1">
        <v>106</v>
      </c>
      <c r="G427" s="1" t="s">
        <v>29</v>
      </c>
      <c r="H427" s="1">
        <v>908</v>
      </c>
      <c r="I427" s="2">
        <f t="shared" ca="1" si="6"/>
        <v>43576</v>
      </c>
      <c r="J427" s="1" t="str">
        <f ca="1">IFERROR(IF(YEAR(Tabla1[[#This Row],[FECHA EJEC.]])&gt;0,"CONFORME","STANDBY"),"PENDIENTE")</f>
        <v>CONFORME</v>
      </c>
      <c r="K427" s="2">
        <f ca="1">IF(VLOOKUP(RANDBETWEEN(1,20),Tablas!$Q$6:$R$25,2,0)=0,"",Tabla1[[#This Row],[FECHA PROG.]]+VLOOKUP(RANDBETWEEN(1,20),Tablas!$Q$6:$R$25,2,0))</f>
        <v>43578</v>
      </c>
      <c r="L427" s="7">
        <f ca="1">IF(Tabla1[[#This Row],[FECHA EJEC.]]="","",TIME(RANDBETWEEN(9,15),RANDBETWEEN(10,40),0))</f>
        <v>0.55347222222222225</v>
      </c>
      <c r="M427" s="7">
        <f ca="1">IF(Tabla1[[#This Row],[FECHA EJEC.]]="","",Tabla1[[#This Row],[HORA INICIO]]+TIME(RANDBETWEEN(1,4),RANDBETWEEN(10,30),0))</f>
        <v>0.64861111111111114</v>
      </c>
      <c r="N427" s="8">
        <f ca="1">IF(Tabla1[[#This Row],[FECHA EJEC.]]="","",HOUR(Tabla1[[#This Row],[HORA TERMINO]]-Tabla1[[#This Row],[HORA INICIO]])+MINUTE(Tabla1[[#This Row],[HORA TERMINO]]-Tabla1[[#This Row],[HORA INICIO]])/60)</f>
        <v>2.2833333333333332</v>
      </c>
      <c r="O427" s="1" t="str">
        <f ca="1">IF(AND(K427=I427,J427="CONFORME"),"FECHA CUMPLIDA",IF(J427="STAND BY","STAND BY",IF(J427=""," ",IF(Tabla1[[#This Row],[FECHA EJEC.]]="","PENDIENTE",CONCATENATE("RETRASO DE ",(K427-I427)," DIAS")))))</f>
        <v>RETRASO DE 2 DIAS</v>
      </c>
      <c r="P427" s="2" t="str">
        <f ca="1">VLOOKUP(MONTH(Tabla1[[#This Row],[FECHA PROG.]]),Tabla2[],2,0)</f>
        <v>Abr</v>
      </c>
      <c r="Q427" s="1">
        <f ca="1">YEAR(Tabla1[[#This Row],[FECHA PROG.]])</f>
        <v>2019</v>
      </c>
      <c r="R427" s="8">
        <f ca="1">360-SUMIFS(Tabla1[HORAS],Tabla1[MÁQUINA],Tabla1[[#This Row],[MÁQUINA]],Tabla1[AÑO],Tabla1[[#This Row],[AÑO]],Tabla1[MES],Tabla1[[#This Row],[MES]])</f>
        <v>335.3</v>
      </c>
      <c r="S427" s="17">
        <f ca="1">Tabla1[[#This Row],[HORAS DISPONIBLES]]/360</f>
        <v>0.93138888888888893</v>
      </c>
    </row>
    <row r="428" spans="1:19" x14ac:dyDescent="0.2">
      <c r="A428" s="1" t="s">
        <v>139</v>
      </c>
      <c r="B428" s="1" t="s">
        <v>32</v>
      </c>
      <c r="C428" s="1" t="str">
        <f ca="1">VLOOKUP(RANDBETWEEN(1,13),Tablas!$N$7:$O$19,2,0)</f>
        <v>COMPACTADORA</v>
      </c>
      <c r="D428" s="1" t="s">
        <v>12</v>
      </c>
      <c r="E428" s="1" t="s">
        <v>18</v>
      </c>
      <c r="F428" s="1">
        <v>106</v>
      </c>
      <c r="G428" s="1" t="s">
        <v>55</v>
      </c>
      <c r="H428" s="1">
        <v>1911</v>
      </c>
      <c r="I428" s="2">
        <f t="shared" ca="1" si="6"/>
        <v>43256</v>
      </c>
      <c r="J428" s="1" t="str">
        <f ca="1">IFERROR(IF(YEAR(Tabla1[[#This Row],[FECHA EJEC.]])&gt;0,"CONFORME","STANDBY"),"PENDIENTE")</f>
        <v>CONFORME</v>
      </c>
      <c r="K428" s="2">
        <f ca="1">IF(VLOOKUP(RANDBETWEEN(1,20),Tablas!$Q$6:$R$25,2,0)=0,"",Tabla1[[#This Row],[FECHA PROG.]]+VLOOKUP(RANDBETWEEN(1,20),Tablas!$Q$6:$R$25,2,0))</f>
        <v>43258</v>
      </c>
      <c r="L428" s="7">
        <f ca="1">IF(Tabla1[[#This Row],[FECHA EJEC.]]="","",TIME(RANDBETWEEN(9,15),RANDBETWEEN(10,40),0))</f>
        <v>0.65138888888888891</v>
      </c>
      <c r="M428" s="7">
        <f ca="1">IF(Tabla1[[#This Row],[FECHA EJEC.]]="","",Tabla1[[#This Row],[HORA INICIO]]+TIME(RANDBETWEEN(1,4),RANDBETWEEN(10,30),0))</f>
        <v>0.71388888888888891</v>
      </c>
      <c r="N428" s="8">
        <f ca="1">IF(Tabla1[[#This Row],[FECHA EJEC.]]="","",HOUR(Tabla1[[#This Row],[HORA TERMINO]]-Tabla1[[#This Row],[HORA INICIO]])+MINUTE(Tabla1[[#This Row],[HORA TERMINO]]-Tabla1[[#This Row],[HORA INICIO]])/60)</f>
        <v>1.5</v>
      </c>
      <c r="O428" s="1" t="str">
        <f ca="1">IF(AND(K428=I428,J428="CONFORME"),"FECHA CUMPLIDA",IF(J428="STAND BY","STAND BY",IF(J428=""," ",IF(Tabla1[[#This Row],[FECHA EJEC.]]="","PENDIENTE",CONCATENATE("RETRASO DE ",(K428-I428)," DIAS")))))</f>
        <v>RETRASO DE 2 DIAS</v>
      </c>
      <c r="P428" s="2" t="str">
        <f ca="1">VLOOKUP(MONTH(Tabla1[[#This Row],[FECHA PROG.]]),Tabla2[],2,0)</f>
        <v>Jun</v>
      </c>
      <c r="Q428" s="1">
        <f ca="1">YEAR(Tabla1[[#This Row],[FECHA PROG.]])</f>
        <v>2018</v>
      </c>
      <c r="R428" s="8">
        <f ca="1">360-SUMIFS(Tabla1[HORAS],Tabla1[MÁQUINA],Tabla1[[#This Row],[MÁQUINA]],Tabla1[AÑO],Tabla1[[#This Row],[AÑO]],Tabla1[MES],Tabla1[[#This Row],[MES]])</f>
        <v>306.26666666666665</v>
      </c>
      <c r="S428" s="17">
        <f ca="1">Tabla1[[#This Row],[HORAS DISPONIBLES]]/360</f>
        <v>0.85074074074074069</v>
      </c>
    </row>
    <row r="429" spans="1:19" x14ac:dyDescent="0.2">
      <c r="A429" s="1" t="s">
        <v>147</v>
      </c>
      <c r="B429" s="1" t="s">
        <v>42</v>
      </c>
      <c r="C429" s="1" t="str">
        <f ca="1">VLOOKUP(RANDBETWEEN(1,13),Tablas!$N$7:$O$19,2,0)</f>
        <v>MOTOTRAILLA</v>
      </c>
      <c r="D429" s="1" t="s">
        <v>12</v>
      </c>
      <c r="E429" s="1" t="s">
        <v>21</v>
      </c>
      <c r="F429" s="1">
        <v>106</v>
      </c>
      <c r="G429" s="1" t="s">
        <v>19</v>
      </c>
      <c r="H429" s="1">
        <v>1698</v>
      </c>
      <c r="I429" s="2">
        <f t="shared" ca="1" si="6"/>
        <v>43510</v>
      </c>
      <c r="J429" s="1" t="str">
        <f ca="1">IFERROR(IF(YEAR(Tabla1[[#This Row],[FECHA EJEC.]])&gt;0,"CONFORME","STANDBY"),"PENDIENTE")</f>
        <v>CONFORME</v>
      </c>
      <c r="K429" s="2">
        <f ca="1">IF(VLOOKUP(RANDBETWEEN(1,20),Tablas!$Q$6:$R$25,2,0)=0,"",Tabla1[[#This Row],[FECHA PROG.]]+VLOOKUP(RANDBETWEEN(1,20),Tablas!$Q$6:$R$25,2,0))</f>
        <v>43510</v>
      </c>
      <c r="L429" s="7">
        <f ca="1">IF(Tabla1[[#This Row],[FECHA EJEC.]]="","",TIME(RANDBETWEEN(9,15),RANDBETWEEN(10,40),0))</f>
        <v>0.3840277777777778</v>
      </c>
      <c r="M429" s="7">
        <f ca="1">IF(Tabla1[[#This Row],[FECHA EJEC.]]="","",Tabla1[[#This Row],[HORA INICIO]]+TIME(RANDBETWEEN(1,4),RANDBETWEEN(10,30),0))</f>
        <v>0.51875000000000004</v>
      </c>
      <c r="N429" s="8">
        <f ca="1">IF(Tabla1[[#This Row],[FECHA EJEC.]]="","",HOUR(Tabla1[[#This Row],[HORA TERMINO]]-Tabla1[[#This Row],[HORA INICIO]])+MINUTE(Tabla1[[#This Row],[HORA TERMINO]]-Tabla1[[#This Row],[HORA INICIO]])/60)</f>
        <v>3.2333333333333334</v>
      </c>
      <c r="O429" s="1" t="str">
        <f ca="1">IF(AND(K429=I429,J429="CONFORME"),"FECHA CUMPLIDA",IF(J429="STAND BY","STAND BY",IF(J429=""," ",IF(Tabla1[[#This Row],[FECHA EJEC.]]="","PENDIENTE",CONCATENATE("RETRASO DE ",(K429-I429)," DIAS")))))</f>
        <v>FECHA CUMPLIDA</v>
      </c>
      <c r="P429" s="2" t="str">
        <f ca="1">VLOOKUP(MONTH(Tabla1[[#This Row],[FECHA PROG.]]),Tabla2[],2,0)</f>
        <v>Feb</v>
      </c>
      <c r="Q429" s="1">
        <f ca="1">YEAR(Tabla1[[#This Row],[FECHA PROG.]])</f>
        <v>2019</v>
      </c>
      <c r="R429" s="8">
        <f ca="1">360-SUMIFS(Tabla1[HORAS],Tabla1[MÁQUINA],Tabla1[[#This Row],[MÁQUINA]],Tabla1[AÑO],Tabla1[[#This Row],[AÑO]],Tabla1[MES],Tabla1[[#This Row],[MES]])</f>
        <v>354.41666666666669</v>
      </c>
      <c r="S429" s="17">
        <f ca="1">Tabla1[[#This Row],[HORAS DISPONIBLES]]/360</f>
        <v>0.98449074074074083</v>
      </c>
    </row>
    <row r="430" spans="1:19" x14ac:dyDescent="0.2">
      <c r="A430" s="1" t="s">
        <v>150</v>
      </c>
      <c r="B430" s="1" t="s">
        <v>46</v>
      </c>
      <c r="C430" s="1" t="str">
        <f ca="1">VLOOKUP(RANDBETWEEN(1,13),Tablas!$N$7:$O$19,2,0)</f>
        <v>MOTONIVELADORA</v>
      </c>
      <c r="D430" s="1" t="s">
        <v>12</v>
      </c>
      <c r="E430" s="1" t="s">
        <v>24</v>
      </c>
      <c r="F430" s="1">
        <v>201</v>
      </c>
      <c r="G430" s="1" t="s">
        <v>25</v>
      </c>
      <c r="H430" s="1">
        <v>1168</v>
      </c>
      <c r="I430" s="2">
        <f t="shared" ca="1" si="6"/>
        <v>43194</v>
      </c>
      <c r="J430" s="1" t="str">
        <f ca="1">IFERROR(IF(YEAR(Tabla1[[#This Row],[FECHA EJEC.]])&gt;0,"CONFORME","STANDBY"),"PENDIENTE")</f>
        <v>CONFORME</v>
      </c>
      <c r="K430" s="2">
        <f ca="1">IF(VLOOKUP(RANDBETWEEN(1,20),Tablas!$Q$6:$R$25,2,0)=0,"",Tabla1[[#This Row],[FECHA PROG.]]+VLOOKUP(RANDBETWEEN(1,20),Tablas!$Q$6:$R$25,2,0))</f>
        <v>43196</v>
      </c>
      <c r="L430" s="7">
        <f ca="1">IF(Tabla1[[#This Row],[FECHA EJEC.]]="","",TIME(RANDBETWEEN(9,15),RANDBETWEEN(10,40),0))</f>
        <v>0.4</v>
      </c>
      <c r="M430" s="7">
        <f ca="1">IF(Tabla1[[#This Row],[FECHA EJEC.]]="","",Tabla1[[#This Row],[HORA INICIO]]+TIME(RANDBETWEEN(1,4),RANDBETWEEN(10,30),0))</f>
        <v>0.57569444444444451</v>
      </c>
      <c r="N430" s="8">
        <f ca="1">IF(Tabla1[[#This Row],[FECHA EJEC.]]="","",HOUR(Tabla1[[#This Row],[HORA TERMINO]]-Tabla1[[#This Row],[HORA INICIO]])+MINUTE(Tabla1[[#This Row],[HORA TERMINO]]-Tabla1[[#This Row],[HORA INICIO]])/60)</f>
        <v>4.2166666666666668</v>
      </c>
      <c r="O430" s="1" t="str">
        <f ca="1">IF(AND(K430=I430,J430="CONFORME"),"FECHA CUMPLIDA",IF(J430="STAND BY","STAND BY",IF(J430=""," ",IF(Tabla1[[#This Row],[FECHA EJEC.]]="","PENDIENTE",CONCATENATE("RETRASO DE ",(K430-I430)," DIAS")))))</f>
        <v>RETRASO DE 2 DIAS</v>
      </c>
      <c r="P430" s="2" t="str">
        <f ca="1">VLOOKUP(MONTH(Tabla1[[#This Row],[FECHA PROG.]]),Tabla2[],2,0)</f>
        <v>Abr</v>
      </c>
      <c r="Q430" s="1">
        <f ca="1">YEAR(Tabla1[[#This Row],[FECHA PROG.]])</f>
        <v>2018</v>
      </c>
      <c r="R430" s="8">
        <f ca="1">360-SUMIFS(Tabla1[HORAS],Tabla1[MÁQUINA],Tabla1[[#This Row],[MÁQUINA]],Tabla1[AÑO],Tabla1[[#This Row],[AÑO]],Tabla1[MES],Tabla1[[#This Row],[MES]])</f>
        <v>355.78333333333336</v>
      </c>
      <c r="S430" s="17">
        <f ca="1">Tabla1[[#This Row],[HORAS DISPONIBLES]]/360</f>
        <v>0.98828703703703713</v>
      </c>
    </row>
    <row r="431" spans="1:19" x14ac:dyDescent="0.2">
      <c r="A431" s="1" t="s">
        <v>141</v>
      </c>
      <c r="B431" s="1" t="s">
        <v>31</v>
      </c>
      <c r="C431" s="1" t="str">
        <f ca="1">VLOOKUP(RANDBETWEEN(1,13),Tablas!$N$7:$O$19,2,0)</f>
        <v>ESCREPA</v>
      </c>
      <c r="D431" s="1" t="s">
        <v>12</v>
      </c>
      <c r="E431" s="1" t="s">
        <v>13</v>
      </c>
      <c r="F431" s="1">
        <v>107</v>
      </c>
      <c r="G431" s="1" t="s">
        <v>29</v>
      </c>
      <c r="H431" s="1">
        <v>908</v>
      </c>
      <c r="I431" s="2">
        <f t="shared" ca="1" si="6"/>
        <v>43541</v>
      </c>
      <c r="J431" s="1" t="str">
        <f ca="1">IFERROR(IF(YEAR(Tabla1[[#This Row],[FECHA EJEC.]])&gt;0,"CONFORME","STANDBY"),"PENDIENTE")</f>
        <v>PENDIENTE</v>
      </c>
      <c r="K431" s="2" t="str">
        <f ca="1">IF(VLOOKUP(RANDBETWEEN(1,20),Tablas!$Q$6:$R$25,2,0)=0,"",Tabla1[[#This Row],[FECHA PROG.]]+VLOOKUP(RANDBETWEEN(1,20),Tablas!$Q$6:$R$25,2,0))</f>
        <v/>
      </c>
      <c r="L431" s="7" t="str">
        <f ca="1">IF(Tabla1[[#This Row],[FECHA EJEC.]]="","",TIME(RANDBETWEEN(9,15),RANDBETWEEN(10,40),0))</f>
        <v/>
      </c>
      <c r="M431" s="7" t="str">
        <f ca="1">IF(Tabla1[[#This Row],[FECHA EJEC.]]="","",Tabla1[[#This Row],[HORA INICIO]]+TIME(RANDBETWEEN(1,4),RANDBETWEEN(10,30),0))</f>
        <v/>
      </c>
      <c r="N431" s="8" t="str">
        <f ca="1">IF(Tabla1[[#This Row],[FECHA EJEC.]]="","",HOUR(Tabla1[[#This Row],[HORA TERMINO]]-Tabla1[[#This Row],[HORA INICIO]])+MINUTE(Tabla1[[#This Row],[HORA TERMINO]]-Tabla1[[#This Row],[HORA INICIO]])/60)</f>
        <v/>
      </c>
      <c r="O431" s="1" t="str">
        <f ca="1">IF(AND(K431=I431,J431="CONFORME"),"FECHA CUMPLIDA",IF(J431="STAND BY","STAND BY",IF(J431=""," ",IF(Tabla1[[#This Row],[FECHA EJEC.]]="","PENDIENTE",CONCATENATE("RETRASO DE ",(K431-I431)," DIAS")))))</f>
        <v>PENDIENTE</v>
      </c>
      <c r="P431" s="2" t="str">
        <f ca="1">VLOOKUP(MONTH(Tabla1[[#This Row],[FECHA PROG.]]),Tabla2[],2,0)</f>
        <v>Mar</v>
      </c>
      <c r="Q431" s="1">
        <f ca="1">YEAR(Tabla1[[#This Row],[FECHA PROG.]])</f>
        <v>2019</v>
      </c>
      <c r="R431" s="8">
        <f ca="1">360-SUMIFS(Tabla1[HORAS],Tabla1[MÁQUINA],Tabla1[[#This Row],[MÁQUINA]],Tabla1[AÑO],Tabla1[[#This Row],[AÑO]],Tabla1[MES],Tabla1[[#This Row],[MES]])</f>
        <v>360</v>
      </c>
      <c r="S431" s="17">
        <f ca="1">Tabla1[[#This Row],[HORAS DISPONIBLES]]/360</f>
        <v>1</v>
      </c>
    </row>
    <row r="432" spans="1:19" x14ac:dyDescent="0.2">
      <c r="A432" s="1" t="s">
        <v>154</v>
      </c>
      <c r="B432" s="1" t="s">
        <v>63</v>
      </c>
      <c r="C432" s="1" t="str">
        <f ca="1">VLOOKUP(RANDBETWEEN(1,13),Tablas!$N$7:$O$19,2,0)</f>
        <v>EXCAVADORA</v>
      </c>
      <c r="E432" s="1" t="s">
        <v>18</v>
      </c>
      <c r="F432" s="1">
        <v>107</v>
      </c>
      <c r="G432" s="1" t="s">
        <v>19</v>
      </c>
      <c r="H432" s="1">
        <v>1698</v>
      </c>
      <c r="I432" s="2">
        <f t="shared" ca="1" si="6"/>
        <v>43280</v>
      </c>
      <c r="J432" s="1" t="str">
        <f ca="1">IFERROR(IF(YEAR(Tabla1[[#This Row],[FECHA EJEC.]])&gt;0,"CONFORME","STANDBY"),"PENDIENTE")</f>
        <v>CONFORME</v>
      </c>
      <c r="K432" s="2">
        <f ca="1">IF(VLOOKUP(RANDBETWEEN(1,20),Tablas!$Q$6:$R$25,2,0)=0,"",Tabla1[[#This Row],[FECHA PROG.]]+VLOOKUP(RANDBETWEEN(1,20),Tablas!$Q$6:$R$25,2,0))</f>
        <v>43281</v>
      </c>
      <c r="L432" s="7">
        <f ca="1">IF(Tabla1[[#This Row],[FECHA EJEC.]]="","",TIME(RANDBETWEEN(9,15),RANDBETWEEN(10,40),0))</f>
        <v>0.39930555555555558</v>
      </c>
      <c r="M432" s="7">
        <f ca="1">IF(Tabla1[[#This Row],[FECHA EJEC.]]="","",Tabla1[[#This Row],[HORA INICIO]]+TIME(RANDBETWEEN(1,4),RANDBETWEEN(10,30),0))</f>
        <v>0.54444444444444451</v>
      </c>
      <c r="N432" s="8">
        <f ca="1">IF(Tabla1[[#This Row],[FECHA EJEC.]]="","",HOUR(Tabla1[[#This Row],[HORA TERMINO]]-Tabla1[[#This Row],[HORA INICIO]])+MINUTE(Tabla1[[#This Row],[HORA TERMINO]]-Tabla1[[#This Row],[HORA INICIO]])/60)</f>
        <v>3.4833333333333334</v>
      </c>
      <c r="O432" s="1" t="str">
        <f ca="1">IF(AND(K432=I432,J432="CONFORME"),"FECHA CUMPLIDA",IF(J432="STAND BY","STAND BY",IF(J432=""," ",IF(Tabla1[[#This Row],[FECHA EJEC.]]="","PENDIENTE",CONCATENATE("RETRASO DE ",(K432-I432)," DIAS")))))</f>
        <v>RETRASO DE 1 DIAS</v>
      </c>
      <c r="P432" s="2" t="str">
        <f ca="1">VLOOKUP(MONTH(Tabla1[[#This Row],[FECHA PROG.]]),Tabla2[],2,0)</f>
        <v>Jun</v>
      </c>
      <c r="Q432" s="1">
        <f ca="1">YEAR(Tabla1[[#This Row],[FECHA PROG.]])</f>
        <v>2018</v>
      </c>
      <c r="R432" s="8">
        <f ca="1">360-SUMIFS(Tabla1[HORAS],Tabla1[MÁQUINA],Tabla1[[#This Row],[MÁQUINA]],Tabla1[AÑO],Tabla1[[#This Row],[AÑO]],Tabla1[MES],Tabla1[[#This Row],[MES]])</f>
        <v>343.1</v>
      </c>
      <c r="S432" s="17">
        <f ca="1">Tabla1[[#This Row],[HORAS DISPONIBLES]]/360</f>
        <v>0.95305555555555566</v>
      </c>
    </row>
    <row r="433" spans="1:19" x14ac:dyDescent="0.2">
      <c r="A433" s="1" t="s">
        <v>162</v>
      </c>
      <c r="B433" s="1" t="s">
        <v>71</v>
      </c>
      <c r="C433" s="1" t="str">
        <f ca="1">VLOOKUP(RANDBETWEEN(1,13),Tablas!$N$7:$O$19,2,0)</f>
        <v>DRAGALINA</v>
      </c>
      <c r="E433" s="1" t="s">
        <v>18</v>
      </c>
      <c r="F433" s="1">
        <v>201</v>
      </c>
      <c r="G433" s="1" t="s">
        <v>55</v>
      </c>
      <c r="H433" s="1">
        <v>1911</v>
      </c>
      <c r="I433" s="2">
        <f t="shared" ca="1" si="6"/>
        <v>43315</v>
      </c>
      <c r="J433" s="1" t="str">
        <f ca="1">IFERROR(IF(YEAR(Tabla1[[#This Row],[FECHA EJEC.]])&gt;0,"CONFORME","STANDBY"),"PENDIENTE")</f>
        <v>CONFORME</v>
      </c>
      <c r="K433" s="2">
        <f ca="1">IF(VLOOKUP(RANDBETWEEN(1,20),Tablas!$Q$6:$R$25,2,0)=0,"",Tabla1[[#This Row],[FECHA PROG.]]+VLOOKUP(RANDBETWEEN(1,20),Tablas!$Q$6:$R$25,2,0))</f>
        <v>43316</v>
      </c>
      <c r="L433" s="7">
        <f ca="1">IF(Tabla1[[#This Row],[FECHA EJEC.]]="","",TIME(RANDBETWEEN(9,15),RANDBETWEEN(10,40),0))</f>
        <v>0.48194444444444445</v>
      </c>
      <c r="M433" s="7">
        <f ca="1">IF(Tabla1[[#This Row],[FECHA EJEC.]]="","",Tabla1[[#This Row],[HORA INICIO]]+TIME(RANDBETWEEN(1,4),RANDBETWEEN(10,30),0))</f>
        <v>0.65694444444444444</v>
      </c>
      <c r="N433" s="8">
        <f ca="1">IF(Tabla1[[#This Row],[FECHA EJEC.]]="","",HOUR(Tabla1[[#This Row],[HORA TERMINO]]-Tabla1[[#This Row],[HORA INICIO]])+MINUTE(Tabla1[[#This Row],[HORA TERMINO]]-Tabla1[[#This Row],[HORA INICIO]])/60)</f>
        <v>4.2</v>
      </c>
      <c r="O433" s="1" t="str">
        <f ca="1">IF(AND(K433=I433,J433="CONFORME"),"FECHA CUMPLIDA",IF(J433="STAND BY","STAND BY",IF(J433=""," ",IF(Tabla1[[#This Row],[FECHA EJEC.]]="","PENDIENTE",CONCATENATE("RETRASO DE ",(K433-I433)," DIAS")))))</f>
        <v>RETRASO DE 1 DIAS</v>
      </c>
      <c r="P433" s="2" t="str">
        <f ca="1">VLOOKUP(MONTH(Tabla1[[#This Row],[FECHA PROG.]]),Tabla2[],2,0)</f>
        <v>Ago</v>
      </c>
      <c r="Q433" s="1">
        <f ca="1">YEAR(Tabla1[[#This Row],[FECHA PROG.]])</f>
        <v>2018</v>
      </c>
      <c r="R433" s="8">
        <f ca="1">360-SUMIFS(Tabla1[HORAS],Tabla1[MÁQUINA],Tabla1[[#This Row],[MÁQUINA]],Tabla1[AÑO],Tabla1[[#This Row],[AÑO]],Tabla1[MES],Tabla1[[#This Row],[MES]])</f>
        <v>353.46666666666664</v>
      </c>
      <c r="S433" s="17">
        <f ca="1">Tabla1[[#This Row],[HORAS DISPONIBLES]]/360</f>
        <v>0.98185185185185175</v>
      </c>
    </row>
    <row r="434" spans="1:19" x14ac:dyDescent="0.2">
      <c r="A434" s="1" t="s">
        <v>163</v>
      </c>
      <c r="B434" s="1" t="s">
        <v>72</v>
      </c>
      <c r="C434" s="1" t="str">
        <f ca="1">VLOOKUP(RANDBETWEEN(1,13),Tablas!$N$7:$O$19,2,0)</f>
        <v>COMPACTADORA</v>
      </c>
      <c r="E434" s="1" t="s">
        <v>18</v>
      </c>
      <c r="F434" s="1">
        <v>201</v>
      </c>
      <c r="G434" s="1" t="s">
        <v>55</v>
      </c>
      <c r="H434" s="1">
        <v>1911</v>
      </c>
      <c r="I434" s="2">
        <f t="shared" ca="1" si="6"/>
        <v>43299</v>
      </c>
      <c r="J434" s="1" t="str">
        <f ca="1">IFERROR(IF(YEAR(Tabla1[[#This Row],[FECHA EJEC.]])&gt;0,"CONFORME","STANDBY"),"PENDIENTE")</f>
        <v>CONFORME</v>
      </c>
      <c r="K434" s="2">
        <f ca="1">IF(VLOOKUP(RANDBETWEEN(1,20),Tablas!$Q$6:$R$25,2,0)=0,"",Tabla1[[#This Row],[FECHA PROG.]]+VLOOKUP(RANDBETWEEN(1,20),Tablas!$Q$6:$R$25,2,0))</f>
        <v>43303</v>
      </c>
      <c r="L434" s="7">
        <f ca="1">IF(Tabla1[[#This Row],[FECHA EJEC.]]="","",TIME(RANDBETWEEN(9,15),RANDBETWEEN(10,40),0))</f>
        <v>0.50763888888888886</v>
      </c>
      <c r="M434" s="7">
        <f ca="1">IF(Tabla1[[#This Row],[FECHA EJEC.]]="","",Tabla1[[#This Row],[HORA INICIO]]+TIME(RANDBETWEEN(1,4),RANDBETWEEN(10,30),0))</f>
        <v>0.69305555555555554</v>
      </c>
      <c r="N434" s="8">
        <f ca="1">IF(Tabla1[[#This Row],[FECHA EJEC.]]="","",HOUR(Tabla1[[#This Row],[HORA TERMINO]]-Tabla1[[#This Row],[HORA INICIO]])+MINUTE(Tabla1[[#This Row],[HORA TERMINO]]-Tabla1[[#This Row],[HORA INICIO]])/60)</f>
        <v>4.45</v>
      </c>
      <c r="O434" s="1" t="str">
        <f ca="1">IF(AND(K434=I434,J434="CONFORME"),"FECHA CUMPLIDA",IF(J434="STAND BY","STAND BY",IF(J434=""," ",IF(Tabla1[[#This Row],[FECHA EJEC.]]="","PENDIENTE",CONCATENATE("RETRASO DE ",(K434-I434)," DIAS")))))</f>
        <v>RETRASO DE 4 DIAS</v>
      </c>
      <c r="P434" s="2" t="str">
        <f ca="1">VLOOKUP(MONTH(Tabla1[[#This Row],[FECHA PROG.]]),Tabla2[],2,0)</f>
        <v>Jul</v>
      </c>
      <c r="Q434" s="1">
        <f ca="1">YEAR(Tabla1[[#This Row],[FECHA PROG.]])</f>
        <v>2018</v>
      </c>
      <c r="R434" s="8">
        <f ca="1">360-SUMIFS(Tabla1[HORAS],Tabla1[MÁQUINA],Tabla1[[#This Row],[MÁQUINA]],Tabla1[AÑO],Tabla1[[#This Row],[AÑO]],Tabla1[MES],Tabla1[[#This Row],[MES]])</f>
        <v>355.55</v>
      </c>
      <c r="S434" s="17">
        <f ca="1">Tabla1[[#This Row],[HORAS DISPONIBLES]]/360</f>
        <v>0.98763888888888896</v>
      </c>
    </row>
    <row r="435" spans="1:19" x14ac:dyDescent="0.2">
      <c r="A435" s="1" t="s">
        <v>164</v>
      </c>
      <c r="B435" s="1" t="s">
        <v>73</v>
      </c>
      <c r="C435" s="1" t="str">
        <f ca="1">VLOOKUP(RANDBETWEEN(1,13),Tablas!$N$7:$O$19,2,0)</f>
        <v>LAS VOLQUETAS</v>
      </c>
      <c r="E435" s="1" t="s">
        <v>18</v>
      </c>
      <c r="F435" s="1">
        <v>201</v>
      </c>
      <c r="G435" s="1" t="s">
        <v>55</v>
      </c>
      <c r="H435" s="1">
        <v>1911</v>
      </c>
      <c r="I435" s="2">
        <f t="shared" ca="1" si="6"/>
        <v>43311</v>
      </c>
      <c r="J435" s="1" t="str">
        <f ca="1">IFERROR(IF(YEAR(Tabla1[[#This Row],[FECHA EJEC.]])&gt;0,"CONFORME","STANDBY"),"PENDIENTE")</f>
        <v>CONFORME</v>
      </c>
      <c r="K435" s="2">
        <f ca="1">IF(VLOOKUP(RANDBETWEEN(1,20),Tablas!$Q$6:$R$25,2,0)=0,"",Tabla1[[#This Row],[FECHA PROG.]]+VLOOKUP(RANDBETWEEN(1,20),Tablas!$Q$6:$R$25,2,0))</f>
        <v>43313</v>
      </c>
      <c r="L435" s="7">
        <f ca="1">IF(Tabla1[[#This Row],[FECHA EJEC.]]="","",TIME(RANDBETWEEN(9,15),RANDBETWEEN(10,40),0))</f>
        <v>0.42777777777777776</v>
      </c>
      <c r="M435" s="7">
        <f ca="1">IF(Tabla1[[#This Row],[FECHA EJEC.]]="","",Tabla1[[#This Row],[HORA INICIO]]+TIME(RANDBETWEEN(1,4),RANDBETWEEN(10,30),0))</f>
        <v>0.55972222222222223</v>
      </c>
      <c r="N435" s="8">
        <f ca="1">IF(Tabla1[[#This Row],[FECHA EJEC.]]="","",HOUR(Tabla1[[#This Row],[HORA TERMINO]]-Tabla1[[#This Row],[HORA INICIO]])+MINUTE(Tabla1[[#This Row],[HORA TERMINO]]-Tabla1[[#This Row],[HORA INICIO]])/60)</f>
        <v>3.1666666666666665</v>
      </c>
      <c r="O435" s="1" t="str">
        <f ca="1">IF(AND(K435=I435,J435="CONFORME"),"FECHA CUMPLIDA",IF(J435="STAND BY","STAND BY",IF(J435=""," ",IF(Tabla1[[#This Row],[FECHA EJEC.]]="","PENDIENTE",CONCATENATE("RETRASO DE ",(K435-I435)," DIAS")))))</f>
        <v>RETRASO DE 2 DIAS</v>
      </c>
      <c r="P435" s="2" t="str">
        <f ca="1">VLOOKUP(MONTH(Tabla1[[#This Row],[FECHA PROG.]]),Tabla2[],2,0)</f>
        <v>Jul</v>
      </c>
      <c r="Q435" s="1">
        <f ca="1">YEAR(Tabla1[[#This Row],[FECHA PROG.]])</f>
        <v>2018</v>
      </c>
      <c r="R435" s="8">
        <f ca="1">360-SUMIFS(Tabla1[HORAS],Tabla1[MÁQUINA],Tabla1[[#This Row],[MÁQUINA]],Tabla1[AÑO],Tabla1[[#This Row],[AÑO]],Tabla1[MES],Tabla1[[#This Row],[MES]])</f>
        <v>356.83333333333331</v>
      </c>
      <c r="S435" s="17">
        <f ca="1">Tabla1[[#This Row],[HORAS DISPONIBLES]]/360</f>
        <v>0.9912037037037037</v>
      </c>
    </row>
    <row r="436" spans="1:19" x14ac:dyDescent="0.2">
      <c r="A436" s="1" t="s">
        <v>165</v>
      </c>
      <c r="B436" s="1" t="s">
        <v>74</v>
      </c>
      <c r="C436" s="1" t="str">
        <f ca="1">VLOOKUP(RANDBETWEEN(1,13),Tablas!$N$7:$O$19,2,0)</f>
        <v>LAS VOLQUETAS</v>
      </c>
      <c r="E436" s="1" t="s">
        <v>18</v>
      </c>
      <c r="F436" s="1">
        <v>201</v>
      </c>
      <c r="G436" s="1" t="s">
        <v>55</v>
      </c>
      <c r="H436" s="1">
        <v>1911</v>
      </c>
      <c r="I436" s="2">
        <f t="shared" ca="1" si="6"/>
        <v>43489</v>
      </c>
      <c r="J436" s="1" t="str">
        <f ca="1">IFERROR(IF(YEAR(Tabla1[[#This Row],[FECHA EJEC.]])&gt;0,"CONFORME","STANDBY"),"PENDIENTE")</f>
        <v>CONFORME</v>
      </c>
      <c r="K436" s="2">
        <f ca="1">IF(VLOOKUP(RANDBETWEEN(1,20),Tablas!$Q$6:$R$25,2,0)=0,"",Tabla1[[#This Row],[FECHA PROG.]]+VLOOKUP(RANDBETWEEN(1,20),Tablas!$Q$6:$R$25,2,0))</f>
        <v>43491</v>
      </c>
      <c r="L436" s="7">
        <f ca="1">IF(Tabla1[[#This Row],[FECHA EJEC.]]="","",TIME(RANDBETWEEN(9,15),RANDBETWEEN(10,40),0))</f>
        <v>0.40208333333333335</v>
      </c>
      <c r="M436" s="7">
        <f ca="1">IF(Tabla1[[#This Row],[FECHA EJEC.]]="","",Tabla1[[#This Row],[HORA INICIO]]+TIME(RANDBETWEEN(1,4),RANDBETWEEN(10,30),0))</f>
        <v>0.54722222222222228</v>
      </c>
      <c r="N436" s="8">
        <f ca="1">IF(Tabla1[[#This Row],[FECHA EJEC.]]="","",HOUR(Tabla1[[#This Row],[HORA TERMINO]]-Tabla1[[#This Row],[HORA INICIO]])+MINUTE(Tabla1[[#This Row],[HORA TERMINO]]-Tabla1[[#This Row],[HORA INICIO]])/60)</f>
        <v>3.4833333333333334</v>
      </c>
      <c r="O436" s="1" t="str">
        <f ca="1">IF(AND(K436=I436,J436="CONFORME"),"FECHA CUMPLIDA",IF(J436="STAND BY","STAND BY",IF(J436=""," ",IF(Tabla1[[#This Row],[FECHA EJEC.]]="","PENDIENTE",CONCATENATE("RETRASO DE ",(K436-I436)," DIAS")))))</f>
        <v>RETRASO DE 2 DIAS</v>
      </c>
      <c r="P436" s="2" t="str">
        <f ca="1">VLOOKUP(MONTH(Tabla1[[#This Row],[FECHA PROG.]]),Tabla2[],2,0)</f>
        <v>Ene</v>
      </c>
      <c r="Q436" s="1">
        <f ca="1">YEAR(Tabla1[[#This Row],[FECHA PROG.]])</f>
        <v>2019</v>
      </c>
      <c r="R436" s="8">
        <f ca="1">360-SUMIFS(Tabla1[HORAS],Tabla1[MÁQUINA],Tabla1[[#This Row],[MÁQUINA]],Tabla1[AÑO],Tabla1[[#This Row],[AÑO]],Tabla1[MES],Tabla1[[#This Row],[MES]])</f>
        <v>356.51666666666665</v>
      </c>
      <c r="S436" s="17">
        <f ca="1">Tabla1[[#This Row],[HORAS DISPONIBLES]]/360</f>
        <v>0.99032407407407408</v>
      </c>
    </row>
    <row r="437" spans="1:19" x14ac:dyDescent="0.2">
      <c r="A437" s="1" t="s">
        <v>166</v>
      </c>
      <c r="B437" s="1" t="s">
        <v>75</v>
      </c>
      <c r="C437" s="1" t="str">
        <f ca="1">VLOOKUP(RANDBETWEEN(1,13),Tablas!$N$7:$O$19,2,0)</f>
        <v>DRAGAS</v>
      </c>
      <c r="E437" s="1" t="s">
        <v>18</v>
      </c>
      <c r="F437" s="1">
        <v>201</v>
      </c>
      <c r="G437" s="1" t="s">
        <v>55</v>
      </c>
      <c r="H437" s="1">
        <v>1911</v>
      </c>
      <c r="I437" s="2">
        <f t="shared" ca="1" si="6"/>
        <v>43539</v>
      </c>
      <c r="J437" s="1" t="str">
        <f ca="1">IFERROR(IF(YEAR(Tabla1[[#This Row],[FECHA EJEC.]])&gt;0,"CONFORME","STANDBY"),"PENDIENTE")</f>
        <v>CONFORME</v>
      </c>
      <c r="K437" s="2">
        <f ca="1">IF(VLOOKUP(RANDBETWEEN(1,20),Tablas!$Q$6:$R$25,2,0)=0,"",Tabla1[[#This Row],[FECHA PROG.]]+VLOOKUP(RANDBETWEEN(1,20),Tablas!$Q$6:$R$25,2,0))</f>
        <v>43542</v>
      </c>
      <c r="L437" s="7">
        <f ca="1">IF(Tabla1[[#This Row],[FECHA EJEC.]]="","",TIME(RANDBETWEEN(9,15),RANDBETWEEN(10,40),0))</f>
        <v>0.56458333333333333</v>
      </c>
      <c r="M437" s="7">
        <f ca="1">IF(Tabla1[[#This Row],[FECHA EJEC.]]="","",Tabla1[[#This Row],[HORA INICIO]]+TIME(RANDBETWEEN(1,4),RANDBETWEEN(10,30),0))</f>
        <v>0.74236111111111114</v>
      </c>
      <c r="N437" s="8">
        <f ca="1">IF(Tabla1[[#This Row],[FECHA EJEC.]]="","",HOUR(Tabla1[[#This Row],[HORA TERMINO]]-Tabla1[[#This Row],[HORA INICIO]])+MINUTE(Tabla1[[#This Row],[HORA TERMINO]]-Tabla1[[#This Row],[HORA INICIO]])/60)</f>
        <v>4.2666666666666666</v>
      </c>
      <c r="O437" s="1" t="str">
        <f ca="1">IF(AND(K437=I437,J437="CONFORME"),"FECHA CUMPLIDA",IF(J437="STAND BY","STAND BY",IF(J437=""," ",IF(Tabla1[[#This Row],[FECHA EJEC.]]="","PENDIENTE",CONCATENATE("RETRASO DE ",(K437-I437)," DIAS")))))</f>
        <v>RETRASO DE 3 DIAS</v>
      </c>
      <c r="P437" s="2" t="str">
        <f ca="1">VLOOKUP(MONTH(Tabla1[[#This Row],[FECHA PROG.]]),Tabla2[],2,0)</f>
        <v>Mar</v>
      </c>
      <c r="Q437" s="1">
        <f ca="1">YEAR(Tabla1[[#This Row],[FECHA PROG.]])</f>
        <v>2019</v>
      </c>
      <c r="R437" s="8">
        <f ca="1">360-SUMIFS(Tabla1[HORAS],Tabla1[MÁQUINA],Tabla1[[#This Row],[MÁQUINA]],Tabla1[AÑO],Tabla1[[#This Row],[AÑO]],Tabla1[MES],Tabla1[[#This Row],[MES]])</f>
        <v>355.73333333333335</v>
      </c>
      <c r="S437" s="17">
        <f ca="1">Tabla1[[#This Row],[HORAS DISPONIBLES]]/360</f>
        <v>0.98814814814814822</v>
      </c>
    </row>
    <row r="438" spans="1:19" x14ac:dyDescent="0.2">
      <c r="A438" s="1" t="s">
        <v>167</v>
      </c>
      <c r="B438" s="1" t="s">
        <v>76</v>
      </c>
      <c r="C438" s="1" t="str">
        <f ca="1">VLOOKUP(RANDBETWEEN(1,13),Tablas!$N$7:$O$19,2,0)</f>
        <v>MOTOTRAILLA</v>
      </c>
      <c r="E438" s="1" t="s">
        <v>18</v>
      </c>
      <c r="F438" s="1">
        <v>201</v>
      </c>
      <c r="G438" s="1" t="s">
        <v>55</v>
      </c>
      <c r="H438" s="1">
        <v>1911</v>
      </c>
      <c r="I438" s="2">
        <f t="shared" ca="1" si="6"/>
        <v>43105</v>
      </c>
      <c r="J438" s="1" t="str">
        <f ca="1">IFERROR(IF(YEAR(Tabla1[[#This Row],[FECHA EJEC.]])&gt;0,"CONFORME","STANDBY"),"PENDIENTE")</f>
        <v>CONFORME</v>
      </c>
      <c r="K438" s="2">
        <f ca="1">IF(VLOOKUP(RANDBETWEEN(1,20),Tablas!$Q$6:$R$25,2,0)=0,"",Tabla1[[#This Row],[FECHA PROG.]]+VLOOKUP(RANDBETWEEN(1,20),Tablas!$Q$6:$R$25,2,0))</f>
        <v>43106</v>
      </c>
      <c r="L438" s="7">
        <f ca="1">IF(Tabla1[[#This Row],[FECHA EJEC.]]="","",TIME(RANDBETWEEN(9,15),RANDBETWEEN(10,40),0))</f>
        <v>0.50694444444444442</v>
      </c>
      <c r="M438" s="7">
        <f ca="1">IF(Tabla1[[#This Row],[FECHA EJEC.]]="","",Tabla1[[#This Row],[HORA INICIO]]+TIME(RANDBETWEEN(1,4),RANDBETWEEN(10,30),0))</f>
        <v>0.68680555555555556</v>
      </c>
      <c r="N438" s="8">
        <f ca="1">IF(Tabla1[[#This Row],[FECHA EJEC.]]="","",HOUR(Tabla1[[#This Row],[HORA TERMINO]]-Tabla1[[#This Row],[HORA INICIO]])+MINUTE(Tabla1[[#This Row],[HORA TERMINO]]-Tabla1[[#This Row],[HORA INICIO]])/60)</f>
        <v>4.3166666666666664</v>
      </c>
      <c r="O438" s="1" t="str">
        <f ca="1">IF(AND(K438=I438,J438="CONFORME"),"FECHA CUMPLIDA",IF(J438="STAND BY","STAND BY",IF(J438=""," ",IF(Tabla1[[#This Row],[FECHA EJEC.]]="","PENDIENTE",CONCATENATE("RETRASO DE ",(K438-I438)," DIAS")))))</f>
        <v>RETRASO DE 1 DIAS</v>
      </c>
      <c r="P438" s="2" t="str">
        <f ca="1">VLOOKUP(MONTH(Tabla1[[#This Row],[FECHA PROG.]]),Tabla2[],2,0)</f>
        <v>Ene</v>
      </c>
      <c r="Q438" s="1">
        <f ca="1">YEAR(Tabla1[[#This Row],[FECHA PROG.]])</f>
        <v>2018</v>
      </c>
      <c r="R438" s="8">
        <f ca="1">360-SUMIFS(Tabla1[HORAS],Tabla1[MÁQUINA],Tabla1[[#This Row],[MÁQUINA]],Tabla1[AÑO],Tabla1[[#This Row],[AÑO]],Tabla1[MES],Tabla1[[#This Row],[MES]])</f>
        <v>355.68333333333334</v>
      </c>
      <c r="S438" s="17">
        <f ca="1">Tabla1[[#This Row],[HORAS DISPONIBLES]]/360</f>
        <v>0.98800925925925931</v>
      </c>
    </row>
    <row r="439" spans="1:19" x14ac:dyDescent="0.2">
      <c r="A439" s="1" t="s">
        <v>168</v>
      </c>
      <c r="B439" s="1" t="s">
        <v>77</v>
      </c>
      <c r="C439" s="1" t="str">
        <f ca="1">VLOOKUP(RANDBETWEEN(1,13),Tablas!$N$7:$O$19,2,0)</f>
        <v>LAS VOLQUETAS</v>
      </c>
      <c r="E439" s="1" t="s">
        <v>18</v>
      </c>
      <c r="F439" s="1">
        <v>201</v>
      </c>
      <c r="G439" s="1" t="s">
        <v>55</v>
      </c>
      <c r="H439" s="1">
        <v>1911</v>
      </c>
      <c r="I439" s="2">
        <f t="shared" ca="1" si="6"/>
        <v>43251</v>
      </c>
      <c r="J439" s="1" t="str">
        <f ca="1">IFERROR(IF(YEAR(Tabla1[[#This Row],[FECHA EJEC.]])&gt;0,"CONFORME","STANDBY"),"PENDIENTE")</f>
        <v>CONFORME</v>
      </c>
      <c r="K439" s="2">
        <f ca="1">IF(VLOOKUP(RANDBETWEEN(1,20),Tablas!$Q$6:$R$25,2,0)=0,"",Tabla1[[#This Row],[FECHA PROG.]]+VLOOKUP(RANDBETWEEN(1,20),Tablas!$Q$6:$R$25,2,0))</f>
        <v>43251</v>
      </c>
      <c r="L439" s="7">
        <f ca="1">IF(Tabla1[[#This Row],[FECHA EJEC.]]="","",TIME(RANDBETWEEN(9,15),RANDBETWEEN(10,40),0))</f>
        <v>0.38263888888888886</v>
      </c>
      <c r="M439" s="7">
        <f ca="1">IF(Tabla1[[#This Row],[FECHA EJEC.]]="","",Tabla1[[#This Row],[HORA INICIO]]+TIME(RANDBETWEEN(1,4),RANDBETWEEN(10,30),0))</f>
        <v>0.52430555555555558</v>
      </c>
      <c r="N439" s="8">
        <f ca="1">IF(Tabla1[[#This Row],[FECHA EJEC.]]="","",HOUR(Tabla1[[#This Row],[HORA TERMINO]]-Tabla1[[#This Row],[HORA INICIO]])+MINUTE(Tabla1[[#This Row],[HORA TERMINO]]-Tabla1[[#This Row],[HORA INICIO]])/60)</f>
        <v>3.4</v>
      </c>
      <c r="O439" s="1" t="str">
        <f ca="1">IF(AND(K439=I439,J439="CONFORME"),"FECHA CUMPLIDA",IF(J439="STAND BY","STAND BY",IF(J439=""," ",IF(Tabla1[[#This Row],[FECHA EJEC.]]="","PENDIENTE",CONCATENATE("RETRASO DE ",(K439-I439)," DIAS")))))</f>
        <v>FECHA CUMPLIDA</v>
      </c>
      <c r="P439" s="2" t="str">
        <f ca="1">VLOOKUP(MONTH(Tabla1[[#This Row],[FECHA PROG.]]),Tabla2[],2,0)</f>
        <v>May</v>
      </c>
      <c r="Q439" s="1">
        <f ca="1">YEAR(Tabla1[[#This Row],[FECHA PROG.]])</f>
        <v>2018</v>
      </c>
      <c r="R439" s="8">
        <f ca="1">360-SUMIFS(Tabla1[HORAS],Tabla1[MÁQUINA],Tabla1[[#This Row],[MÁQUINA]],Tabla1[AÑO],Tabla1[[#This Row],[AÑO]],Tabla1[MES],Tabla1[[#This Row],[MES]])</f>
        <v>356.6</v>
      </c>
      <c r="S439" s="17">
        <f ca="1">Tabla1[[#This Row],[HORAS DISPONIBLES]]/360</f>
        <v>0.99055555555555563</v>
      </c>
    </row>
    <row r="440" spans="1:19" x14ac:dyDescent="0.2">
      <c r="A440" s="1" t="s">
        <v>169</v>
      </c>
      <c r="B440" s="1" t="s">
        <v>78</v>
      </c>
      <c r="C440" s="1" t="str">
        <f ca="1">VLOOKUP(RANDBETWEEN(1,13),Tablas!$N$7:$O$19,2,0)</f>
        <v>PAVIMENTADORA</v>
      </c>
      <c r="E440" s="1" t="s">
        <v>18</v>
      </c>
      <c r="F440" s="1">
        <v>201</v>
      </c>
      <c r="G440" s="1" t="s">
        <v>55</v>
      </c>
      <c r="H440" s="1">
        <v>1911</v>
      </c>
      <c r="I440" s="2">
        <f t="shared" ca="1" si="6"/>
        <v>43570</v>
      </c>
      <c r="J440" s="1" t="str">
        <f ca="1">IFERROR(IF(YEAR(Tabla1[[#This Row],[FECHA EJEC.]])&gt;0,"CONFORME","STANDBY"),"PENDIENTE")</f>
        <v>CONFORME</v>
      </c>
      <c r="K440" s="2">
        <f ca="1">IF(VLOOKUP(RANDBETWEEN(1,20),Tablas!$Q$6:$R$25,2,0)=0,"",Tabla1[[#This Row],[FECHA PROG.]]+VLOOKUP(RANDBETWEEN(1,20),Tablas!$Q$6:$R$25,2,0))</f>
        <v>43572</v>
      </c>
      <c r="L440" s="7">
        <f ca="1">IF(Tabla1[[#This Row],[FECHA EJEC.]]="","",TIME(RANDBETWEEN(9,15),RANDBETWEEN(10,40),0))</f>
        <v>0.38958333333333334</v>
      </c>
      <c r="M440" s="7">
        <f ca="1">IF(Tabla1[[#This Row],[FECHA EJEC.]]="","",Tabla1[[#This Row],[HORA INICIO]]+TIME(RANDBETWEEN(1,4),RANDBETWEEN(10,30),0))</f>
        <v>0.48194444444444445</v>
      </c>
      <c r="N440" s="8">
        <f ca="1">IF(Tabla1[[#This Row],[FECHA EJEC.]]="","",HOUR(Tabla1[[#This Row],[HORA TERMINO]]-Tabla1[[#This Row],[HORA INICIO]])+MINUTE(Tabla1[[#This Row],[HORA TERMINO]]-Tabla1[[#This Row],[HORA INICIO]])/60)</f>
        <v>2.2166666666666668</v>
      </c>
      <c r="O440" s="1" t="str">
        <f ca="1">IF(AND(K440=I440,J440="CONFORME"),"FECHA CUMPLIDA",IF(J440="STAND BY","STAND BY",IF(J440=""," ",IF(Tabla1[[#This Row],[FECHA EJEC.]]="","PENDIENTE",CONCATENATE("RETRASO DE ",(K440-I440)," DIAS")))))</f>
        <v>RETRASO DE 2 DIAS</v>
      </c>
      <c r="P440" s="2" t="str">
        <f ca="1">VLOOKUP(MONTH(Tabla1[[#This Row],[FECHA PROG.]]),Tabla2[],2,0)</f>
        <v>Abr</v>
      </c>
      <c r="Q440" s="1">
        <f ca="1">YEAR(Tabla1[[#This Row],[FECHA PROG.]])</f>
        <v>2019</v>
      </c>
      <c r="R440" s="8">
        <f ca="1">360-SUMIFS(Tabla1[HORAS],Tabla1[MÁQUINA],Tabla1[[#This Row],[MÁQUINA]],Tabla1[AÑO],Tabla1[[#This Row],[AÑO]],Tabla1[MES],Tabla1[[#This Row],[MES]])</f>
        <v>353.31666666666666</v>
      </c>
      <c r="S440" s="17">
        <f ca="1">Tabla1[[#This Row],[HORAS DISPONIBLES]]/360</f>
        <v>0.98143518518518513</v>
      </c>
    </row>
    <row r="441" spans="1:19" x14ac:dyDescent="0.2">
      <c r="A441" s="1" t="s">
        <v>135</v>
      </c>
      <c r="B441" s="1" t="s">
        <v>16</v>
      </c>
      <c r="C441" s="1" t="str">
        <f ca="1">VLOOKUP(RANDBETWEEN(1,13),Tablas!$N$7:$O$19,2,0)</f>
        <v>ESCREPA</v>
      </c>
      <c r="D441" s="1" t="s">
        <v>12</v>
      </c>
      <c r="E441" s="1" t="s">
        <v>13</v>
      </c>
      <c r="F441" s="1">
        <v>107</v>
      </c>
      <c r="G441" s="1" t="s">
        <v>25</v>
      </c>
      <c r="H441" s="1">
        <v>1168</v>
      </c>
      <c r="I441" s="2">
        <f t="shared" ca="1" si="6"/>
        <v>43176</v>
      </c>
      <c r="J441" s="1" t="str">
        <f ca="1">IFERROR(IF(YEAR(Tabla1[[#This Row],[FECHA EJEC.]])&gt;0,"CONFORME","STANDBY"),"PENDIENTE")</f>
        <v>PENDIENTE</v>
      </c>
      <c r="K441" s="2" t="str">
        <f ca="1">IF(VLOOKUP(RANDBETWEEN(1,20),Tablas!$Q$6:$R$25,2,0)=0,"",Tabla1[[#This Row],[FECHA PROG.]]+VLOOKUP(RANDBETWEEN(1,20),Tablas!$Q$6:$R$25,2,0))</f>
        <v/>
      </c>
      <c r="L441" s="7" t="str">
        <f ca="1">IF(Tabla1[[#This Row],[FECHA EJEC.]]="","",TIME(RANDBETWEEN(9,15),RANDBETWEEN(10,40),0))</f>
        <v/>
      </c>
      <c r="M441" s="7" t="str">
        <f ca="1">IF(Tabla1[[#This Row],[FECHA EJEC.]]="","",Tabla1[[#This Row],[HORA INICIO]]+TIME(RANDBETWEEN(1,4),RANDBETWEEN(10,30),0))</f>
        <v/>
      </c>
      <c r="N441" s="8" t="str">
        <f ca="1">IF(Tabla1[[#This Row],[FECHA EJEC.]]="","",HOUR(Tabla1[[#This Row],[HORA TERMINO]]-Tabla1[[#This Row],[HORA INICIO]])+MINUTE(Tabla1[[#This Row],[HORA TERMINO]]-Tabla1[[#This Row],[HORA INICIO]])/60)</f>
        <v/>
      </c>
      <c r="O441" s="1" t="str">
        <f ca="1">IF(AND(K441=I441,J441="CONFORME"),"FECHA CUMPLIDA",IF(J441="STAND BY","STAND BY",IF(J441=""," ",IF(Tabla1[[#This Row],[FECHA EJEC.]]="","PENDIENTE",CONCATENATE("RETRASO DE ",(K441-I441)," DIAS")))))</f>
        <v>PENDIENTE</v>
      </c>
      <c r="P441" s="2" t="str">
        <f ca="1">VLOOKUP(MONTH(Tabla1[[#This Row],[FECHA PROG.]]),Tabla2[],2,0)</f>
        <v>Mar</v>
      </c>
      <c r="Q441" s="1">
        <f ca="1">YEAR(Tabla1[[#This Row],[FECHA PROG.]])</f>
        <v>2018</v>
      </c>
      <c r="R441" s="8">
        <f ca="1">360-SUMIFS(Tabla1[HORAS],Tabla1[MÁQUINA],Tabla1[[#This Row],[MÁQUINA]],Tabla1[AÑO],Tabla1[[#This Row],[AÑO]],Tabla1[MES],Tabla1[[#This Row],[MES]])</f>
        <v>351.1</v>
      </c>
      <c r="S441" s="17">
        <f ca="1">Tabla1[[#This Row],[HORAS DISPONIBLES]]/360</f>
        <v>0.9752777777777778</v>
      </c>
    </row>
    <row r="442" spans="1:19" x14ac:dyDescent="0.2">
      <c r="A442" s="1" t="s">
        <v>135</v>
      </c>
      <c r="B442" s="1" t="s">
        <v>16</v>
      </c>
      <c r="C442" s="1" t="str">
        <f ca="1">VLOOKUP(RANDBETWEEN(1,13),Tablas!$N$7:$O$19,2,0)</f>
        <v>CISTERNAS DE AGUA</v>
      </c>
      <c r="D442" s="1" t="s">
        <v>12</v>
      </c>
      <c r="E442" s="1" t="s">
        <v>18</v>
      </c>
      <c r="F442" s="1">
        <v>107</v>
      </c>
      <c r="G442" s="1" t="s">
        <v>55</v>
      </c>
      <c r="H442" s="1">
        <v>1911</v>
      </c>
      <c r="I442" s="2">
        <f t="shared" ca="1" si="6"/>
        <v>43205</v>
      </c>
      <c r="J442" s="1" t="str">
        <f ca="1">IFERROR(IF(YEAR(Tabla1[[#This Row],[FECHA EJEC.]])&gt;0,"CONFORME","STANDBY"),"PENDIENTE")</f>
        <v>CONFORME</v>
      </c>
      <c r="K442" s="2">
        <f ca="1">IF(VLOOKUP(RANDBETWEEN(1,20),Tablas!$Q$6:$R$25,2,0)=0,"",Tabla1[[#This Row],[FECHA PROG.]]+VLOOKUP(RANDBETWEEN(1,20),Tablas!$Q$6:$R$25,2,0))</f>
        <v>43207</v>
      </c>
      <c r="L442" s="7">
        <f ca="1">IF(Tabla1[[#This Row],[FECHA EJEC.]]="","",TIME(RANDBETWEEN(9,15),RANDBETWEEN(10,40),0))</f>
        <v>0.60624999999999996</v>
      </c>
      <c r="M442" s="7">
        <f ca="1">IF(Tabla1[[#This Row],[FECHA EJEC.]]="","",Tabla1[[#This Row],[HORA INICIO]]+TIME(RANDBETWEEN(1,4),RANDBETWEEN(10,30),0))</f>
        <v>0.65625</v>
      </c>
      <c r="N442" s="8">
        <f ca="1">IF(Tabla1[[#This Row],[FECHA EJEC.]]="","",HOUR(Tabla1[[#This Row],[HORA TERMINO]]-Tabla1[[#This Row],[HORA INICIO]])+MINUTE(Tabla1[[#This Row],[HORA TERMINO]]-Tabla1[[#This Row],[HORA INICIO]])/60)</f>
        <v>1.2</v>
      </c>
      <c r="O442" s="1" t="str">
        <f ca="1">IF(AND(K442=I442,J442="CONFORME"),"FECHA CUMPLIDA",IF(J442="STAND BY","STAND BY",IF(J442=""," ",IF(Tabla1[[#This Row],[FECHA EJEC.]]="","PENDIENTE",CONCATENATE("RETRASO DE ",(K442-I442)," DIAS")))))</f>
        <v>RETRASO DE 2 DIAS</v>
      </c>
      <c r="P442" s="2" t="str">
        <f ca="1">VLOOKUP(MONTH(Tabla1[[#This Row],[FECHA PROG.]]),Tabla2[],2,0)</f>
        <v>Abr</v>
      </c>
      <c r="Q442" s="1">
        <f ca="1">YEAR(Tabla1[[#This Row],[FECHA PROG.]])</f>
        <v>2018</v>
      </c>
      <c r="R442" s="8">
        <f ca="1">360-SUMIFS(Tabla1[HORAS],Tabla1[MÁQUINA],Tabla1[[#This Row],[MÁQUINA]],Tabla1[AÑO],Tabla1[[#This Row],[AÑO]],Tabla1[MES],Tabla1[[#This Row],[MES]])</f>
        <v>355.45</v>
      </c>
      <c r="S442" s="17">
        <f ca="1">Tabla1[[#This Row],[HORAS DISPONIBLES]]/360</f>
        <v>0.98736111111111113</v>
      </c>
    </row>
    <row r="443" spans="1:19" x14ac:dyDescent="0.2">
      <c r="A443" s="1" t="s">
        <v>188</v>
      </c>
      <c r="B443" s="1" t="s">
        <v>35</v>
      </c>
      <c r="C443" s="1" t="str">
        <f ca="1">VLOOKUP(RANDBETWEEN(1,13),Tablas!$N$7:$O$19,2,0)</f>
        <v>PAVIMENTADORA</v>
      </c>
      <c r="D443" s="1" t="s">
        <v>12</v>
      </c>
      <c r="E443" s="1" t="s">
        <v>13</v>
      </c>
      <c r="F443" s="1">
        <v>106</v>
      </c>
      <c r="G443" s="1" t="s">
        <v>29</v>
      </c>
      <c r="H443" s="1">
        <v>908</v>
      </c>
      <c r="I443" s="2">
        <f t="shared" ca="1" si="6"/>
        <v>43163</v>
      </c>
      <c r="J443" s="1" t="str">
        <f ca="1">IFERROR(IF(YEAR(Tabla1[[#This Row],[FECHA EJEC.]])&gt;0,"CONFORME","STANDBY"),"PENDIENTE")</f>
        <v>CONFORME</v>
      </c>
      <c r="K443" s="2">
        <f ca="1">IF(VLOOKUP(RANDBETWEEN(1,20),Tablas!$Q$6:$R$25,2,0)=0,"",Tabla1[[#This Row],[FECHA PROG.]]+VLOOKUP(RANDBETWEEN(1,20),Tablas!$Q$6:$R$25,2,0))</f>
        <v>43163</v>
      </c>
      <c r="L443" s="7">
        <f ca="1">IF(Tabla1[[#This Row],[FECHA EJEC.]]="","",TIME(RANDBETWEEN(9,15),RANDBETWEEN(10,40),0))</f>
        <v>0.6333333333333333</v>
      </c>
      <c r="M443" s="7">
        <f ca="1">IF(Tabla1[[#This Row],[FECHA EJEC.]]="","",Tabla1[[#This Row],[HORA INICIO]]+TIME(RANDBETWEEN(1,4),RANDBETWEEN(10,30),0))</f>
        <v>0.72986111111111107</v>
      </c>
      <c r="N443" s="8">
        <f ca="1">IF(Tabla1[[#This Row],[FECHA EJEC.]]="","",HOUR(Tabla1[[#This Row],[HORA TERMINO]]-Tabla1[[#This Row],[HORA INICIO]])+MINUTE(Tabla1[[#This Row],[HORA TERMINO]]-Tabla1[[#This Row],[HORA INICIO]])/60)</f>
        <v>2.3166666666666664</v>
      </c>
      <c r="O443" s="1" t="str">
        <f ca="1">IF(AND(K443=I443,J443="CONFORME"),"FECHA CUMPLIDA",IF(J443="STAND BY","STAND BY",IF(J443=""," ",IF(Tabla1[[#This Row],[FECHA EJEC.]]="","PENDIENTE",CONCATENATE("RETRASO DE ",(K443-I443)," DIAS")))))</f>
        <v>FECHA CUMPLIDA</v>
      </c>
      <c r="P443" s="2" t="str">
        <f ca="1">VLOOKUP(MONTH(Tabla1[[#This Row],[FECHA PROG.]]),Tabla2[],2,0)</f>
        <v>Mar</v>
      </c>
      <c r="Q443" s="1">
        <f ca="1">YEAR(Tabla1[[#This Row],[FECHA PROG.]])</f>
        <v>2018</v>
      </c>
      <c r="R443" s="8">
        <f ca="1">360-SUMIFS(Tabla1[HORAS],Tabla1[MÁQUINA],Tabla1[[#This Row],[MÁQUINA]],Tabla1[AÑO],Tabla1[[#This Row],[AÑO]],Tabla1[MES],Tabla1[[#This Row],[MES]])</f>
        <v>343.01666666666665</v>
      </c>
      <c r="S443" s="17">
        <f ca="1">Tabla1[[#This Row],[HORAS DISPONIBLES]]/360</f>
        <v>0.95282407407407399</v>
      </c>
    </row>
    <row r="444" spans="1:19" x14ac:dyDescent="0.2">
      <c r="A444" s="1" t="s">
        <v>188</v>
      </c>
      <c r="B444" s="1" t="s">
        <v>35</v>
      </c>
      <c r="C444" s="1" t="str">
        <f ca="1">VLOOKUP(RANDBETWEEN(1,13),Tablas!$N$7:$O$19,2,0)</f>
        <v>EXCAVADORA</v>
      </c>
      <c r="D444" s="1" t="s">
        <v>12</v>
      </c>
      <c r="E444" s="1" t="s">
        <v>18</v>
      </c>
      <c r="F444" s="1">
        <v>106</v>
      </c>
      <c r="G444" s="1" t="s">
        <v>55</v>
      </c>
      <c r="H444" s="1">
        <v>1911</v>
      </c>
      <c r="I444" s="2">
        <f t="shared" ca="1" si="6"/>
        <v>43401</v>
      </c>
      <c r="J444" s="1" t="str">
        <f ca="1">IFERROR(IF(YEAR(Tabla1[[#This Row],[FECHA EJEC.]])&gt;0,"CONFORME","STANDBY"),"PENDIENTE")</f>
        <v>CONFORME</v>
      </c>
      <c r="K444" s="2">
        <f ca="1">IF(VLOOKUP(RANDBETWEEN(1,20),Tablas!$Q$6:$R$25,2,0)=0,"",Tabla1[[#This Row],[FECHA PROG.]]+VLOOKUP(RANDBETWEEN(1,20),Tablas!$Q$6:$R$25,2,0))</f>
        <v>43403</v>
      </c>
      <c r="L444" s="7">
        <f ca="1">IF(Tabla1[[#This Row],[FECHA EJEC.]]="","",TIME(RANDBETWEEN(9,15),RANDBETWEEN(10,40),0))</f>
        <v>0.42638888888888887</v>
      </c>
      <c r="M444" s="7">
        <f ca="1">IF(Tabla1[[#This Row],[FECHA EJEC.]]="","",Tabla1[[#This Row],[HORA INICIO]]+TIME(RANDBETWEEN(1,4),RANDBETWEEN(10,30),0))</f>
        <v>0.55902777777777779</v>
      </c>
      <c r="N444" s="8">
        <f ca="1">IF(Tabla1[[#This Row],[FECHA EJEC.]]="","",HOUR(Tabla1[[#This Row],[HORA TERMINO]]-Tabla1[[#This Row],[HORA INICIO]])+MINUTE(Tabla1[[#This Row],[HORA TERMINO]]-Tabla1[[#This Row],[HORA INICIO]])/60)</f>
        <v>3.1833333333333331</v>
      </c>
      <c r="O444" s="1" t="str">
        <f ca="1">IF(AND(K444=I444,J444="CONFORME"),"FECHA CUMPLIDA",IF(J444="STAND BY","STAND BY",IF(J444=""," ",IF(Tabla1[[#This Row],[FECHA EJEC.]]="","PENDIENTE",CONCATENATE("RETRASO DE ",(K444-I444)," DIAS")))))</f>
        <v>RETRASO DE 2 DIAS</v>
      </c>
      <c r="P444" s="2" t="str">
        <f ca="1">VLOOKUP(MONTH(Tabla1[[#This Row],[FECHA PROG.]]),Tabla2[],2,0)</f>
        <v>Oct</v>
      </c>
      <c r="Q444" s="1">
        <f ca="1">YEAR(Tabla1[[#This Row],[FECHA PROG.]])</f>
        <v>2018</v>
      </c>
      <c r="R444" s="8">
        <f ca="1">360-SUMIFS(Tabla1[HORAS],Tabla1[MÁQUINA],Tabla1[[#This Row],[MÁQUINA]],Tabla1[AÑO],Tabla1[[#This Row],[AÑO]],Tabla1[MES],Tabla1[[#This Row],[MES]])</f>
        <v>334.95</v>
      </c>
      <c r="S444" s="17">
        <f ca="1">Tabla1[[#This Row],[HORAS DISPONIBLES]]/360</f>
        <v>0.93041666666666667</v>
      </c>
    </row>
    <row r="445" spans="1:19" x14ac:dyDescent="0.2">
      <c r="A445" s="1" t="s">
        <v>145</v>
      </c>
      <c r="B445" s="1" t="s">
        <v>39</v>
      </c>
      <c r="C445" s="1" t="str">
        <f ca="1">VLOOKUP(RANDBETWEEN(1,13),Tablas!$N$7:$O$19,2,0)</f>
        <v>MOTONIVELADORA</v>
      </c>
      <c r="D445" s="1" t="s">
        <v>12</v>
      </c>
      <c r="E445" s="1" t="s">
        <v>21</v>
      </c>
      <c r="F445" s="1">
        <v>107</v>
      </c>
      <c r="G445" s="1" t="s">
        <v>19</v>
      </c>
      <c r="H445" s="1">
        <v>1698</v>
      </c>
      <c r="I445" s="2">
        <f t="shared" ca="1" si="6"/>
        <v>43538</v>
      </c>
      <c r="J445" s="1" t="str">
        <f ca="1">IFERROR(IF(YEAR(Tabla1[[#This Row],[FECHA EJEC.]])&gt;0,"CONFORME","STANDBY"),"PENDIENTE")</f>
        <v>CONFORME</v>
      </c>
      <c r="K445" s="2">
        <f ca="1">IF(VLOOKUP(RANDBETWEEN(1,20),Tablas!$Q$6:$R$25,2,0)=0,"",Tabla1[[#This Row],[FECHA PROG.]]+VLOOKUP(RANDBETWEEN(1,20),Tablas!$Q$6:$R$25,2,0))</f>
        <v>43542</v>
      </c>
      <c r="L445" s="7">
        <f ca="1">IF(Tabla1[[#This Row],[FECHA EJEC.]]="","",TIME(RANDBETWEEN(9,15),RANDBETWEEN(10,40),0))</f>
        <v>0.6020833333333333</v>
      </c>
      <c r="M445" s="7">
        <f ca="1">IF(Tabla1[[#This Row],[FECHA EJEC.]]="","",Tabla1[[#This Row],[HORA INICIO]]+TIME(RANDBETWEEN(1,4),RANDBETWEEN(10,30),0))</f>
        <v>0.6958333333333333</v>
      </c>
      <c r="N445" s="8">
        <f ca="1">IF(Tabla1[[#This Row],[FECHA EJEC.]]="","",HOUR(Tabla1[[#This Row],[HORA TERMINO]]-Tabla1[[#This Row],[HORA INICIO]])+MINUTE(Tabla1[[#This Row],[HORA TERMINO]]-Tabla1[[#This Row],[HORA INICIO]])/60)</f>
        <v>2.25</v>
      </c>
      <c r="O445" s="1" t="str">
        <f ca="1">IF(AND(K445=I445,J445="CONFORME"),"FECHA CUMPLIDA",IF(J445="STAND BY","STAND BY",IF(J445=""," ",IF(Tabla1[[#This Row],[FECHA EJEC.]]="","PENDIENTE",CONCATENATE("RETRASO DE ",(K445-I445)," DIAS")))))</f>
        <v>RETRASO DE 4 DIAS</v>
      </c>
      <c r="P445" s="2" t="str">
        <f ca="1">VLOOKUP(MONTH(Tabla1[[#This Row],[FECHA PROG.]]),Tabla2[],2,0)</f>
        <v>Mar</v>
      </c>
      <c r="Q445" s="1">
        <f ca="1">YEAR(Tabla1[[#This Row],[FECHA PROG.]])</f>
        <v>2019</v>
      </c>
      <c r="R445" s="8">
        <f ca="1">360-SUMIFS(Tabla1[HORAS],Tabla1[MÁQUINA],Tabla1[[#This Row],[MÁQUINA]],Tabla1[AÑO],Tabla1[[#This Row],[AÑO]],Tabla1[MES],Tabla1[[#This Row],[MES]])</f>
        <v>355.06666666666666</v>
      </c>
      <c r="S445" s="17">
        <f ca="1">Tabla1[[#This Row],[HORAS DISPONIBLES]]/360</f>
        <v>0.98629629629629634</v>
      </c>
    </row>
    <row r="446" spans="1:19" x14ac:dyDescent="0.2">
      <c r="A446" s="1" t="s">
        <v>137</v>
      </c>
      <c r="B446" s="1" t="s">
        <v>23</v>
      </c>
      <c r="C446" s="1" t="str">
        <f ca="1">VLOOKUP(RANDBETWEEN(1,13),Tablas!$N$7:$O$19,2,0)</f>
        <v>PAVIMENTADORA</v>
      </c>
      <c r="D446" s="1" t="s">
        <v>12</v>
      </c>
      <c r="E446" s="1" t="s">
        <v>24</v>
      </c>
      <c r="F446" s="1">
        <v>201</v>
      </c>
      <c r="G446" s="1" t="s">
        <v>25</v>
      </c>
      <c r="H446" s="1">
        <v>1168</v>
      </c>
      <c r="I446" s="2">
        <f t="shared" ca="1" si="6"/>
        <v>43601</v>
      </c>
      <c r="J446" s="1" t="str">
        <f ca="1">IFERROR(IF(YEAR(Tabla1[[#This Row],[FECHA EJEC.]])&gt;0,"CONFORME","STANDBY"),"PENDIENTE")</f>
        <v>CONFORME</v>
      </c>
      <c r="K446" s="2">
        <f ca="1">IF(VLOOKUP(RANDBETWEEN(1,20),Tablas!$Q$6:$R$25,2,0)=0,"",Tabla1[[#This Row],[FECHA PROG.]]+VLOOKUP(RANDBETWEEN(1,20),Tablas!$Q$6:$R$25,2,0))</f>
        <v>43604</v>
      </c>
      <c r="L446" s="7">
        <f ca="1">IF(Tabla1[[#This Row],[FECHA EJEC.]]="","",TIME(RANDBETWEEN(9,15),RANDBETWEEN(10,40),0))</f>
        <v>0.52777777777777779</v>
      </c>
      <c r="M446" s="7">
        <f ca="1">IF(Tabla1[[#This Row],[FECHA EJEC.]]="","",Tabla1[[#This Row],[HORA INICIO]]+TIME(RANDBETWEEN(1,4),RANDBETWEEN(10,30),0))</f>
        <v>0.59027777777777779</v>
      </c>
      <c r="N446" s="8">
        <f ca="1">IF(Tabla1[[#This Row],[FECHA EJEC.]]="","",HOUR(Tabla1[[#This Row],[HORA TERMINO]]-Tabla1[[#This Row],[HORA INICIO]])+MINUTE(Tabla1[[#This Row],[HORA TERMINO]]-Tabla1[[#This Row],[HORA INICIO]])/60)</f>
        <v>1.5</v>
      </c>
      <c r="O446" s="1" t="str">
        <f ca="1">IF(AND(K446=I446,J446="CONFORME"),"FECHA CUMPLIDA",IF(J446="STAND BY","STAND BY",IF(J446=""," ",IF(Tabla1[[#This Row],[FECHA EJEC.]]="","PENDIENTE",CONCATENATE("RETRASO DE ",(K446-I446)," DIAS")))))</f>
        <v>RETRASO DE 3 DIAS</v>
      </c>
      <c r="P446" s="2" t="str">
        <f ca="1">VLOOKUP(MONTH(Tabla1[[#This Row],[FECHA PROG.]]),Tabla2[],2,0)</f>
        <v>May</v>
      </c>
      <c r="Q446" s="1">
        <f ca="1">YEAR(Tabla1[[#This Row],[FECHA PROG.]])</f>
        <v>2019</v>
      </c>
      <c r="R446" s="8">
        <f ca="1">360-SUMIFS(Tabla1[HORAS],Tabla1[MÁQUINA],Tabla1[[#This Row],[MÁQUINA]],Tabla1[AÑO],Tabla1[[#This Row],[AÑO]],Tabla1[MES],Tabla1[[#This Row],[MES]])</f>
        <v>358.5</v>
      </c>
      <c r="S446" s="17">
        <f ca="1">Tabla1[[#This Row],[HORAS DISPONIBLES]]/360</f>
        <v>0.99583333333333335</v>
      </c>
    </row>
    <row r="447" spans="1:19" x14ac:dyDescent="0.2">
      <c r="A447" s="1" t="s">
        <v>141</v>
      </c>
      <c r="B447" s="1" t="s">
        <v>34</v>
      </c>
      <c r="C447" s="1" t="str">
        <f ca="1">VLOOKUP(RANDBETWEEN(1,13),Tablas!$N$7:$O$19,2,0)</f>
        <v>TRACTORES</v>
      </c>
      <c r="D447" s="1" t="s">
        <v>12</v>
      </c>
      <c r="E447" s="1" t="s">
        <v>13</v>
      </c>
      <c r="F447" s="1">
        <v>107</v>
      </c>
      <c r="G447" s="1" t="s">
        <v>29</v>
      </c>
      <c r="H447" s="1">
        <v>908</v>
      </c>
      <c r="I447" s="2">
        <f t="shared" ca="1" si="6"/>
        <v>43356</v>
      </c>
      <c r="J447" s="1" t="str">
        <f ca="1">IFERROR(IF(YEAR(Tabla1[[#This Row],[FECHA EJEC.]])&gt;0,"CONFORME","STANDBY"),"PENDIENTE")</f>
        <v>CONFORME</v>
      </c>
      <c r="K447" s="2">
        <f ca="1">IF(VLOOKUP(RANDBETWEEN(1,20),Tablas!$Q$6:$R$25,2,0)=0,"",Tabla1[[#This Row],[FECHA PROG.]]+VLOOKUP(RANDBETWEEN(1,20),Tablas!$Q$6:$R$25,2,0))</f>
        <v>43358</v>
      </c>
      <c r="L447" s="7">
        <f ca="1">IF(Tabla1[[#This Row],[FECHA EJEC.]]="","",TIME(RANDBETWEEN(9,15),RANDBETWEEN(10,40),0))</f>
        <v>0.47847222222222224</v>
      </c>
      <c r="M447" s="7">
        <f ca="1">IF(Tabla1[[#This Row],[FECHA EJEC.]]="","",Tabla1[[#This Row],[HORA INICIO]]+TIME(RANDBETWEEN(1,4),RANDBETWEEN(10,30),0))</f>
        <v>0.5395833333333333</v>
      </c>
      <c r="N447" s="8">
        <f ca="1">IF(Tabla1[[#This Row],[FECHA EJEC.]]="","",HOUR(Tabla1[[#This Row],[HORA TERMINO]]-Tabla1[[#This Row],[HORA INICIO]])+MINUTE(Tabla1[[#This Row],[HORA TERMINO]]-Tabla1[[#This Row],[HORA INICIO]])/60)</f>
        <v>1.4666666666666668</v>
      </c>
      <c r="O447" s="1" t="str">
        <f ca="1">IF(AND(K447=I447,J447="CONFORME"),"FECHA CUMPLIDA",IF(J447="STAND BY","STAND BY",IF(J447=""," ",IF(Tabla1[[#This Row],[FECHA EJEC.]]="","PENDIENTE",CONCATENATE("RETRASO DE ",(K447-I447)," DIAS")))))</f>
        <v>RETRASO DE 2 DIAS</v>
      </c>
      <c r="P447" s="2" t="str">
        <f ca="1">VLOOKUP(MONTH(Tabla1[[#This Row],[FECHA PROG.]]),Tabla2[],2,0)</f>
        <v>Set</v>
      </c>
      <c r="Q447" s="1">
        <f ca="1">YEAR(Tabla1[[#This Row],[FECHA PROG.]])</f>
        <v>2018</v>
      </c>
      <c r="R447" s="8">
        <f ca="1">360-SUMIFS(Tabla1[HORAS],Tabla1[MÁQUINA],Tabla1[[#This Row],[MÁQUINA]],Tabla1[AÑO],Tabla1[[#This Row],[AÑO]],Tabla1[MES],Tabla1[[#This Row],[MES]])</f>
        <v>345.8</v>
      </c>
      <c r="S447" s="17">
        <f ca="1">Tabla1[[#This Row],[HORAS DISPONIBLES]]/360</f>
        <v>0.96055555555555561</v>
      </c>
    </row>
    <row r="448" spans="1:19" x14ac:dyDescent="0.2">
      <c r="A448" s="1" t="s">
        <v>154</v>
      </c>
      <c r="B448" s="1" t="s">
        <v>70</v>
      </c>
      <c r="C448" s="1" t="str">
        <f ca="1">VLOOKUP(RANDBETWEEN(1,13),Tablas!$N$7:$O$19,2,0)</f>
        <v>PAVIMENTADORA</v>
      </c>
      <c r="E448" s="1" t="s">
        <v>18</v>
      </c>
      <c r="F448" s="1">
        <v>107</v>
      </c>
      <c r="G448" s="1" t="s">
        <v>19</v>
      </c>
      <c r="H448" s="1">
        <v>1698</v>
      </c>
      <c r="I448" s="2">
        <f t="shared" ca="1" si="6"/>
        <v>43455</v>
      </c>
      <c r="J448" s="1" t="str">
        <f ca="1">IFERROR(IF(YEAR(Tabla1[[#This Row],[FECHA EJEC.]])&gt;0,"CONFORME","STANDBY"),"PENDIENTE")</f>
        <v>CONFORME</v>
      </c>
      <c r="K448" s="2">
        <f ca="1">IF(VLOOKUP(RANDBETWEEN(1,20),Tablas!$Q$6:$R$25,2,0)=0,"",Tabla1[[#This Row],[FECHA PROG.]]+VLOOKUP(RANDBETWEEN(1,20),Tablas!$Q$6:$R$25,2,0))</f>
        <v>43457</v>
      </c>
      <c r="L448" s="7">
        <f ca="1">IF(Tabla1[[#This Row],[FECHA EJEC.]]="","",TIME(RANDBETWEEN(9,15),RANDBETWEEN(10,40),0))</f>
        <v>0.48125000000000001</v>
      </c>
      <c r="M448" s="7">
        <f ca="1">IF(Tabla1[[#This Row],[FECHA EJEC.]]="","",Tabla1[[#This Row],[HORA INICIO]]+TIME(RANDBETWEEN(1,4),RANDBETWEEN(10,30),0))</f>
        <v>0.65694444444444444</v>
      </c>
      <c r="N448" s="8">
        <f ca="1">IF(Tabla1[[#This Row],[FECHA EJEC.]]="","",HOUR(Tabla1[[#This Row],[HORA TERMINO]]-Tabla1[[#This Row],[HORA INICIO]])+MINUTE(Tabla1[[#This Row],[HORA TERMINO]]-Tabla1[[#This Row],[HORA INICIO]])/60)</f>
        <v>4.2166666666666668</v>
      </c>
      <c r="O448" s="1" t="str">
        <f ca="1">IF(AND(K448=I448,J448="CONFORME"),"FECHA CUMPLIDA",IF(J448="STAND BY","STAND BY",IF(J448=""," ",IF(Tabla1[[#This Row],[FECHA EJEC.]]="","PENDIENTE",CONCATENATE("RETRASO DE ",(K448-I448)," DIAS")))))</f>
        <v>RETRASO DE 2 DIAS</v>
      </c>
      <c r="P448" s="2" t="str">
        <f ca="1">VLOOKUP(MONTH(Tabla1[[#This Row],[FECHA PROG.]]),Tabla2[],2,0)</f>
        <v>Dic</v>
      </c>
      <c r="Q448" s="1">
        <f ca="1">YEAR(Tabla1[[#This Row],[FECHA PROG.]])</f>
        <v>2018</v>
      </c>
      <c r="R448" s="8">
        <f ca="1">360-SUMIFS(Tabla1[HORAS],Tabla1[MÁQUINA],Tabla1[[#This Row],[MÁQUINA]],Tabla1[AÑO],Tabla1[[#This Row],[AÑO]],Tabla1[MES],Tabla1[[#This Row],[MES]])</f>
        <v>336.23333333333335</v>
      </c>
      <c r="S448" s="17">
        <f ca="1">Tabla1[[#This Row],[HORAS DISPONIBLES]]/360</f>
        <v>0.93398148148148152</v>
      </c>
    </row>
    <row r="449" spans="1:19" x14ac:dyDescent="0.2">
      <c r="A449" s="1" t="s">
        <v>170</v>
      </c>
      <c r="B449" s="1" t="s">
        <v>80</v>
      </c>
      <c r="C449" s="1" t="str">
        <f ca="1">VLOOKUP(RANDBETWEEN(1,13),Tablas!$N$7:$O$19,2,0)</f>
        <v>EXCAVADORA</v>
      </c>
      <c r="E449" s="1" t="s">
        <v>18</v>
      </c>
      <c r="F449" s="1">
        <v>201</v>
      </c>
      <c r="G449" s="1" t="s">
        <v>55</v>
      </c>
      <c r="H449" s="1">
        <v>1911</v>
      </c>
      <c r="I449" s="2">
        <f t="shared" ca="1" si="6"/>
        <v>43254</v>
      </c>
      <c r="J449" s="1" t="str">
        <f ca="1">IFERROR(IF(YEAR(Tabla1[[#This Row],[FECHA EJEC.]])&gt;0,"CONFORME","STANDBY"),"PENDIENTE")</f>
        <v>CONFORME</v>
      </c>
      <c r="K449" s="2">
        <f ca="1">IF(VLOOKUP(RANDBETWEEN(1,20),Tablas!$Q$6:$R$25,2,0)=0,"",Tabla1[[#This Row],[FECHA PROG.]]+VLOOKUP(RANDBETWEEN(1,20),Tablas!$Q$6:$R$25,2,0))</f>
        <v>43254</v>
      </c>
      <c r="L449" s="7">
        <f ca="1">IF(Tabla1[[#This Row],[FECHA EJEC.]]="","",TIME(RANDBETWEEN(9,15),RANDBETWEEN(10,40),0))</f>
        <v>0.56041666666666667</v>
      </c>
      <c r="M449" s="7">
        <f ca="1">IF(Tabla1[[#This Row],[FECHA EJEC.]]="","",Tabla1[[#This Row],[HORA INICIO]]+TIME(RANDBETWEEN(1,4),RANDBETWEEN(10,30),0))</f>
        <v>0.69374999999999998</v>
      </c>
      <c r="N449" s="8">
        <f ca="1">IF(Tabla1[[#This Row],[FECHA EJEC.]]="","",HOUR(Tabla1[[#This Row],[HORA TERMINO]]-Tabla1[[#This Row],[HORA INICIO]])+MINUTE(Tabla1[[#This Row],[HORA TERMINO]]-Tabla1[[#This Row],[HORA INICIO]])/60)</f>
        <v>3.2</v>
      </c>
      <c r="O449" s="1" t="str">
        <f ca="1">IF(AND(K449=I449,J449="CONFORME"),"FECHA CUMPLIDA",IF(J449="STAND BY","STAND BY",IF(J449=""," ",IF(Tabla1[[#This Row],[FECHA EJEC.]]="","PENDIENTE",CONCATENATE("RETRASO DE ",(K449-I449)," DIAS")))))</f>
        <v>FECHA CUMPLIDA</v>
      </c>
      <c r="P449" s="2" t="str">
        <f ca="1">VLOOKUP(MONTH(Tabla1[[#This Row],[FECHA PROG.]]),Tabla2[],2,0)</f>
        <v>Jun</v>
      </c>
      <c r="Q449" s="1">
        <f ca="1">YEAR(Tabla1[[#This Row],[FECHA PROG.]])</f>
        <v>2018</v>
      </c>
      <c r="R449" s="8">
        <f ca="1">360-SUMIFS(Tabla1[HORAS],Tabla1[MÁQUINA],Tabla1[[#This Row],[MÁQUINA]],Tabla1[AÑO],Tabla1[[#This Row],[AÑO]],Tabla1[MES],Tabla1[[#This Row],[MES]])</f>
        <v>356.8</v>
      </c>
      <c r="S449" s="17">
        <f ca="1">Tabla1[[#This Row],[HORAS DISPONIBLES]]/360</f>
        <v>0.99111111111111116</v>
      </c>
    </row>
    <row r="450" spans="1:19" x14ac:dyDescent="0.2">
      <c r="A450" s="1" t="s">
        <v>171</v>
      </c>
      <c r="B450" s="1" t="s">
        <v>81</v>
      </c>
      <c r="C450" s="1" t="str">
        <f ca="1">VLOOKUP(RANDBETWEEN(1,13),Tablas!$N$7:$O$19,2,0)</f>
        <v>RETROEXCAVADORA</v>
      </c>
      <c r="E450" s="1" t="s">
        <v>18</v>
      </c>
      <c r="F450" s="1">
        <v>201</v>
      </c>
      <c r="G450" s="1" t="s">
        <v>55</v>
      </c>
      <c r="H450" s="1">
        <v>1911</v>
      </c>
      <c r="I450" s="2">
        <f t="shared" ref="I450:I513" ca="1" si="7">RANDBETWEEN(43101,43616)</f>
        <v>43483</v>
      </c>
      <c r="J450" s="1" t="str">
        <f ca="1">IFERROR(IF(YEAR(Tabla1[[#This Row],[FECHA EJEC.]])&gt;0,"CONFORME","STANDBY"),"PENDIENTE")</f>
        <v>CONFORME</v>
      </c>
      <c r="K450" s="2">
        <f ca="1">IF(VLOOKUP(RANDBETWEEN(1,20),Tablas!$Q$6:$R$25,2,0)=0,"",Tabla1[[#This Row],[FECHA PROG.]]+VLOOKUP(RANDBETWEEN(1,20),Tablas!$Q$6:$R$25,2,0))</f>
        <v>43483</v>
      </c>
      <c r="L450" s="7">
        <f ca="1">IF(Tabla1[[#This Row],[FECHA EJEC.]]="","",TIME(RANDBETWEEN(9,15),RANDBETWEEN(10,40),0))</f>
        <v>0.38333333333333336</v>
      </c>
      <c r="M450" s="7">
        <f ca="1">IF(Tabla1[[#This Row],[FECHA EJEC.]]="","",Tabla1[[#This Row],[HORA INICIO]]+TIME(RANDBETWEEN(1,4),RANDBETWEEN(10,30),0))</f>
        <v>0.44375000000000003</v>
      </c>
      <c r="N450" s="8">
        <f ca="1">IF(Tabla1[[#This Row],[FECHA EJEC.]]="","",HOUR(Tabla1[[#This Row],[HORA TERMINO]]-Tabla1[[#This Row],[HORA INICIO]])+MINUTE(Tabla1[[#This Row],[HORA TERMINO]]-Tabla1[[#This Row],[HORA INICIO]])/60)</f>
        <v>1.45</v>
      </c>
      <c r="O450" s="1" t="str">
        <f ca="1">IF(AND(K450=I450,J450="CONFORME"),"FECHA CUMPLIDA",IF(J450="STAND BY","STAND BY",IF(J450=""," ",IF(Tabla1[[#This Row],[FECHA EJEC.]]="","PENDIENTE",CONCATENATE("RETRASO DE ",(K450-I450)," DIAS")))))</f>
        <v>FECHA CUMPLIDA</v>
      </c>
      <c r="P450" s="2" t="str">
        <f ca="1">VLOOKUP(MONTH(Tabla1[[#This Row],[FECHA PROG.]]),Tabla2[],2,0)</f>
        <v>Ene</v>
      </c>
      <c r="Q450" s="1">
        <f ca="1">YEAR(Tabla1[[#This Row],[FECHA PROG.]])</f>
        <v>2019</v>
      </c>
      <c r="R450" s="8">
        <f ca="1">360-SUMIFS(Tabla1[HORAS],Tabla1[MÁQUINA],Tabla1[[#This Row],[MÁQUINA]],Tabla1[AÑO],Tabla1[[#This Row],[AÑO]],Tabla1[MES],Tabla1[[#This Row],[MES]])</f>
        <v>358.55</v>
      </c>
      <c r="S450" s="17">
        <f ca="1">Tabla1[[#This Row],[HORAS DISPONIBLES]]/360</f>
        <v>0.99597222222222226</v>
      </c>
    </row>
    <row r="451" spans="1:19" x14ac:dyDescent="0.2">
      <c r="A451" s="1" t="s">
        <v>172</v>
      </c>
      <c r="B451" s="1" t="s">
        <v>82</v>
      </c>
      <c r="C451" s="1" t="str">
        <f ca="1">VLOOKUP(RANDBETWEEN(1,13),Tablas!$N$7:$O$19,2,0)</f>
        <v>MOTONIVELADORA</v>
      </c>
      <c r="E451" s="1" t="s">
        <v>18</v>
      </c>
      <c r="F451" s="1">
        <v>201</v>
      </c>
      <c r="G451" s="1" t="s">
        <v>55</v>
      </c>
      <c r="H451" s="1">
        <v>1911</v>
      </c>
      <c r="I451" s="2">
        <f t="shared" ca="1" si="7"/>
        <v>43474</v>
      </c>
      <c r="J451" s="1" t="str">
        <f ca="1">IFERROR(IF(YEAR(Tabla1[[#This Row],[FECHA EJEC.]])&gt;0,"CONFORME","STANDBY"),"PENDIENTE")</f>
        <v>PENDIENTE</v>
      </c>
      <c r="K451" s="2" t="str">
        <f ca="1">IF(VLOOKUP(RANDBETWEEN(1,20),Tablas!$Q$6:$R$25,2,0)=0,"",Tabla1[[#This Row],[FECHA PROG.]]+VLOOKUP(RANDBETWEEN(1,20),Tablas!$Q$6:$R$25,2,0))</f>
        <v/>
      </c>
      <c r="L451" s="7" t="str">
        <f ca="1">IF(Tabla1[[#This Row],[FECHA EJEC.]]="","",TIME(RANDBETWEEN(9,15),RANDBETWEEN(10,40),0))</f>
        <v/>
      </c>
      <c r="M451" s="7" t="str">
        <f ca="1">IF(Tabla1[[#This Row],[FECHA EJEC.]]="","",Tabla1[[#This Row],[HORA INICIO]]+TIME(RANDBETWEEN(1,4),RANDBETWEEN(10,30),0))</f>
        <v/>
      </c>
      <c r="N451" s="8" t="str">
        <f ca="1">IF(Tabla1[[#This Row],[FECHA EJEC.]]="","",HOUR(Tabla1[[#This Row],[HORA TERMINO]]-Tabla1[[#This Row],[HORA INICIO]])+MINUTE(Tabla1[[#This Row],[HORA TERMINO]]-Tabla1[[#This Row],[HORA INICIO]])/60)</f>
        <v/>
      </c>
      <c r="O451" s="1" t="str">
        <f ca="1">IF(AND(K451=I451,J451="CONFORME"),"FECHA CUMPLIDA",IF(J451="STAND BY","STAND BY",IF(J451=""," ",IF(Tabla1[[#This Row],[FECHA EJEC.]]="","PENDIENTE",CONCATENATE("RETRASO DE ",(K451-I451)," DIAS")))))</f>
        <v>PENDIENTE</v>
      </c>
      <c r="P451" s="2" t="str">
        <f ca="1">VLOOKUP(MONTH(Tabla1[[#This Row],[FECHA PROG.]]),Tabla2[],2,0)</f>
        <v>Ene</v>
      </c>
      <c r="Q451" s="1">
        <f ca="1">YEAR(Tabla1[[#This Row],[FECHA PROG.]])</f>
        <v>2019</v>
      </c>
      <c r="R451" s="8">
        <f ca="1">360-SUMIFS(Tabla1[HORAS],Tabla1[MÁQUINA],Tabla1[[#This Row],[MÁQUINA]],Tabla1[AÑO],Tabla1[[#This Row],[AÑO]],Tabla1[MES],Tabla1[[#This Row],[MES]])</f>
        <v>355.61666666666667</v>
      </c>
      <c r="S451" s="17">
        <f ca="1">Tabla1[[#This Row],[HORAS DISPONIBLES]]/360</f>
        <v>0.98782407407407413</v>
      </c>
    </row>
    <row r="452" spans="1:19" x14ac:dyDescent="0.2">
      <c r="A452" s="1" t="s">
        <v>173</v>
      </c>
      <c r="B452" s="1" t="s">
        <v>83</v>
      </c>
      <c r="C452" s="1" t="str">
        <f ca="1">VLOOKUP(RANDBETWEEN(1,13),Tablas!$N$7:$O$19,2,0)</f>
        <v>RETROEXCAVADORA</v>
      </c>
      <c r="E452" s="1" t="s">
        <v>18</v>
      </c>
      <c r="F452" s="1">
        <v>201</v>
      </c>
      <c r="G452" s="1" t="s">
        <v>55</v>
      </c>
      <c r="H452" s="1">
        <v>1911</v>
      </c>
      <c r="I452" s="2">
        <f t="shared" ca="1" si="7"/>
        <v>43524</v>
      </c>
      <c r="J452" s="1" t="str">
        <f ca="1">IFERROR(IF(YEAR(Tabla1[[#This Row],[FECHA EJEC.]])&gt;0,"CONFORME","STANDBY"),"PENDIENTE")</f>
        <v>CONFORME</v>
      </c>
      <c r="K452" s="2">
        <f ca="1">IF(VLOOKUP(RANDBETWEEN(1,20),Tablas!$Q$6:$R$25,2,0)=0,"",Tabla1[[#This Row],[FECHA PROG.]]+VLOOKUP(RANDBETWEEN(1,20),Tablas!$Q$6:$R$25,2,0))</f>
        <v>43526</v>
      </c>
      <c r="L452" s="7">
        <f ca="1">IF(Tabla1[[#This Row],[FECHA EJEC.]]="","",TIME(RANDBETWEEN(9,15),RANDBETWEEN(10,40),0))</f>
        <v>0.47083333333333333</v>
      </c>
      <c r="M452" s="7">
        <f ca="1">IF(Tabla1[[#This Row],[FECHA EJEC.]]="","",Tabla1[[#This Row],[HORA INICIO]]+TIME(RANDBETWEEN(1,4),RANDBETWEEN(10,30),0))</f>
        <v>0.52013888888888893</v>
      </c>
      <c r="N452" s="8">
        <f ca="1">IF(Tabla1[[#This Row],[FECHA EJEC.]]="","",HOUR(Tabla1[[#This Row],[HORA TERMINO]]-Tabla1[[#This Row],[HORA INICIO]])+MINUTE(Tabla1[[#This Row],[HORA TERMINO]]-Tabla1[[#This Row],[HORA INICIO]])/60)</f>
        <v>1.1833333333333333</v>
      </c>
      <c r="O452" s="1" t="str">
        <f ca="1">IF(AND(K452=I452,J452="CONFORME"),"FECHA CUMPLIDA",IF(J452="STAND BY","STAND BY",IF(J452=""," ",IF(Tabla1[[#This Row],[FECHA EJEC.]]="","PENDIENTE",CONCATENATE("RETRASO DE ",(K452-I452)," DIAS")))))</f>
        <v>RETRASO DE 2 DIAS</v>
      </c>
      <c r="P452" s="2" t="str">
        <f ca="1">VLOOKUP(MONTH(Tabla1[[#This Row],[FECHA PROG.]]),Tabla2[],2,0)</f>
        <v>Feb</v>
      </c>
      <c r="Q452" s="1">
        <f ca="1">YEAR(Tabla1[[#This Row],[FECHA PROG.]])</f>
        <v>2019</v>
      </c>
      <c r="R452" s="8">
        <f ca="1">360-SUMIFS(Tabla1[HORAS],Tabla1[MÁQUINA],Tabla1[[#This Row],[MÁQUINA]],Tabla1[AÑO],Tabla1[[#This Row],[AÑO]],Tabla1[MES],Tabla1[[#This Row],[MES]])</f>
        <v>358.81666666666666</v>
      </c>
      <c r="S452" s="17">
        <f ca="1">Tabla1[[#This Row],[HORAS DISPONIBLES]]/360</f>
        <v>0.99671296296296297</v>
      </c>
    </row>
    <row r="453" spans="1:19" x14ac:dyDescent="0.2">
      <c r="A453" s="1" t="s">
        <v>174</v>
      </c>
      <c r="B453" s="1" t="s">
        <v>84</v>
      </c>
      <c r="C453" s="1" t="str">
        <f ca="1">VLOOKUP(RANDBETWEEN(1,13),Tablas!$N$7:$O$19,2,0)</f>
        <v>DRAGAS</v>
      </c>
      <c r="E453" s="1" t="s">
        <v>18</v>
      </c>
      <c r="F453" s="1">
        <v>201</v>
      </c>
      <c r="G453" s="1" t="s">
        <v>55</v>
      </c>
      <c r="H453" s="1">
        <v>1911</v>
      </c>
      <c r="I453" s="2">
        <f t="shared" ca="1" si="7"/>
        <v>43503</v>
      </c>
      <c r="J453" s="1" t="str">
        <f ca="1">IFERROR(IF(YEAR(Tabla1[[#This Row],[FECHA EJEC.]])&gt;0,"CONFORME","STANDBY"),"PENDIENTE")</f>
        <v>CONFORME</v>
      </c>
      <c r="K453" s="2">
        <f ca="1">IF(VLOOKUP(RANDBETWEEN(1,20),Tablas!$Q$6:$R$25,2,0)=0,"",Tabla1[[#This Row],[FECHA PROG.]]+VLOOKUP(RANDBETWEEN(1,20),Tablas!$Q$6:$R$25,2,0))</f>
        <v>43504</v>
      </c>
      <c r="L453" s="7">
        <f ca="1">IF(Tabla1[[#This Row],[FECHA EJEC.]]="","",TIME(RANDBETWEEN(9,15),RANDBETWEEN(10,40),0))</f>
        <v>0.47847222222222224</v>
      </c>
      <c r="M453" s="7">
        <f ca="1">IF(Tabla1[[#This Row],[FECHA EJEC.]]="","",Tabla1[[#This Row],[HORA INICIO]]+TIME(RANDBETWEEN(1,4),RANDBETWEEN(10,30),0))</f>
        <v>0.65208333333333335</v>
      </c>
      <c r="N453" s="8">
        <f ca="1">IF(Tabla1[[#This Row],[FECHA EJEC.]]="","",HOUR(Tabla1[[#This Row],[HORA TERMINO]]-Tabla1[[#This Row],[HORA INICIO]])+MINUTE(Tabla1[[#This Row],[HORA TERMINO]]-Tabla1[[#This Row],[HORA INICIO]])/60)</f>
        <v>4.166666666666667</v>
      </c>
      <c r="O453" s="1" t="str">
        <f ca="1">IF(AND(K453=I453,J453="CONFORME"),"FECHA CUMPLIDA",IF(J453="STAND BY","STAND BY",IF(J453=""," ",IF(Tabla1[[#This Row],[FECHA EJEC.]]="","PENDIENTE",CONCATENATE("RETRASO DE ",(K453-I453)," DIAS")))))</f>
        <v>RETRASO DE 1 DIAS</v>
      </c>
      <c r="P453" s="2" t="str">
        <f ca="1">VLOOKUP(MONTH(Tabla1[[#This Row],[FECHA PROG.]]),Tabla2[],2,0)</f>
        <v>Feb</v>
      </c>
      <c r="Q453" s="1">
        <f ca="1">YEAR(Tabla1[[#This Row],[FECHA PROG.]])</f>
        <v>2019</v>
      </c>
      <c r="R453" s="8">
        <f ca="1">360-SUMIFS(Tabla1[HORAS],Tabla1[MÁQUINA],Tabla1[[#This Row],[MÁQUINA]],Tabla1[AÑO],Tabla1[[#This Row],[AÑO]],Tabla1[MES],Tabla1[[#This Row],[MES]])</f>
        <v>355.83333333333331</v>
      </c>
      <c r="S453" s="17">
        <f ca="1">Tabla1[[#This Row],[HORAS DISPONIBLES]]/360</f>
        <v>0.98842592592592582</v>
      </c>
    </row>
    <row r="454" spans="1:19" x14ac:dyDescent="0.2">
      <c r="A454" s="1" t="s">
        <v>175</v>
      </c>
      <c r="B454" s="1" t="s">
        <v>85</v>
      </c>
      <c r="C454" s="1" t="str">
        <f ca="1">VLOOKUP(RANDBETWEEN(1,13),Tablas!$N$7:$O$19,2,0)</f>
        <v>DRAGALINA</v>
      </c>
      <c r="E454" s="1" t="s">
        <v>18</v>
      </c>
      <c r="F454" s="1">
        <v>201</v>
      </c>
      <c r="G454" s="1" t="s">
        <v>55</v>
      </c>
      <c r="H454" s="1">
        <v>1911</v>
      </c>
      <c r="I454" s="2">
        <f t="shared" ca="1" si="7"/>
        <v>43585</v>
      </c>
      <c r="J454" s="1" t="str">
        <f ca="1">IFERROR(IF(YEAR(Tabla1[[#This Row],[FECHA EJEC.]])&gt;0,"CONFORME","STANDBY"),"PENDIENTE")</f>
        <v>PENDIENTE</v>
      </c>
      <c r="K454" s="2" t="str">
        <f ca="1">IF(VLOOKUP(RANDBETWEEN(1,20),Tablas!$Q$6:$R$25,2,0)=0,"",Tabla1[[#This Row],[FECHA PROG.]]+VLOOKUP(RANDBETWEEN(1,20),Tablas!$Q$6:$R$25,2,0))</f>
        <v/>
      </c>
      <c r="L454" s="7" t="str">
        <f ca="1">IF(Tabla1[[#This Row],[FECHA EJEC.]]="","",TIME(RANDBETWEEN(9,15),RANDBETWEEN(10,40),0))</f>
        <v/>
      </c>
      <c r="M454" s="7" t="str">
        <f ca="1">IF(Tabla1[[#This Row],[FECHA EJEC.]]="","",Tabla1[[#This Row],[HORA INICIO]]+TIME(RANDBETWEEN(1,4),RANDBETWEEN(10,30),0))</f>
        <v/>
      </c>
      <c r="N454" s="8" t="str">
        <f ca="1">IF(Tabla1[[#This Row],[FECHA EJEC.]]="","",HOUR(Tabla1[[#This Row],[HORA TERMINO]]-Tabla1[[#This Row],[HORA INICIO]])+MINUTE(Tabla1[[#This Row],[HORA TERMINO]]-Tabla1[[#This Row],[HORA INICIO]])/60)</f>
        <v/>
      </c>
      <c r="O454" s="1" t="str">
        <f ca="1">IF(AND(K454=I454,J454="CONFORME"),"FECHA CUMPLIDA",IF(J454="STAND BY","STAND BY",IF(J454=""," ",IF(Tabla1[[#This Row],[FECHA EJEC.]]="","PENDIENTE",CONCATENATE("RETRASO DE ",(K454-I454)," DIAS")))))</f>
        <v>PENDIENTE</v>
      </c>
      <c r="P454" s="2" t="str">
        <f ca="1">VLOOKUP(MONTH(Tabla1[[#This Row],[FECHA PROG.]]),Tabla2[],2,0)</f>
        <v>Abr</v>
      </c>
      <c r="Q454" s="1">
        <f ca="1">YEAR(Tabla1[[#This Row],[FECHA PROG.]])</f>
        <v>2019</v>
      </c>
      <c r="R454" s="8">
        <f ca="1">360-SUMIFS(Tabla1[HORAS],Tabla1[MÁQUINA],Tabla1[[#This Row],[MÁQUINA]],Tabla1[AÑO],Tabla1[[#This Row],[AÑO]],Tabla1[MES],Tabla1[[#This Row],[MES]])</f>
        <v>360</v>
      </c>
      <c r="S454" s="17">
        <f ca="1">Tabla1[[#This Row],[HORAS DISPONIBLES]]/360</f>
        <v>1</v>
      </c>
    </row>
    <row r="455" spans="1:19" x14ac:dyDescent="0.2">
      <c r="A455" s="1" t="s">
        <v>139</v>
      </c>
      <c r="B455" s="1" t="s">
        <v>28</v>
      </c>
      <c r="C455" s="1" t="str">
        <f ca="1">VLOOKUP(RANDBETWEEN(1,13),Tablas!$N$7:$O$19,2,0)</f>
        <v>RETROEXCAVADORA</v>
      </c>
      <c r="D455" s="1" t="s">
        <v>12</v>
      </c>
      <c r="E455" s="1" t="s">
        <v>13</v>
      </c>
      <c r="F455" s="1">
        <v>106</v>
      </c>
      <c r="G455" s="1" t="s">
        <v>29</v>
      </c>
      <c r="H455" s="1">
        <v>908</v>
      </c>
      <c r="I455" s="2">
        <f t="shared" ca="1" si="7"/>
        <v>43335</v>
      </c>
      <c r="J455" s="1" t="str">
        <f ca="1">IFERROR(IF(YEAR(Tabla1[[#This Row],[FECHA EJEC.]])&gt;0,"CONFORME","STANDBY"),"PENDIENTE")</f>
        <v>CONFORME</v>
      </c>
      <c r="K455" s="2">
        <f ca="1">IF(VLOOKUP(RANDBETWEEN(1,20),Tablas!$Q$6:$R$25,2,0)=0,"",Tabla1[[#This Row],[FECHA PROG.]]+VLOOKUP(RANDBETWEEN(1,20),Tablas!$Q$6:$R$25,2,0))</f>
        <v>43337</v>
      </c>
      <c r="L455" s="7">
        <f ca="1">IF(Tabla1[[#This Row],[FECHA EJEC.]]="","",TIME(RANDBETWEEN(9,15),RANDBETWEEN(10,40),0))</f>
        <v>0.51249999999999996</v>
      </c>
      <c r="M455" s="7">
        <f ca="1">IF(Tabla1[[#This Row],[FECHA EJEC.]]="","",Tabla1[[#This Row],[HORA INICIO]]+TIME(RANDBETWEEN(1,4),RANDBETWEEN(10,30),0))</f>
        <v>0.56666666666666665</v>
      </c>
      <c r="N455" s="8">
        <f ca="1">IF(Tabla1[[#This Row],[FECHA EJEC.]]="","",HOUR(Tabla1[[#This Row],[HORA TERMINO]]-Tabla1[[#This Row],[HORA INICIO]])+MINUTE(Tabla1[[#This Row],[HORA TERMINO]]-Tabla1[[#This Row],[HORA INICIO]])/60)</f>
        <v>1.3</v>
      </c>
      <c r="O455" s="1" t="str">
        <f ca="1">IF(AND(K455=I455,J455="CONFORME"),"FECHA CUMPLIDA",IF(J455="STAND BY","STAND BY",IF(J455=""," ",IF(Tabla1[[#This Row],[FECHA EJEC.]]="","PENDIENTE",CONCATENATE("RETRASO DE ",(K455-I455)," DIAS")))))</f>
        <v>RETRASO DE 2 DIAS</v>
      </c>
      <c r="P455" s="2" t="str">
        <f ca="1">VLOOKUP(MONTH(Tabla1[[#This Row],[FECHA PROG.]]),Tabla2[],2,0)</f>
        <v>Ago</v>
      </c>
      <c r="Q455" s="1">
        <f ca="1">YEAR(Tabla1[[#This Row],[FECHA PROG.]])</f>
        <v>2018</v>
      </c>
      <c r="R455" s="8">
        <f ca="1">360-SUMIFS(Tabla1[HORAS],Tabla1[MÁQUINA],Tabla1[[#This Row],[MÁQUINA]],Tabla1[AÑO],Tabla1[[#This Row],[AÑO]],Tabla1[MES],Tabla1[[#This Row],[MES]])</f>
        <v>310.93333333333334</v>
      </c>
      <c r="S455" s="17">
        <f ca="1">Tabla1[[#This Row],[HORAS DISPONIBLES]]/360</f>
        <v>0.86370370370370375</v>
      </c>
    </row>
    <row r="456" spans="1:19" x14ac:dyDescent="0.2">
      <c r="A456" s="1" t="s">
        <v>139</v>
      </c>
      <c r="B456" s="1" t="s">
        <v>28</v>
      </c>
      <c r="C456" s="1" t="str">
        <f ca="1">VLOOKUP(RANDBETWEEN(1,13),Tablas!$N$7:$O$19,2,0)</f>
        <v>DRAGALINA</v>
      </c>
      <c r="D456" s="1" t="s">
        <v>12</v>
      </c>
      <c r="E456" s="1" t="s">
        <v>18</v>
      </c>
      <c r="F456" s="1">
        <v>106</v>
      </c>
      <c r="G456" s="1" t="s">
        <v>55</v>
      </c>
      <c r="H456" s="1">
        <v>1911</v>
      </c>
      <c r="I456" s="2">
        <f t="shared" ca="1" si="7"/>
        <v>43584</v>
      </c>
      <c r="J456" s="1" t="str">
        <f ca="1">IFERROR(IF(YEAR(Tabla1[[#This Row],[FECHA EJEC.]])&gt;0,"CONFORME","STANDBY"),"PENDIENTE")</f>
        <v>CONFORME</v>
      </c>
      <c r="K456" s="2">
        <f ca="1">IF(VLOOKUP(RANDBETWEEN(1,20),Tablas!$Q$6:$R$25,2,0)=0,"",Tabla1[[#This Row],[FECHA PROG.]]+VLOOKUP(RANDBETWEEN(1,20),Tablas!$Q$6:$R$25,2,0))</f>
        <v>43586</v>
      </c>
      <c r="L456" s="7">
        <f ca="1">IF(Tabla1[[#This Row],[FECHA EJEC.]]="","",TIME(RANDBETWEEN(9,15),RANDBETWEEN(10,40),0))</f>
        <v>0.60416666666666663</v>
      </c>
      <c r="M456" s="7">
        <f ca="1">IF(Tabla1[[#This Row],[FECHA EJEC.]]="","",Tabla1[[#This Row],[HORA INICIO]]+TIME(RANDBETWEEN(1,4),RANDBETWEEN(10,30),0))</f>
        <v>0.7402777777777777</v>
      </c>
      <c r="N456" s="8">
        <f ca="1">IF(Tabla1[[#This Row],[FECHA EJEC.]]="","",HOUR(Tabla1[[#This Row],[HORA TERMINO]]-Tabla1[[#This Row],[HORA INICIO]])+MINUTE(Tabla1[[#This Row],[HORA TERMINO]]-Tabla1[[#This Row],[HORA INICIO]])/60)</f>
        <v>3.2666666666666666</v>
      </c>
      <c r="O456" s="1" t="str">
        <f ca="1">IF(AND(K456=I456,J456="CONFORME"),"FECHA CUMPLIDA",IF(J456="STAND BY","STAND BY",IF(J456=""," ",IF(Tabla1[[#This Row],[FECHA EJEC.]]="","PENDIENTE",CONCATENATE("RETRASO DE ",(K456-I456)," DIAS")))))</f>
        <v>RETRASO DE 2 DIAS</v>
      </c>
      <c r="P456" s="2" t="str">
        <f ca="1">VLOOKUP(MONTH(Tabla1[[#This Row],[FECHA PROG.]]),Tabla2[],2,0)</f>
        <v>Abr</v>
      </c>
      <c r="Q456" s="1">
        <f ca="1">YEAR(Tabla1[[#This Row],[FECHA PROG.]])</f>
        <v>2019</v>
      </c>
      <c r="R456" s="8">
        <f ca="1">360-SUMIFS(Tabla1[HORAS],Tabla1[MÁQUINA],Tabla1[[#This Row],[MÁQUINA]],Tabla1[AÑO],Tabla1[[#This Row],[AÑO]],Tabla1[MES],Tabla1[[#This Row],[MES]])</f>
        <v>335.3</v>
      </c>
      <c r="S456" s="17">
        <f ca="1">Tabla1[[#This Row],[HORAS DISPONIBLES]]/360</f>
        <v>0.93138888888888893</v>
      </c>
    </row>
    <row r="457" spans="1:19" x14ac:dyDescent="0.2">
      <c r="A457" s="1" t="s">
        <v>144</v>
      </c>
      <c r="B457" s="1" t="s">
        <v>36</v>
      </c>
      <c r="C457" s="1" t="str">
        <f ca="1">VLOOKUP(RANDBETWEEN(1,13),Tablas!$N$7:$O$19,2,0)</f>
        <v>LAS VOLQUETAS</v>
      </c>
      <c r="D457" s="1" t="s">
        <v>12</v>
      </c>
      <c r="E457" s="1" t="s">
        <v>21</v>
      </c>
      <c r="F457" s="1">
        <v>107</v>
      </c>
      <c r="G457" s="1" t="s">
        <v>19</v>
      </c>
      <c r="H457" s="1">
        <v>1698</v>
      </c>
      <c r="I457" s="2">
        <f t="shared" ca="1" si="7"/>
        <v>43183</v>
      </c>
      <c r="J457" s="1" t="str">
        <f ca="1">IFERROR(IF(YEAR(Tabla1[[#This Row],[FECHA EJEC.]])&gt;0,"CONFORME","STANDBY"),"PENDIENTE")</f>
        <v>CONFORME</v>
      </c>
      <c r="K457" s="2">
        <f ca="1">IF(VLOOKUP(RANDBETWEEN(1,20),Tablas!$Q$6:$R$25,2,0)=0,"",Tabla1[[#This Row],[FECHA PROG.]]+VLOOKUP(RANDBETWEEN(1,20),Tablas!$Q$6:$R$25,2,0))</f>
        <v>43183</v>
      </c>
      <c r="L457" s="7">
        <f ca="1">IF(Tabla1[[#This Row],[FECHA EJEC.]]="","",TIME(RANDBETWEEN(9,15),RANDBETWEEN(10,40),0))</f>
        <v>0.4826388888888889</v>
      </c>
      <c r="M457" s="7">
        <f ca="1">IF(Tabla1[[#This Row],[FECHA EJEC.]]="","",Tabla1[[#This Row],[HORA INICIO]]+TIME(RANDBETWEEN(1,4),RANDBETWEEN(10,30),0))</f>
        <v>0.53194444444444444</v>
      </c>
      <c r="N457" s="8">
        <f ca="1">IF(Tabla1[[#This Row],[FECHA EJEC.]]="","",HOUR(Tabla1[[#This Row],[HORA TERMINO]]-Tabla1[[#This Row],[HORA INICIO]])+MINUTE(Tabla1[[#This Row],[HORA TERMINO]]-Tabla1[[#This Row],[HORA INICIO]])/60)</f>
        <v>1.1833333333333333</v>
      </c>
      <c r="O457" s="1" t="str">
        <f ca="1">IF(AND(K457=I457,J457="CONFORME"),"FECHA CUMPLIDA",IF(J457="STAND BY","STAND BY",IF(J457=""," ",IF(Tabla1[[#This Row],[FECHA EJEC.]]="","PENDIENTE",CONCATENATE("RETRASO DE ",(K457-I457)," DIAS")))))</f>
        <v>FECHA CUMPLIDA</v>
      </c>
      <c r="P457" s="2" t="str">
        <f ca="1">VLOOKUP(MONTH(Tabla1[[#This Row],[FECHA PROG.]]),Tabla2[],2,0)</f>
        <v>Mar</v>
      </c>
      <c r="Q457" s="1">
        <f ca="1">YEAR(Tabla1[[#This Row],[FECHA PROG.]])</f>
        <v>2018</v>
      </c>
      <c r="R457" s="8">
        <f ca="1">360-SUMIFS(Tabla1[HORAS],Tabla1[MÁQUINA],Tabla1[[#This Row],[MÁQUINA]],Tabla1[AÑO],Tabla1[[#This Row],[AÑO]],Tabla1[MES],Tabla1[[#This Row],[MES]])</f>
        <v>344.13333333333333</v>
      </c>
      <c r="S457" s="17">
        <f ca="1">Tabla1[[#This Row],[HORAS DISPONIBLES]]/360</f>
        <v>0.95592592592592596</v>
      </c>
    </row>
    <row r="458" spans="1:19" x14ac:dyDescent="0.2">
      <c r="A458" s="1" t="s">
        <v>140</v>
      </c>
      <c r="B458" s="1" t="s">
        <v>30</v>
      </c>
      <c r="C458" s="1" t="str">
        <f ca="1">VLOOKUP(RANDBETWEEN(1,13),Tablas!$N$7:$O$19,2,0)</f>
        <v>LAS VOLQUETAS</v>
      </c>
      <c r="D458" s="1" t="s">
        <v>12</v>
      </c>
      <c r="E458" s="1" t="s">
        <v>24</v>
      </c>
      <c r="F458" s="1">
        <v>201</v>
      </c>
      <c r="G458" s="1" t="s">
        <v>25</v>
      </c>
      <c r="H458" s="1">
        <v>1168</v>
      </c>
      <c r="I458" s="2">
        <f t="shared" ca="1" si="7"/>
        <v>43448</v>
      </c>
      <c r="J458" s="1" t="str">
        <f ca="1">IFERROR(IF(YEAR(Tabla1[[#This Row],[FECHA EJEC.]])&gt;0,"CONFORME","STANDBY"),"PENDIENTE")</f>
        <v>CONFORME</v>
      </c>
      <c r="K458" s="2">
        <f ca="1">IF(VLOOKUP(RANDBETWEEN(1,20),Tablas!$Q$6:$R$25,2,0)=0,"",Tabla1[[#This Row],[FECHA PROG.]]+VLOOKUP(RANDBETWEEN(1,20),Tablas!$Q$6:$R$25,2,0))</f>
        <v>43451</v>
      </c>
      <c r="L458" s="7">
        <f ca="1">IF(Tabla1[[#This Row],[FECHA EJEC.]]="","",TIME(RANDBETWEEN(9,15),RANDBETWEEN(10,40),0))</f>
        <v>0.64861111111111114</v>
      </c>
      <c r="M458" s="7">
        <f ca="1">IF(Tabla1[[#This Row],[FECHA EJEC.]]="","",Tabla1[[#This Row],[HORA INICIO]]+TIME(RANDBETWEEN(1,4),RANDBETWEEN(10,30),0))</f>
        <v>0.79444444444444451</v>
      </c>
      <c r="N458" s="8">
        <f ca="1">IF(Tabla1[[#This Row],[FECHA EJEC.]]="","",HOUR(Tabla1[[#This Row],[HORA TERMINO]]-Tabla1[[#This Row],[HORA INICIO]])+MINUTE(Tabla1[[#This Row],[HORA TERMINO]]-Tabla1[[#This Row],[HORA INICIO]])/60)</f>
        <v>3.5</v>
      </c>
      <c r="O458" s="1" t="str">
        <f ca="1">IF(AND(K458=I458,J458="CONFORME"),"FECHA CUMPLIDA",IF(J458="STAND BY","STAND BY",IF(J458=""," ",IF(Tabla1[[#This Row],[FECHA EJEC.]]="","PENDIENTE",CONCATENATE("RETRASO DE ",(K458-I458)," DIAS")))))</f>
        <v>RETRASO DE 3 DIAS</v>
      </c>
      <c r="P458" s="2" t="str">
        <f ca="1">VLOOKUP(MONTH(Tabla1[[#This Row],[FECHA PROG.]]),Tabla2[],2,0)</f>
        <v>Dic</v>
      </c>
      <c r="Q458" s="1">
        <f ca="1">YEAR(Tabla1[[#This Row],[FECHA PROG.]])</f>
        <v>2018</v>
      </c>
      <c r="R458" s="8">
        <f ca="1">360-SUMIFS(Tabla1[HORAS],Tabla1[MÁQUINA],Tabla1[[#This Row],[MÁQUINA]],Tabla1[AÑO],Tabla1[[#This Row],[AÑO]],Tabla1[MES],Tabla1[[#This Row],[MES]])</f>
        <v>352.66666666666669</v>
      </c>
      <c r="S458" s="17">
        <f ca="1">Tabla1[[#This Row],[HORAS DISPONIBLES]]/360</f>
        <v>0.97962962962962963</v>
      </c>
    </row>
    <row r="459" spans="1:19" x14ac:dyDescent="0.2">
      <c r="A459" s="1" t="s">
        <v>141</v>
      </c>
      <c r="B459" s="1" t="s">
        <v>38</v>
      </c>
      <c r="C459" s="1" t="str">
        <f ca="1">VLOOKUP(RANDBETWEEN(1,13),Tablas!$N$7:$O$19,2,0)</f>
        <v>COMPACTADORA</v>
      </c>
      <c r="D459" s="1" t="s">
        <v>12</v>
      </c>
      <c r="E459" s="1" t="s">
        <v>13</v>
      </c>
      <c r="F459" s="1">
        <v>107</v>
      </c>
      <c r="G459" s="1" t="s">
        <v>29</v>
      </c>
      <c r="H459" s="1">
        <v>908</v>
      </c>
      <c r="I459" s="2">
        <f t="shared" ca="1" si="7"/>
        <v>43134</v>
      </c>
      <c r="J459" s="1" t="str">
        <f ca="1">IFERROR(IF(YEAR(Tabla1[[#This Row],[FECHA EJEC.]])&gt;0,"CONFORME","STANDBY"),"PENDIENTE")</f>
        <v>CONFORME</v>
      </c>
      <c r="K459" s="2">
        <f ca="1">IF(VLOOKUP(RANDBETWEEN(1,20),Tablas!$Q$6:$R$25,2,0)=0,"",Tabla1[[#This Row],[FECHA PROG.]]+VLOOKUP(RANDBETWEEN(1,20),Tablas!$Q$6:$R$25,2,0))</f>
        <v>43137</v>
      </c>
      <c r="L459" s="7">
        <f ca="1">IF(Tabla1[[#This Row],[FECHA EJEC.]]="","",TIME(RANDBETWEEN(9,15),RANDBETWEEN(10,40),0))</f>
        <v>0.47222222222222221</v>
      </c>
      <c r="M459" s="7">
        <f ca="1">IF(Tabla1[[#This Row],[FECHA EJEC.]]="","",Tabla1[[#This Row],[HORA INICIO]]+TIME(RANDBETWEEN(1,4),RANDBETWEEN(10,30),0))</f>
        <v>0.65625</v>
      </c>
      <c r="N459" s="8">
        <f ca="1">IF(Tabla1[[#This Row],[FECHA EJEC.]]="","",HOUR(Tabla1[[#This Row],[HORA TERMINO]]-Tabla1[[#This Row],[HORA INICIO]])+MINUTE(Tabla1[[#This Row],[HORA TERMINO]]-Tabla1[[#This Row],[HORA INICIO]])/60)</f>
        <v>4.416666666666667</v>
      </c>
      <c r="O459" s="1" t="str">
        <f ca="1">IF(AND(K459=I459,J459="CONFORME"),"FECHA CUMPLIDA",IF(J459="STAND BY","STAND BY",IF(J459=""," ",IF(Tabla1[[#This Row],[FECHA EJEC.]]="","PENDIENTE",CONCATENATE("RETRASO DE ",(K459-I459)," DIAS")))))</f>
        <v>RETRASO DE 3 DIAS</v>
      </c>
      <c r="P459" s="2" t="str">
        <f ca="1">VLOOKUP(MONTH(Tabla1[[#This Row],[FECHA PROG.]]),Tabla2[],2,0)</f>
        <v>Feb</v>
      </c>
      <c r="Q459" s="1">
        <f ca="1">YEAR(Tabla1[[#This Row],[FECHA PROG.]])</f>
        <v>2018</v>
      </c>
      <c r="R459" s="8">
        <f ca="1">360-SUMIFS(Tabla1[HORAS],Tabla1[MÁQUINA],Tabla1[[#This Row],[MÁQUINA]],Tabla1[AÑO],Tabla1[[#This Row],[AÑO]],Tabla1[MES],Tabla1[[#This Row],[MES]])</f>
        <v>349.73333333333335</v>
      </c>
      <c r="S459" s="17">
        <f ca="1">Tabla1[[#This Row],[HORAS DISPONIBLES]]/360</f>
        <v>0.9714814814814815</v>
      </c>
    </row>
    <row r="460" spans="1:19" x14ac:dyDescent="0.2">
      <c r="A460" s="1" t="s">
        <v>154</v>
      </c>
      <c r="B460" s="1" t="s">
        <v>79</v>
      </c>
      <c r="C460" s="1" t="str">
        <f ca="1">VLOOKUP(RANDBETWEEN(1,13),Tablas!$N$7:$O$19,2,0)</f>
        <v>PAVIMENTADORA</v>
      </c>
      <c r="E460" s="1" t="s">
        <v>18</v>
      </c>
      <c r="F460" s="1">
        <v>107</v>
      </c>
      <c r="G460" s="1" t="s">
        <v>19</v>
      </c>
      <c r="H460" s="1">
        <v>1698</v>
      </c>
      <c r="I460" s="2">
        <f t="shared" ca="1" si="7"/>
        <v>43211</v>
      </c>
      <c r="J460" s="1" t="str">
        <f ca="1">IFERROR(IF(YEAR(Tabla1[[#This Row],[FECHA EJEC.]])&gt;0,"CONFORME","STANDBY"),"PENDIENTE")</f>
        <v>CONFORME</v>
      </c>
      <c r="K460" s="2">
        <f ca="1">IF(VLOOKUP(RANDBETWEEN(1,20),Tablas!$Q$6:$R$25,2,0)=0,"",Tabla1[[#This Row],[FECHA PROG.]]+VLOOKUP(RANDBETWEEN(1,20),Tablas!$Q$6:$R$25,2,0))</f>
        <v>43213</v>
      </c>
      <c r="L460" s="7">
        <f ca="1">IF(Tabla1[[#This Row],[FECHA EJEC.]]="","",TIME(RANDBETWEEN(9,15),RANDBETWEEN(10,40),0))</f>
        <v>0.39652777777777776</v>
      </c>
      <c r="M460" s="7">
        <f ca="1">IF(Tabla1[[#This Row],[FECHA EJEC.]]="","",Tabla1[[#This Row],[HORA INICIO]]+TIME(RANDBETWEEN(1,4),RANDBETWEEN(10,30),0))</f>
        <v>0.53125</v>
      </c>
      <c r="N460" s="8">
        <f ca="1">IF(Tabla1[[#This Row],[FECHA EJEC.]]="","",HOUR(Tabla1[[#This Row],[HORA TERMINO]]-Tabla1[[#This Row],[HORA INICIO]])+MINUTE(Tabla1[[#This Row],[HORA TERMINO]]-Tabla1[[#This Row],[HORA INICIO]])/60)</f>
        <v>3.2333333333333334</v>
      </c>
      <c r="O460" s="1" t="str">
        <f ca="1">IF(AND(K460=I460,J460="CONFORME"),"FECHA CUMPLIDA",IF(J460="STAND BY","STAND BY",IF(J460=""," ",IF(Tabla1[[#This Row],[FECHA EJEC.]]="","PENDIENTE",CONCATENATE("RETRASO DE ",(K460-I460)," DIAS")))))</f>
        <v>RETRASO DE 2 DIAS</v>
      </c>
      <c r="P460" s="2" t="str">
        <f ca="1">VLOOKUP(MONTH(Tabla1[[#This Row],[FECHA PROG.]]),Tabla2[],2,0)</f>
        <v>Abr</v>
      </c>
      <c r="Q460" s="1">
        <f ca="1">YEAR(Tabla1[[#This Row],[FECHA PROG.]])</f>
        <v>2018</v>
      </c>
      <c r="R460" s="8">
        <f ca="1">360-SUMIFS(Tabla1[HORAS],Tabla1[MÁQUINA],Tabla1[[#This Row],[MÁQUINA]],Tabla1[AÑO],Tabla1[[#This Row],[AÑO]],Tabla1[MES],Tabla1[[#This Row],[MES]])</f>
        <v>338.68333333333334</v>
      </c>
      <c r="S460" s="17">
        <f ca="1">Tabla1[[#This Row],[HORAS DISPONIBLES]]/360</f>
        <v>0.94078703703703703</v>
      </c>
    </row>
    <row r="461" spans="1:19" x14ac:dyDescent="0.2">
      <c r="A461" s="1" t="s">
        <v>176</v>
      </c>
      <c r="B461" s="1" t="s">
        <v>86</v>
      </c>
      <c r="C461" s="1" t="str">
        <f ca="1">VLOOKUP(RANDBETWEEN(1,13),Tablas!$N$7:$O$19,2,0)</f>
        <v>COMPACTADORA</v>
      </c>
      <c r="E461" s="1" t="s">
        <v>18</v>
      </c>
      <c r="F461" s="1">
        <v>201</v>
      </c>
      <c r="G461" s="1" t="s">
        <v>55</v>
      </c>
      <c r="H461" s="1">
        <v>1911</v>
      </c>
      <c r="I461" s="2">
        <f t="shared" ca="1" si="7"/>
        <v>43153</v>
      </c>
      <c r="J461" s="1" t="str">
        <f ca="1">IFERROR(IF(YEAR(Tabla1[[#This Row],[FECHA EJEC.]])&gt;0,"CONFORME","STANDBY"),"PENDIENTE")</f>
        <v>CONFORME</v>
      </c>
      <c r="K461" s="2">
        <f ca="1">IF(VLOOKUP(RANDBETWEEN(1,20),Tablas!$Q$6:$R$25,2,0)=0,"",Tabla1[[#This Row],[FECHA PROG.]]+VLOOKUP(RANDBETWEEN(1,20),Tablas!$Q$6:$R$25,2,0))</f>
        <v>43156</v>
      </c>
      <c r="L461" s="7">
        <f ca="1">IF(Tabla1[[#This Row],[FECHA EJEC.]]="","",TIME(RANDBETWEEN(9,15),RANDBETWEEN(10,40),0))</f>
        <v>0.47499999999999998</v>
      </c>
      <c r="M461" s="7">
        <f ca="1">IF(Tabla1[[#This Row],[FECHA EJEC.]]="","",Tabla1[[#This Row],[HORA INICIO]]+TIME(RANDBETWEEN(1,4),RANDBETWEEN(10,30),0))</f>
        <v>0.52569444444444446</v>
      </c>
      <c r="N461" s="8">
        <f ca="1">IF(Tabla1[[#This Row],[FECHA EJEC.]]="","",HOUR(Tabla1[[#This Row],[HORA TERMINO]]-Tabla1[[#This Row],[HORA INICIO]])+MINUTE(Tabla1[[#This Row],[HORA TERMINO]]-Tabla1[[#This Row],[HORA INICIO]])/60)</f>
        <v>1.2166666666666668</v>
      </c>
      <c r="O461" s="1" t="str">
        <f ca="1">IF(AND(K461=I461,J461="CONFORME"),"FECHA CUMPLIDA",IF(J461="STAND BY","STAND BY",IF(J461=""," ",IF(Tabla1[[#This Row],[FECHA EJEC.]]="","PENDIENTE",CONCATENATE("RETRASO DE ",(K461-I461)," DIAS")))))</f>
        <v>RETRASO DE 3 DIAS</v>
      </c>
      <c r="P461" s="2" t="str">
        <f ca="1">VLOOKUP(MONTH(Tabla1[[#This Row],[FECHA PROG.]]),Tabla2[],2,0)</f>
        <v>Feb</v>
      </c>
      <c r="Q461" s="1">
        <f ca="1">YEAR(Tabla1[[#This Row],[FECHA PROG.]])</f>
        <v>2018</v>
      </c>
      <c r="R461" s="8">
        <f ca="1">360-SUMIFS(Tabla1[HORAS],Tabla1[MÁQUINA],Tabla1[[#This Row],[MÁQUINA]],Tabla1[AÑO],Tabla1[[#This Row],[AÑO]],Tabla1[MES],Tabla1[[#This Row],[MES]])</f>
        <v>358.78333333333336</v>
      </c>
      <c r="S461" s="17">
        <f ca="1">Tabla1[[#This Row],[HORAS DISPONIBLES]]/360</f>
        <v>0.99662037037037043</v>
      </c>
    </row>
    <row r="462" spans="1:19" x14ac:dyDescent="0.2">
      <c r="A462" s="1" t="s">
        <v>177</v>
      </c>
      <c r="B462" s="1" t="s">
        <v>87</v>
      </c>
      <c r="C462" s="1" t="str">
        <f ca="1">VLOOKUP(RANDBETWEEN(1,13),Tablas!$N$7:$O$19,2,0)</f>
        <v>DRAGAS</v>
      </c>
      <c r="E462" s="1" t="s">
        <v>18</v>
      </c>
      <c r="F462" s="1">
        <v>201</v>
      </c>
      <c r="G462" s="1" t="s">
        <v>55</v>
      </c>
      <c r="H462" s="1">
        <v>1911</v>
      </c>
      <c r="I462" s="2">
        <f t="shared" ca="1" si="7"/>
        <v>43231</v>
      </c>
      <c r="J462" s="1" t="str">
        <f ca="1">IFERROR(IF(YEAR(Tabla1[[#This Row],[FECHA EJEC.]])&gt;0,"CONFORME","STANDBY"),"PENDIENTE")</f>
        <v>PENDIENTE</v>
      </c>
      <c r="K462" s="2" t="str">
        <f ca="1">IF(VLOOKUP(RANDBETWEEN(1,20),Tablas!$Q$6:$R$25,2,0)=0,"",Tabla1[[#This Row],[FECHA PROG.]]+VLOOKUP(RANDBETWEEN(1,20),Tablas!$Q$6:$R$25,2,0))</f>
        <v/>
      </c>
      <c r="L462" s="7" t="str">
        <f ca="1">IF(Tabla1[[#This Row],[FECHA EJEC.]]="","",TIME(RANDBETWEEN(9,15),RANDBETWEEN(10,40),0))</f>
        <v/>
      </c>
      <c r="M462" s="7" t="str">
        <f ca="1">IF(Tabla1[[#This Row],[FECHA EJEC.]]="","",Tabla1[[#This Row],[HORA INICIO]]+TIME(RANDBETWEEN(1,4),RANDBETWEEN(10,30),0))</f>
        <v/>
      </c>
      <c r="N462" s="8" t="str">
        <f ca="1">IF(Tabla1[[#This Row],[FECHA EJEC.]]="","",HOUR(Tabla1[[#This Row],[HORA TERMINO]]-Tabla1[[#This Row],[HORA INICIO]])+MINUTE(Tabla1[[#This Row],[HORA TERMINO]]-Tabla1[[#This Row],[HORA INICIO]])/60)</f>
        <v/>
      </c>
      <c r="O462" s="1" t="str">
        <f ca="1">IF(AND(K462=I462,J462="CONFORME"),"FECHA CUMPLIDA",IF(J462="STAND BY","STAND BY",IF(J462=""," ",IF(Tabla1[[#This Row],[FECHA EJEC.]]="","PENDIENTE",CONCATENATE("RETRASO DE ",(K462-I462)," DIAS")))))</f>
        <v>PENDIENTE</v>
      </c>
      <c r="P462" s="2" t="str">
        <f ca="1">VLOOKUP(MONTH(Tabla1[[#This Row],[FECHA PROG.]]),Tabla2[],2,0)</f>
        <v>May</v>
      </c>
      <c r="Q462" s="1">
        <f ca="1">YEAR(Tabla1[[#This Row],[FECHA PROG.]])</f>
        <v>2018</v>
      </c>
      <c r="R462" s="8">
        <f ca="1">360-SUMIFS(Tabla1[HORAS],Tabla1[MÁQUINA],Tabla1[[#This Row],[MÁQUINA]],Tabla1[AÑO],Tabla1[[#This Row],[AÑO]],Tabla1[MES],Tabla1[[#This Row],[MES]])</f>
        <v>355.5</v>
      </c>
      <c r="S462" s="17">
        <f ca="1">Tabla1[[#This Row],[HORAS DISPONIBLES]]/360</f>
        <v>0.98750000000000004</v>
      </c>
    </row>
    <row r="463" spans="1:19" x14ac:dyDescent="0.2">
      <c r="A463" s="1" t="s">
        <v>178</v>
      </c>
      <c r="B463" s="1" t="s">
        <v>88</v>
      </c>
      <c r="C463" s="1" t="str">
        <f ca="1">VLOOKUP(RANDBETWEEN(1,13),Tablas!$N$7:$O$19,2,0)</f>
        <v>LAS VOLQUETAS</v>
      </c>
      <c r="E463" s="1" t="s">
        <v>18</v>
      </c>
      <c r="F463" s="1">
        <v>201</v>
      </c>
      <c r="G463" s="1" t="s">
        <v>55</v>
      </c>
      <c r="H463" s="1">
        <v>1911</v>
      </c>
      <c r="I463" s="2">
        <f t="shared" ca="1" si="7"/>
        <v>43609</v>
      </c>
      <c r="J463" s="1" t="str">
        <f ca="1">IFERROR(IF(YEAR(Tabla1[[#This Row],[FECHA EJEC.]])&gt;0,"CONFORME","STANDBY"),"PENDIENTE")</f>
        <v>CONFORME</v>
      </c>
      <c r="K463" s="2">
        <f ca="1">IF(VLOOKUP(RANDBETWEEN(1,20),Tablas!$Q$6:$R$25,2,0)=0,"",Tabla1[[#This Row],[FECHA PROG.]]+VLOOKUP(RANDBETWEEN(1,20),Tablas!$Q$6:$R$25,2,0))</f>
        <v>43609</v>
      </c>
      <c r="L463" s="7">
        <f ca="1">IF(Tabla1[[#This Row],[FECHA EJEC.]]="","",TIME(RANDBETWEEN(9,15),RANDBETWEEN(10,40),0))</f>
        <v>0.40069444444444446</v>
      </c>
      <c r="M463" s="7">
        <f ca="1">IF(Tabla1[[#This Row],[FECHA EJEC.]]="","",Tabla1[[#This Row],[HORA INICIO]]+TIME(RANDBETWEEN(1,4),RANDBETWEEN(10,30),0))</f>
        <v>0.53680555555555554</v>
      </c>
      <c r="N463" s="8">
        <f ca="1">IF(Tabla1[[#This Row],[FECHA EJEC.]]="","",HOUR(Tabla1[[#This Row],[HORA TERMINO]]-Tabla1[[#This Row],[HORA INICIO]])+MINUTE(Tabla1[[#This Row],[HORA TERMINO]]-Tabla1[[#This Row],[HORA INICIO]])/60)</f>
        <v>3.2666666666666666</v>
      </c>
      <c r="O463" s="1" t="str">
        <f ca="1">IF(AND(K463=I463,J463="CONFORME"),"FECHA CUMPLIDA",IF(J463="STAND BY","STAND BY",IF(J463=""," ",IF(Tabla1[[#This Row],[FECHA EJEC.]]="","PENDIENTE",CONCATENATE("RETRASO DE ",(K463-I463)," DIAS")))))</f>
        <v>FECHA CUMPLIDA</v>
      </c>
      <c r="P463" s="2" t="str">
        <f ca="1">VLOOKUP(MONTH(Tabla1[[#This Row],[FECHA PROG.]]),Tabla2[],2,0)</f>
        <v>May</v>
      </c>
      <c r="Q463" s="1">
        <f ca="1">YEAR(Tabla1[[#This Row],[FECHA PROG.]])</f>
        <v>2019</v>
      </c>
      <c r="R463" s="8">
        <f ca="1">360-SUMIFS(Tabla1[HORAS],Tabla1[MÁQUINA],Tabla1[[#This Row],[MÁQUINA]],Tabla1[AÑO],Tabla1[[#This Row],[AÑO]],Tabla1[MES],Tabla1[[#This Row],[MES]])</f>
        <v>356.73333333333335</v>
      </c>
      <c r="S463" s="17">
        <f ca="1">Tabla1[[#This Row],[HORAS DISPONIBLES]]/360</f>
        <v>0.99092592592592599</v>
      </c>
    </row>
    <row r="464" spans="1:19" x14ac:dyDescent="0.2">
      <c r="A464" s="1" t="s">
        <v>179</v>
      </c>
      <c r="B464" s="1" t="s">
        <v>89</v>
      </c>
      <c r="C464" s="1" t="str">
        <f ca="1">VLOOKUP(RANDBETWEEN(1,13),Tablas!$N$7:$O$19,2,0)</f>
        <v>PAVIMENTADORA</v>
      </c>
      <c r="E464" s="1" t="s">
        <v>18</v>
      </c>
      <c r="F464" s="1">
        <v>201</v>
      </c>
      <c r="G464" s="1" t="s">
        <v>55</v>
      </c>
      <c r="H464" s="1">
        <v>1911</v>
      </c>
      <c r="I464" s="2">
        <f t="shared" ca="1" si="7"/>
        <v>43205</v>
      </c>
      <c r="J464" s="1" t="str">
        <f ca="1">IFERROR(IF(YEAR(Tabla1[[#This Row],[FECHA EJEC.]])&gt;0,"CONFORME","STANDBY"),"PENDIENTE")</f>
        <v>CONFORME</v>
      </c>
      <c r="K464" s="2">
        <f ca="1">IF(VLOOKUP(RANDBETWEEN(1,20),Tablas!$Q$6:$R$25,2,0)=0,"",Tabla1[[#This Row],[FECHA PROG.]]+VLOOKUP(RANDBETWEEN(1,20),Tablas!$Q$6:$R$25,2,0))</f>
        <v>43206</v>
      </c>
      <c r="L464" s="7">
        <f ca="1">IF(Tabla1[[#This Row],[FECHA EJEC.]]="","",TIME(RANDBETWEEN(9,15),RANDBETWEEN(10,40),0))</f>
        <v>0.43333333333333335</v>
      </c>
      <c r="M464" s="7">
        <f ca="1">IF(Tabla1[[#This Row],[FECHA EJEC.]]="","",Tabla1[[#This Row],[HORA INICIO]]+TIME(RANDBETWEEN(1,4),RANDBETWEEN(10,30),0))</f>
        <v>0.56874999999999998</v>
      </c>
      <c r="N464" s="8">
        <f ca="1">IF(Tabla1[[#This Row],[FECHA EJEC.]]="","",HOUR(Tabla1[[#This Row],[HORA TERMINO]]-Tabla1[[#This Row],[HORA INICIO]])+MINUTE(Tabla1[[#This Row],[HORA TERMINO]]-Tabla1[[#This Row],[HORA INICIO]])/60)</f>
        <v>3.25</v>
      </c>
      <c r="O464" s="1" t="str">
        <f ca="1">IF(AND(K464=I464,J464="CONFORME"),"FECHA CUMPLIDA",IF(J464="STAND BY","STAND BY",IF(J464=""," ",IF(Tabla1[[#This Row],[FECHA EJEC.]]="","PENDIENTE",CONCATENATE("RETRASO DE ",(K464-I464)," DIAS")))))</f>
        <v>RETRASO DE 1 DIAS</v>
      </c>
      <c r="P464" s="2" t="str">
        <f ca="1">VLOOKUP(MONTH(Tabla1[[#This Row],[FECHA PROG.]]),Tabla2[],2,0)</f>
        <v>Abr</v>
      </c>
      <c r="Q464" s="1">
        <f ca="1">YEAR(Tabla1[[#This Row],[FECHA PROG.]])</f>
        <v>2018</v>
      </c>
      <c r="R464" s="8">
        <f ca="1">360-SUMIFS(Tabla1[HORAS],Tabla1[MÁQUINA],Tabla1[[#This Row],[MÁQUINA]],Tabla1[AÑO],Tabla1[[#This Row],[AÑO]],Tabla1[MES],Tabla1[[#This Row],[MES]])</f>
        <v>356.75</v>
      </c>
      <c r="S464" s="17">
        <f ca="1">Tabla1[[#This Row],[HORAS DISPONIBLES]]/360</f>
        <v>0.99097222222222225</v>
      </c>
    </row>
    <row r="465" spans="1:19" x14ac:dyDescent="0.2">
      <c r="A465" s="1" t="s">
        <v>180</v>
      </c>
      <c r="B465" s="1" t="s">
        <v>90</v>
      </c>
      <c r="C465" s="1" t="str">
        <f ca="1">VLOOKUP(RANDBETWEEN(1,13),Tablas!$N$7:$O$19,2,0)</f>
        <v>LAS VOLQUETAS</v>
      </c>
      <c r="E465" s="1" t="s">
        <v>18</v>
      </c>
      <c r="F465" s="1">
        <v>201</v>
      </c>
      <c r="G465" s="1" t="s">
        <v>55</v>
      </c>
      <c r="H465" s="1">
        <v>1911</v>
      </c>
      <c r="I465" s="2">
        <f t="shared" ca="1" si="7"/>
        <v>43237</v>
      </c>
      <c r="J465" s="1" t="str">
        <f ca="1">IFERROR(IF(YEAR(Tabla1[[#This Row],[FECHA EJEC.]])&gt;0,"CONFORME","STANDBY"),"PENDIENTE")</f>
        <v>CONFORME</v>
      </c>
      <c r="K465" s="2">
        <f ca="1">IF(VLOOKUP(RANDBETWEEN(1,20),Tablas!$Q$6:$R$25,2,0)=0,"",Tabla1[[#This Row],[FECHA PROG.]]+VLOOKUP(RANDBETWEEN(1,20),Tablas!$Q$6:$R$25,2,0))</f>
        <v>43238</v>
      </c>
      <c r="L465" s="7">
        <f ca="1">IF(Tabla1[[#This Row],[FECHA EJEC.]]="","",TIME(RANDBETWEEN(9,15),RANDBETWEEN(10,40),0))</f>
        <v>0.51111111111111107</v>
      </c>
      <c r="M465" s="7">
        <f ca="1">IF(Tabla1[[#This Row],[FECHA EJEC.]]="","",Tabla1[[#This Row],[HORA INICIO]]+TIME(RANDBETWEEN(1,4),RANDBETWEEN(10,30),0))</f>
        <v>0.64305555555555549</v>
      </c>
      <c r="N465" s="8">
        <f ca="1">IF(Tabla1[[#This Row],[FECHA EJEC.]]="","",HOUR(Tabla1[[#This Row],[HORA TERMINO]]-Tabla1[[#This Row],[HORA INICIO]])+MINUTE(Tabla1[[#This Row],[HORA TERMINO]]-Tabla1[[#This Row],[HORA INICIO]])/60)</f>
        <v>3.1666666666666665</v>
      </c>
      <c r="O465" s="1" t="str">
        <f ca="1">IF(AND(K465=I465,J465="CONFORME"),"FECHA CUMPLIDA",IF(J465="STAND BY","STAND BY",IF(J465=""," ",IF(Tabla1[[#This Row],[FECHA EJEC.]]="","PENDIENTE",CONCATENATE("RETRASO DE ",(K465-I465)," DIAS")))))</f>
        <v>RETRASO DE 1 DIAS</v>
      </c>
      <c r="P465" s="2" t="str">
        <f ca="1">VLOOKUP(MONTH(Tabla1[[#This Row],[FECHA PROG.]]),Tabla2[],2,0)</f>
        <v>May</v>
      </c>
      <c r="Q465" s="1">
        <f ca="1">YEAR(Tabla1[[#This Row],[FECHA PROG.]])</f>
        <v>2018</v>
      </c>
      <c r="R465" s="8">
        <f ca="1">360-SUMIFS(Tabla1[HORAS],Tabla1[MÁQUINA],Tabla1[[#This Row],[MÁQUINA]],Tabla1[AÑO],Tabla1[[#This Row],[AÑO]],Tabla1[MES],Tabla1[[#This Row],[MES]])</f>
        <v>356.83333333333331</v>
      </c>
      <c r="S465" s="17">
        <f ca="1">Tabla1[[#This Row],[HORAS DISPONIBLES]]/360</f>
        <v>0.9912037037037037</v>
      </c>
    </row>
    <row r="466" spans="1:19" x14ac:dyDescent="0.2">
      <c r="A466" s="1" t="s">
        <v>181</v>
      </c>
      <c r="B466" s="1" t="s">
        <v>91</v>
      </c>
      <c r="C466" s="1" t="str">
        <f ca="1">VLOOKUP(RANDBETWEEN(1,13),Tablas!$N$7:$O$19,2,0)</f>
        <v>TRACTORES</v>
      </c>
      <c r="E466" s="1" t="s">
        <v>18</v>
      </c>
      <c r="F466" s="1">
        <v>201</v>
      </c>
      <c r="G466" s="1" t="s">
        <v>55</v>
      </c>
      <c r="H466" s="1">
        <v>1911</v>
      </c>
      <c r="I466" s="2">
        <f t="shared" ca="1" si="7"/>
        <v>43539</v>
      </c>
      <c r="J466" s="1" t="str">
        <f ca="1">IFERROR(IF(YEAR(Tabla1[[#This Row],[FECHA EJEC.]])&gt;0,"CONFORME","STANDBY"),"PENDIENTE")</f>
        <v>CONFORME</v>
      </c>
      <c r="K466" s="2">
        <f ca="1">IF(VLOOKUP(RANDBETWEEN(1,20),Tablas!$Q$6:$R$25,2,0)=0,"",Tabla1[[#This Row],[FECHA PROG.]]+VLOOKUP(RANDBETWEEN(1,20),Tablas!$Q$6:$R$25,2,0))</f>
        <v>43540</v>
      </c>
      <c r="L466" s="7">
        <f ca="1">IF(Tabla1[[#This Row],[FECHA EJEC.]]="","",TIME(RANDBETWEEN(9,15),RANDBETWEEN(10,40),0))</f>
        <v>0.5229166666666667</v>
      </c>
      <c r="M466" s="7">
        <f ca="1">IF(Tabla1[[#This Row],[FECHA EJEC.]]="","",Tabla1[[#This Row],[HORA INICIO]]+TIME(RANDBETWEEN(1,4),RANDBETWEEN(10,30),0))</f>
        <v>0.62708333333333333</v>
      </c>
      <c r="N466" s="8">
        <f ca="1">IF(Tabla1[[#This Row],[FECHA EJEC.]]="","",HOUR(Tabla1[[#This Row],[HORA TERMINO]]-Tabla1[[#This Row],[HORA INICIO]])+MINUTE(Tabla1[[#This Row],[HORA TERMINO]]-Tabla1[[#This Row],[HORA INICIO]])/60)</f>
        <v>2.5</v>
      </c>
      <c r="O466" s="1" t="str">
        <f ca="1">IF(AND(K466=I466,J466="CONFORME"),"FECHA CUMPLIDA",IF(J466="STAND BY","STAND BY",IF(J466=""," ",IF(Tabla1[[#This Row],[FECHA EJEC.]]="","PENDIENTE",CONCATENATE("RETRASO DE ",(K466-I466)," DIAS")))))</f>
        <v>RETRASO DE 1 DIAS</v>
      </c>
      <c r="P466" s="2" t="str">
        <f ca="1">VLOOKUP(MONTH(Tabla1[[#This Row],[FECHA PROG.]]),Tabla2[],2,0)</f>
        <v>Mar</v>
      </c>
      <c r="Q466" s="1">
        <f ca="1">YEAR(Tabla1[[#This Row],[FECHA PROG.]])</f>
        <v>2019</v>
      </c>
      <c r="R466" s="8">
        <f ca="1">360-SUMIFS(Tabla1[HORAS],Tabla1[MÁQUINA],Tabla1[[#This Row],[MÁQUINA]],Tabla1[AÑO],Tabla1[[#This Row],[AÑO]],Tabla1[MES],Tabla1[[#This Row],[MES]])</f>
        <v>357.5</v>
      </c>
      <c r="S466" s="17">
        <f ca="1">Tabla1[[#This Row],[HORAS DISPONIBLES]]/360</f>
        <v>0.99305555555555558</v>
      </c>
    </row>
    <row r="467" spans="1:19" x14ac:dyDescent="0.2">
      <c r="A467" s="1" t="s">
        <v>182</v>
      </c>
      <c r="B467" s="1" t="s">
        <v>92</v>
      </c>
      <c r="C467" s="1" t="str">
        <f ca="1">VLOOKUP(RANDBETWEEN(1,13),Tablas!$N$7:$O$19,2,0)</f>
        <v>EXCAVADORA</v>
      </c>
      <c r="E467" s="1" t="s">
        <v>18</v>
      </c>
      <c r="F467" s="1">
        <v>201</v>
      </c>
      <c r="G467" s="1" t="s">
        <v>55</v>
      </c>
      <c r="H467" s="1">
        <v>1911</v>
      </c>
      <c r="I467" s="2">
        <f t="shared" ca="1" si="7"/>
        <v>43293</v>
      </c>
      <c r="J467" s="1" t="str">
        <f ca="1">IFERROR(IF(YEAR(Tabla1[[#This Row],[FECHA EJEC.]])&gt;0,"CONFORME","STANDBY"),"PENDIENTE")</f>
        <v>CONFORME</v>
      </c>
      <c r="K467" s="2">
        <f ca="1">IF(VLOOKUP(RANDBETWEEN(1,20),Tablas!$Q$6:$R$25,2,0)=0,"",Tabla1[[#This Row],[FECHA PROG.]]+VLOOKUP(RANDBETWEEN(1,20),Tablas!$Q$6:$R$25,2,0))</f>
        <v>43293</v>
      </c>
      <c r="L467" s="7">
        <f ca="1">IF(Tabla1[[#This Row],[FECHA EJEC.]]="","",TIME(RANDBETWEEN(9,15),RANDBETWEEN(10,40),0))</f>
        <v>0.42986111111111114</v>
      </c>
      <c r="M467" s="7">
        <f ca="1">IF(Tabla1[[#This Row],[FECHA EJEC.]]="","",Tabla1[[#This Row],[HORA INICIO]]+TIME(RANDBETWEEN(1,4),RANDBETWEEN(10,30),0))</f>
        <v>0.57152777777777786</v>
      </c>
      <c r="N467" s="8">
        <f ca="1">IF(Tabla1[[#This Row],[FECHA EJEC.]]="","",HOUR(Tabla1[[#This Row],[HORA TERMINO]]-Tabla1[[#This Row],[HORA INICIO]])+MINUTE(Tabla1[[#This Row],[HORA TERMINO]]-Tabla1[[#This Row],[HORA INICIO]])/60)</f>
        <v>3.4</v>
      </c>
      <c r="O467" s="1" t="str">
        <f ca="1">IF(AND(K467=I467,J467="CONFORME"),"FECHA CUMPLIDA",IF(J467="STAND BY","STAND BY",IF(J467=""," ",IF(Tabla1[[#This Row],[FECHA EJEC.]]="","PENDIENTE",CONCATENATE("RETRASO DE ",(K467-I467)," DIAS")))))</f>
        <v>FECHA CUMPLIDA</v>
      </c>
      <c r="P467" s="2" t="str">
        <f ca="1">VLOOKUP(MONTH(Tabla1[[#This Row],[FECHA PROG.]]),Tabla2[],2,0)</f>
        <v>Jul</v>
      </c>
      <c r="Q467" s="1">
        <f ca="1">YEAR(Tabla1[[#This Row],[FECHA PROG.]])</f>
        <v>2018</v>
      </c>
      <c r="R467" s="8">
        <f ca="1">360-SUMIFS(Tabla1[HORAS],Tabla1[MÁQUINA],Tabla1[[#This Row],[MÁQUINA]],Tabla1[AÑO],Tabla1[[#This Row],[AÑO]],Tabla1[MES],Tabla1[[#This Row],[MES]])</f>
        <v>353.23333333333335</v>
      </c>
      <c r="S467" s="17">
        <f ca="1">Tabla1[[#This Row],[HORAS DISPONIBLES]]/360</f>
        <v>0.9812037037037038</v>
      </c>
    </row>
    <row r="468" spans="1:19" x14ac:dyDescent="0.2">
      <c r="A468" s="1" t="s">
        <v>183</v>
      </c>
      <c r="B468" s="1" t="s">
        <v>93</v>
      </c>
      <c r="C468" s="1" t="str">
        <f ca="1">VLOOKUP(RANDBETWEEN(1,13),Tablas!$N$7:$O$19,2,0)</f>
        <v>EXCAVADORA</v>
      </c>
      <c r="E468" s="1" t="s">
        <v>18</v>
      </c>
      <c r="F468" s="1">
        <v>201</v>
      </c>
      <c r="G468" s="1" t="s">
        <v>55</v>
      </c>
      <c r="H468" s="1">
        <v>1911</v>
      </c>
      <c r="I468" s="2">
        <f t="shared" ca="1" si="7"/>
        <v>43120</v>
      </c>
      <c r="J468" s="1" t="str">
        <f ca="1">IFERROR(IF(YEAR(Tabla1[[#This Row],[FECHA EJEC.]])&gt;0,"CONFORME","STANDBY"),"PENDIENTE")</f>
        <v>PENDIENTE</v>
      </c>
      <c r="K468" s="2" t="str">
        <f ca="1">IF(VLOOKUP(RANDBETWEEN(1,20),Tablas!$Q$6:$R$25,2,0)=0,"",Tabla1[[#This Row],[FECHA PROG.]]+VLOOKUP(RANDBETWEEN(1,20),Tablas!$Q$6:$R$25,2,0))</f>
        <v/>
      </c>
      <c r="L468" s="7" t="str">
        <f ca="1">IF(Tabla1[[#This Row],[FECHA EJEC.]]="","",TIME(RANDBETWEEN(9,15),RANDBETWEEN(10,40),0))</f>
        <v/>
      </c>
      <c r="M468" s="7" t="str">
        <f ca="1">IF(Tabla1[[#This Row],[FECHA EJEC.]]="","",Tabla1[[#This Row],[HORA INICIO]]+TIME(RANDBETWEEN(1,4),RANDBETWEEN(10,30),0))</f>
        <v/>
      </c>
      <c r="N468" s="8" t="str">
        <f ca="1">IF(Tabla1[[#This Row],[FECHA EJEC.]]="","",HOUR(Tabla1[[#This Row],[HORA TERMINO]]-Tabla1[[#This Row],[HORA INICIO]])+MINUTE(Tabla1[[#This Row],[HORA TERMINO]]-Tabla1[[#This Row],[HORA INICIO]])/60)</f>
        <v/>
      </c>
      <c r="O468" s="1" t="str">
        <f ca="1">IF(AND(K468=I468,J468="CONFORME"),"FECHA CUMPLIDA",IF(J468="STAND BY","STAND BY",IF(J468=""," ",IF(Tabla1[[#This Row],[FECHA EJEC.]]="","PENDIENTE",CONCATENATE("RETRASO DE ",(K468-I468)," DIAS")))))</f>
        <v>PENDIENTE</v>
      </c>
      <c r="P468" s="2" t="str">
        <f ca="1">VLOOKUP(MONTH(Tabla1[[#This Row],[FECHA PROG.]]),Tabla2[],2,0)</f>
        <v>Ene</v>
      </c>
      <c r="Q468" s="1">
        <f ca="1">YEAR(Tabla1[[#This Row],[FECHA PROG.]])</f>
        <v>2018</v>
      </c>
      <c r="R468" s="8">
        <f ca="1">360-SUMIFS(Tabla1[HORAS],Tabla1[MÁQUINA],Tabla1[[#This Row],[MÁQUINA]],Tabla1[AÑO],Tabla1[[#This Row],[AÑO]],Tabla1[MES],Tabla1[[#This Row],[MES]])</f>
        <v>360</v>
      </c>
      <c r="S468" s="17">
        <f ca="1">Tabla1[[#This Row],[HORAS DISPONIBLES]]/360</f>
        <v>1</v>
      </c>
    </row>
    <row r="469" spans="1:19" x14ac:dyDescent="0.2">
      <c r="A469" s="1" t="s">
        <v>139</v>
      </c>
      <c r="B469" s="1" t="s">
        <v>32</v>
      </c>
      <c r="C469" s="1" t="str">
        <f ca="1">VLOOKUP(RANDBETWEEN(1,13),Tablas!$N$7:$O$19,2,0)</f>
        <v>CARGADORA</v>
      </c>
      <c r="D469" s="1" t="s">
        <v>12</v>
      </c>
      <c r="E469" s="1" t="s">
        <v>13</v>
      </c>
      <c r="F469" s="1">
        <v>106</v>
      </c>
      <c r="G469" s="1" t="s">
        <v>29</v>
      </c>
      <c r="H469" s="1">
        <v>908</v>
      </c>
      <c r="I469" s="2">
        <f t="shared" ca="1" si="7"/>
        <v>43168</v>
      </c>
      <c r="J469" s="1" t="str">
        <f ca="1">IFERROR(IF(YEAR(Tabla1[[#This Row],[FECHA EJEC.]])&gt;0,"CONFORME","STANDBY"),"PENDIENTE")</f>
        <v>CONFORME</v>
      </c>
      <c r="K469" s="2">
        <f ca="1">IF(VLOOKUP(RANDBETWEEN(1,20),Tablas!$Q$6:$R$25,2,0)=0,"",Tabla1[[#This Row],[FECHA PROG.]]+VLOOKUP(RANDBETWEEN(1,20),Tablas!$Q$6:$R$25,2,0))</f>
        <v>43171</v>
      </c>
      <c r="L469" s="7">
        <f ca="1">IF(Tabla1[[#This Row],[FECHA EJEC.]]="","",TIME(RANDBETWEEN(9,15),RANDBETWEEN(10,40),0))</f>
        <v>0.38472222222222224</v>
      </c>
      <c r="M469" s="7">
        <f ca="1">IF(Tabla1[[#This Row],[FECHA EJEC.]]="","",Tabla1[[#This Row],[HORA INICIO]]+TIME(RANDBETWEEN(1,4),RANDBETWEEN(10,30),0))</f>
        <v>0.43402777777777779</v>
      </c>
      <c r="N469" s="8">
        <f ca="1">IF(Tabla1[[#This Row],[FECHA EJEC.]]="","",HOUR(Tabla1[[#This Row],[HORA TERMINO]]-Tabla1[[#This Row],[HORA INICIO]])+MINUTE(Tabla1[[#This Row],[HORA TERMINO]]-Tabla1[[#This Row],[HORA INICIO]])/60)</f>
        <v>1.1833333333333333</v>
      </c>
      <c r="O469" s="1" t="str">
        <f ca="1">IF(AND(K469=I469,J469="CONFORME"),"FECHA CUMPLIDA",IF(J469="STAND BY","STAND BY",IF(J469=""," ",IF(Tabla1[[#This Row],[FECHA EJEC.]]="","PENDIENTE",CONCATENATE("RETRASO DE ",(K469-I469)," DIAS")))))</f>
        <v>RETRASO DE 3 DIAS</v>
      </c>
      <c r="P469" s="2" t="str">
        <f ca="1">VLOOKUP(MONTH(Tabla1[[#This Row],[FECHA PROG.]]),Tabla2[],2,0)</f>
        <v>Mar</v>
      </c>
      <c r="Q469" s="1">
        <f ca="1">YEAR(Tabla1[[#This Row],[FECHA PROG.]])</f>
        <v>2018</v>
      </c>
      <c r="R469" s="8">
        <f ca="1">360-SUMIFS(Tabla1[HORAS],Tabla1[MÁQUINA],Tabla1[[#This Row],[MÁQUINA]],Tabla1[AÑO],Tabla1[[#This Row],[AÑO]],Tabla1[MES],Tabla1[[#This Row],[MES]])</f>
        <v>303.93333333333334</v>
      </c>
      <c r="S469" s="17">
        <f ca="1">Tabla1[[#This Row],[HORAS DISPONIBLES]]/360</f>
        <v>0.84425925925925926</v>
      </c>
    </row>
    <row r="470" spans="1:19" x14ac:dyDescent="0.2">
      <c r="A470" s="1" t="s">
        <v>139</v>
      </c>
      <c r="B470" s="1" t="s">
        <v>32</v>
      </c>
      <c r="C470" s="1" t="str">
        <f ca="1">VLOOKUP(RANDBETWEEN(1,13),Tablas!$N$7:$O$19,2,0)</f>
        <v>DRAGAS</v>
      </c>
      <c r="D470" s="1" t="s">
        <v>12</v>
      </c>
      <c r="E470" s="1" t="s">
        <v>18</v>
      </c>
      <c r="F470" s="1">
        <v>106</v>
      </c>
      <c r="G470" s="1" t="s">
        <v>55</v>
      </c>
      <c r="H470" s="1">
        <v>1911</v>
      </c>
      <c r="I470" s="2">
        <f t="shared" ca="1" si="7"/>
        <v>43325</v>
      </c>
      <c r="J470" s="1" t="str">
        <f ca="1">IFERROR(IF(YEAR(Tabla1[[#This Row],[FECHA EJEC.]])&gt;0,"CONFORME","STANDBY"),"PENDIENTE")</f>
        <v>CONFORME</v>
      </c>
      <c r="K470" s="2">
        <f ca="1">IF(VLOOKUP(RANDBETWEEN(1,20),Tablas!$Q$6:$R$25,2,0)=0,"",Tabla1[[#This Row],[FECHA PROG.]]+VLOOKUP(RANDBETWEEN(1,20),Tablas!$Q$6:$R$25,2,0))</f>
        <v>43328</v>
      </c>
      <c r="L470" s="7">
        <f ca="1">IF(Tabla1[[#This Row],[FECHA EJEC.]]="","",TIME(RANDBETWEEN(9,15),RANDBETWEEN(10,40),0))</f>
        <v>0.46597222222222223</v>
      </c>
      <c r="M470" s="7">
        <f ca="1">IF(Tabla1[[#This Row],[FECHA EJEC.]]="","",Tabla1[[#This Row],[HORA INICIO]]+TIME(RANDBETWEEN(1,4),RANDBETWEEN(10,30),0))</f>
        <v>0.64375000000000004</v>
      </c>
      <c r="N470" s="8">
        <f ca="1">IF(Tabla1[[#This Row],[FECHA EJEC.]]="","",HOUR(Tabla1[[#This Row],[HORA TERMINO]]-Tabla1[[#This Row],[HORA INICIO]])+MINUTE(Tabla1[[#This Row],[HORA TERMINO]]-Tabla1[[#This Row],[HORA INICIO]])/60)</f>
        <v>4.2666666666666666</v>
      </c>
      <c r="O470" s="1" t="str">
        <f ca="1">IF(AND(K470=I470,J470="CONFORME"),"FECHA CUMPLIDA",IF(J470="STAND BY","STAND BY",IF(J470=""," ",IF(Tabla1[[#This Row],[FECHA EJEC.]]="","PENDIENTE",CONCATENATE("RETRASO DE ",(K470-I470)," DIAS")))))</f>
        <v>RETRASO DE 3 DIAS</v>
      </c>
      <c r="P470" s="2" t="str">
        <f ca="1">VLOOKUP(MONTH(Tabla1[[#This Row],[FECHA PROG.]]),Tabla2[],2,0)</f>
        <v>Ago</v>
      </c>
      <c r="Q470" s="1">
        <f ca="1">YEAR(Tabla1[[#This Row],[FECHA PROG.]])</f>
        <v>2018</v>
      </c>
      <c r="R470" s="8">
        <f ca="1">360-SUMIFS(Tabla1[HORAS],Tabla1[MÁQUINA],Tabla1[[#This Row],[MÁQUINA]],Tabla1[AÑO],Tabla1[[#This Row],[AÑO]],Tabla1[MES],Tabla1[[#This Row],[MES]])</f>
        <v>310.93333333333334</v>
      </c>
      <c r="S470" s="17">
        <f ca="1">Tabla1[[#This Row],[HORAS DISPONIBLES]]/360</f>
        <v>0.86370370370370375</v>
      </c>
    </row>
    <row r="471" spans="1:19" x14ac:dyDescent="0.2">
      <c r="A471" s="1" t="s">
        <v>142</v>
      </c>
      <c r="B471" s="1" t="s">
        <v>33</v>
      </c>
      <c r="C471" s="1" t="str">
        <f ca="1">VLOOKUP(RANDBETWEEN(1,13),Tablas!$N$7:$O$19,2,0)</f>
        <v>CISTERNAS DE AGUA</v>
      </c>
      <c r="D471" s="1" t="s">
        <v>12</v>
      </c>
      <c r="E471" s="1" t="s">
        <v>24</v>
      </c>
      <c r="F471" s="1">
        <v>201</v>
      </c>
      <c r="G471" s="1" t="s">
        <v>25</v>
      </c>
      <c r="H471" s="1">
        <v>1168</v>
      </c>
      <c r="I471" s="2">
        <f t="shared" ca="1" si="7"/>
        <v>43294</v>
      </c>
      <c r="J471" s="1" t="str">
        <f ca="1">IFERROR(IF(YEAR(Tabla1[[#This Row],[FECHA EJEC.]])&gt;0,"CONFORME","STANDBY"),"PENDIENTE")</f>
        <v>CONFORME</v>
      </c>
      <c r="K471" s="2">
        <f ca="1">IF(VLOOKUP(RANDBETWEEN(1,20),Tablas!$Q$6:$R$25,2,0)=0,"",Tabla1[[#This Row],[FECHA PROG.]]+VLOOKUP(RANDBETWEEN(1,20),Tablas!$Q$6:$R$25,2,0))</f>
        <v>43295</v>
      </c>
      <c r="L471" s="7">
        <f ca="1">IF(Tabla1[[#This Row],[FECHA EJEC.]]="","",TIME(RANDBETWEEN(9,15),RANDBETWEEN(10,40),0))</f>
        <v>0.50694444444444442</v>
      </c>
      <c r="M471" s="7">
        <f ca="1">IF(Tabla1[[#This Row],[FECHA EJEC.]]="","",Tabla1[[#This Row],[HORA INICIO]]+TIME(RANDBETWEEN(1,4),RANDBETWEEN(10,30),0))</f>
        <v>0.68194444444444446</v>
      </c>
      <c r="N471" s="8">
        <f ca="1">IF(Tabla1[[#This Row],[FECHA EJEC.]]="","",HOUR(Tabla1[[#This Row],[HORA TERMINO]]-Tabla1[[#This Row],[HORA INICIO]])+MINUTE(Tabla1[[#This Row],[HORA TERMINO]]-Tabla1[[#This Row],[HORA INICIO]])/60)</f>
        <v>4.2</v>
      </c>
      <c r="O471" s="1" t="str">
        <f ca="1">IF(AND(K471=I471,J471="CONFORME"),"FECHA CUMPLIDA",IF(J471="STAND BY","STAND BY",IF(J471=""," ",IF(Tabla1[[#This Row],[FECHA EJEC.]]="","PENDIENTE",CONCATENATE("RETRASO DE ",(K471-I471)," DIAS")))))</f>
        <v>RETRASO DE 1 DIAS</v>
      </c>
      <c r="P471" s="2" t="str">
        <f ca="1">VLOOKUP(MONTH(Tabla1[[#This Row],[FECHA PROG.]]),Tabla2[],2,0)</f>
        <v>Jul</v>
      </c>
      <c r="Q471" s="1">
        <f ca="1">YEAR(Tabla1[[#This Row],[FECHA PROG.]])</f>
        <v>2018</v>
      </c>
      <c r="R471" s="8">
        <f ca="1">360-SUMIFS(Tabla1[HORAS],Tabla1[MÁQUINA],Tabla1[[#This Row],[MÁQUINA]],Tabla1[AÑO],Tabla1[[#This Row],[AÑO]],Tabla1[MES],Tabla1[[#This Row],[MES]])</f>
        <v>348.16666666666669</v>
      </c>
      <c r="S471" s="17">
        <f ca="1">Tabla1[[#This Row],[HORAS DISPONIBLES]]/360</f>
        <v>0.96712962962962967</v>
      </c>
    </row>
    <row r="472" spans="1:19" x14ac:dyDescent="0.2">
      <c r="A472" s="1" t="s">
        <v>141</v>
      </c>
      <c r="B472" s="1" t="s">
        <v>41</v>
      </c>
      <c r="C472" s="1" t="str">
        <f ca="1">VLOOKUP(RANDBETWEEN(1,13),Tablas!$N$7:$O$19,2,0)</f>
        <v>LAS VOLQUETAS</v>
      </c>
      <c r="D472" s="1" t="s">
        <v>12</v>
      </c>
      <c r="E472" s="1" t="s">
        <v>13</v>
      </c>
      <c r="F472" s="1">
        <v>107</v>
      </c>
      <c r="G472" s="1" t="s">
        <v>29</v>
      </c>
      <c r="H472" s="1">
        <v>908</v>
      </c>
      <c r="I472" s="2">
        <f t="shared" ca="1" si="7"/>
        <v>43331</v>
      </c>
      <c r="J472" s="1" t="str">
        <f ca="1">IFERROR(IF(YEAR(Tabla1[[#This Row],[FECHA EJEC.]])&gt;0,"CONFORME","STANDBY"),"PENDIENTE")</f>
        <v>PENDIENTE</v>
      </c>
      <c r="K472" s="2" t="str">
        <f ca="1">IF(VLOOKUP(RANDBETWEEN(1,20),Tablas!$Q$6:$R$25,2,0)=0,"",Tabla1[[#This Row],[FECHA PROG.]]+VLOOKUP(RANDBETWEEN(1,20),Tablas!$Q$6:$R$25,2,0))</f>
        <v/>
      </c>
      <c r="L472" s="7" t="str">
        <f ca="1">IF(Tabla1[[#This Row],[FECHA EJEC.]]="","",TIME(RANDBETWEEN(9,15),RANDBETWEEN(10,40),0))</f>
        <v/>
      </c>
      <c r="M472" s="7" t="str">
        <f ca="1">IF(Tabla1[[#This Row],[FECHA EJEC.]]="","",Tabla1[[#This Row],[HORA INICIO]]+TIME(RANDBETWEEN(1,4),RANDBETWEEN(10,30),0))</f>
        <v/>
      </c>
      <c r="N472" s="8" t="str">
        <f ca="1">IF(Tabla1[[#This Row],[FECHA EJEC.]]="","",HOUR(Tabla1[[#This Row],[HORA TERMINO]]-Tabla1[[#This Row],[HORA INICIO]])+MINUTE(Tabla1[[#This Row],[HORA TERMINO]]-Tabla1[[#This Row],[HORA INICIO]])/60)</f>
        <v/>
      </c>
      <c r="O472" s="1" t="str">
        <f ca="1">IF(AND(K472=I472,J472="CONFORME"),"FECHA CUMPLIDA",IF(J472="STAND BY","STAND BY",IF(J472=""," ",IF(Tabla1[[#This Row],[FECHA EJEC.]]="","PENDIENTE",CONCATENATE("RETRASO DE ",(K472-I472)," DIAS")))))</f>
        <v>PENDIENTE</v>
      </c>
      <c r="P472" s="2" t="str">
        <f ca="1">VLOOKUP(MONTH(Tabla1[[#This Row],[FECHA PROG.]]),Tabla2[],2,0)</f>
        <v>Ago</v>
      </c>
      <c r="Q472" s="1">
        <f ca="1">YEAR(Tabla1[[#This Row],[FECHA PROG.]])</f>
        <v>2018</v>
      </c>
      <c r="R472" s="8">
        <f ca="1">360-SUMIFS(Tabla1[HORAS],Tabla1[MÁQUINA],Tabla1[[#This Row],[MÁQUINA]],Tabla1[AÑO],Tabla1[[#This Row],[AÑO]],Tabla1[MES],Tabla1[[#This Row],[MES]])</f>
        <v>345.85</v>
      </c>
      <c r="S472" s="17">
        <f ca="1">Tabla1[[#This Row],[HORAS DISPONIBLES]]/360</f>
        <v>0.96069444444444452</v>
      </c>
    </row>
    <row r="473" spans="1:19" x14ac:dyDescent="0.2">
      <c r="A473" s="1" t="s">
        <v>153</v>
      </c>
      <c r="B473" s="1" t="s">
        <v>57</v>
      </c>
      <c r="C473" s="1" t="str">
        <f ca="1">VLOOKUP(RANDBETWEEN(1,13),Tablas!$N$7:$O$19,2,0)</f>
        <v>MOTOTRAILLA</v>
      </c>
      <c r="E473" s="1" t="s">
        <v>18</v>
      </c>
      <c r="F473" s="1">
        <v>107</v>
      </c>
      <c r="G473" s="1" t="s">
        <v>19</v>
      </c>
      <c r="H473" s="1">
        <v>1698</v>
      </c>
      <c r="I473" s="2">
        <f t="shared" ca="1" si="7"/>
        <v>43293</v>
      </c>
      <c r="J473" s="1" t="str">
        <f ca="1">IFERROR(IF(YEAR(Tabla1[[#This Row],[FECHA EJEC.]])&gt;0,"CONFORME","STANDBY"),"PENDIENTE")</f>
        <v>PENDIENTE</v>
      </c>
      <c r="K473" s="2" t="str">
        <f ca="1">IF(VLOOKUP(RANDBETWEEN(1,20),Tablas!$Q$6:$R$25,2,0)=0,"",Tabla1[[#This Row],[FECHA PROG.]]+VLOOKUP(RANDBETWEEN(1,20),Tablas!$Q$6:$R$25,2,0))</f>
        <v/>
      </c>
      <c r="L473" s="7" t="str">
        <f ca="1">IF(Tabla1[[#This Row],[FECHA EJEC.]]="","",TIME(RANDBETWEEN(9,15),RANDBETWEEN(10,40),0))</f>
        <v/>
      </c>
      <c r="M473" s="7" t="str">
        <f ca="1">IF(Tabla1[[#This Row],[FECHA EJEC.]]="","",Tabla1[[#This Row],[HORA INICIO]]+TIME(RANDBETWEEN(1,4),RANDBETWEEN(10,30),0))</f>
        <v/>
      </c>
      <c r="N473" s="8" t="str">
        <f ca="1">IF(Tabla1[[#This Row],[FECHA EJEC.]]="","",HOUR(Tabla1[[#This Row],[HORA TERMINO]]-Tabla1[[#This Row],[HORA INICIO]])+MINUTE(Tabla1[[#This Row],[HORA TERMINO]]-Tabla1[[#This Row],[HORA INICIO]])/60)</f>
        <v/>
      </c>
      <c r="O473" s="1" t="str">
        <f ca="1">IF(AND(K473=I473,J473="CONFORME"),"FECHA CUMPLIDA",IF(J473="STAND BY","STAND BY",IF(J473=""," ",IF(Tabla1[[#This Row],[FECHA EJEC.]]="","PENDIENTE",CONCATENATE("RETRASO DE ",(K473-I473)," DIAS")))))</f>
        <v>PENDIENTE</v>
      </c>
      <c r="P473" s="2" t="str">
        <f ca="1">VLOOKUP(MONTH(Tabla1[[#This Row],[FECHA PROG.]]),Tabla2[],2,0)</f>
        <v>Jul</v>
      </c>
      <c r="Q473" s="1">
        <f ca="1">YEAR(Tabla1[[#This Row],[FECHA PROG.]])</f>
        <v>2018</v>
      </c>
      <c r="R473" s="8">
        <f ca="1">360-SUMIFS(Tabla1[HORAS],Tabla1[MÁQUINA],Tabla1[[#This Row],[MÁQUINA]],Tabla1[AÑO],Tabla1[[#This Row],[AÑO]],Tabla1[MES],Tabla1[[#This Row],[MES]])</f>
        <v>358.83333333333331</v>
      </c>
      <c r="S473" s="17">
        <f ca="1">Tabla1[[#This Row],[HORAS DISPONIBLES]]/360</f>
        <v>0.99675925925925923</v>
      </c>
    </row>
    <row r="474" spans="1:19" x14ac:dyDescent="0.2">
      <c r="A474" s="1" t="s">
        <v>155</v>
      </c>
      <c r="B474" s="1" t="s">
        <v>62</v>
      </c>
      <c r="C474" s="1" t="str">
        <f ca="1">VLOOKUP(RANDBETWEEN(1,13),Tablas!$N$7:$O$19,2,0)</f>
        <v>TRACTORES</v>
      </c>
      <c r="E474" s="1" t="s">
        <v>18</v>
      </c>
      <c r="F474" s="1">
        <v>201</v>
      </c>
      <c r="G474" s="1" t="s">
        <v>55</v>
      </c>
      <c r="H474" s="1">
        <v>1911</v>
      </c>
      <c r="I474" s="2">
        <f t="shared" ca="1" si="7"/>
        <v>43491</v>
      </c>
      <c r="J474" s="1" t="str">
        <f ca="1">IFERROR(IF(YEAR(Tabla1[[#This Row],[FECHA EJEC.]])&gt;0,"CONFORME","STANDBY"),"PENDIENTE")</f>
        <v>CONFORME</v>
      </c>
      <c r="K474" s="2">
        <f ca="1">IF(VLOOKUP(RANDBETWEEN(1,20),Tablas!$Q$6:$R$25,2,0)=0,"",Tabla1[[#This Row],[FECHA PROG.]]+VLOOKUP(RANDBETWEEN(1,20),Tablas!$Q$6:$R$25,2,0))</f>
        <v>43494</v>
      </c>
      <c r="L474" s="7">
        <f ca="1">IF(Tabla1[[#This Row],[FECHA EJEC.]]="","",TIME(RANDBETWEEN(9,15),RANDBETWEEN(10,40),0))</f>
        <v>0.51944444444444449</v>
      </c>
      <c r="M474" s="7">
        <f ca="1">IF(Tabla1[[#This Row],[FECHA EJEC.]]="","",Tabla1[[#This Row],[HORA INICIO]]+TIME(RANDBETWEEN(1,4),RANDBETWEEN(10,30),0))</f>
        <v>0.65972222222222232</v>
      </c>
      <c r="N474" s="8">
        <f ca="1">IF(Tabla1[[#This Row],[FECHA EJEC.]]="","",HOUR(Tabla1[[#This Row],[HORA TERMINO]]-Tabla1[[#This Row],[HORA INICIO]])+MINUTE(Tabla1[[#This Row],[HORA TERMINO]]-Tabla1[[#This Row],[HORA INICIO]])/60)</f>
        <v>3.3666666666666667</v>
      </c>
      <c r="O474" s="1" t="str">
        <f ca="1">IF(AND(K474=I474,J474="CONFORME"),"FECHA CUMPLIDA",IF(J474="STAND BY","STAND BY",IF(J474=""," ",IF(Tabla1[[#This Row],[FECHA EJEC.]]="","PENDIENTE",CONCATENATE("RETRASO DE ",(K474-I474)," DIAS")))))</f>
        <v>RETRASO DE 3 DIAS</v>
      </c>
      <c r="P474" s="2" t="str">
        <f ca="1">VLOOKUP(MONTH(Tabla1[[#This Row],[FECHA PROG.]]),Tabla2[],2,0)</f>
        <v>Ene</v>
      </c>
      <c r="Q474" s="1">
        <f ca="1">YEAR(Tabla1[[#This Row],[FECHA PROG.]])</f>
        <v>2019</v>
      </c>
      <c r="R474" s="8">
        <f ca="1">360-SUMIFS(Tabla1[HORAS],Tabla1[MÁQUINA],Tabla1[[#This Row],[MÁQUINA]],Tabla1[AÑO],Tabla1[[#This Row],[AÑO]],Tabla1[MES],Tabla1[[#This Row],[MES]])</f>
        <v>356.63333333333333</v>
      </c>
      <c r="S474" s="17">
        <f ca="1">Tabla1[[#This Row],[HORAS DISPONIBLES]]/360</f>
        <v>0.99064814814814817</v>
      </c>
    </row>
    <row r="475" spans="1:19" x14ac:dyDescent="0.2">
      <c r="A475" s="1" t="s">
        <v>188</v>
      </c>
      <c r="B475" s="1" t="s">
        <v>35</v>
      </c>
      <c r="C475" s="1" t="str">
        <f ca="1">VLOOKUP(RANDBETWEEN(1,13),Tablas!$N$7:$O$19,2,0)</f>
        <v>PAVIMENTADORA</v>
      </c>
      <c r="D475" s="1" t="s">
        <v>12</v>
      </c>
      <c r="E475" s="1" t="s">
        <v>13</v>
      </c>
      <c r="F475" s="1">
        <v>106</v>
      </c>
      <c r="G475" s="1" t="s">
        <v>29</v>
      </c>
      <c r="H475" s="1">
        <v>908</v>
      </c>
      <c r="I475" s="2">
        <f t="shared" ca="1" si="7"/>
        <v>43284</v>
      </c>
      <c r="J475" s="1" t="str">
        <f ca="1">IFERROR(IF(YEAR(Tabla1[[#This Row],[FECHA EJEC.]])&gt;0,"CONFORME","STANDBY"),"PENDIENTE")</f>
        <v>CONFORME</v>
      </c>
      <c r="K475" s="2">
        <f ca="1">IF(VLOOKUP(RANDBETWEEN(1,20),Tablas!$Q$6:$R$25,2,0)=0,"",Tabla1[[#This Row],[FECHA PROG.]]+VLOOKUP(RANDBETWEEN(1,20),Tablas!$Q$6:$R$25,2,0))</f>
        <v>43284</v>
      </c>
      <c r="L475" s="7">
        <f ca="1">IF(Tabla1[[#This Row],[FECHA EJEC.]]="","",TIME(RANDBETWEEN(9,15),RANDBETWEEN(10,40),0))</f>
        <v>0.44097222222222221</v>
      </c>
      <c r="M475" s="7">
        <f ca="1">IF(Tabla1[[#This Row],[FECHA EJEC.]]="","",Tabla1[[#This Row],[HORA INICIO]]+TIME(RANDBETWEEN(1,4),RANDBETWEEN(10,30),0))</f>
        <v>0.4909722222222222</v>
      </c>
      <c r="N475" s="8">
        <f ca="1">IF(Tabla1[[#This Row],[FECHA EJEC.]]="","",HOUR(Tabla1[[#This Row],[HORA TERMINO]]-Tabla1[[#This Row],[HORA INICIO]])+MINUTE(Tabla1[[#This Row],[HORA TERMINO]]-Tabla1[[#This Row],[HORA INICIO]])/60)</f>
        <v>1.2</v>
      </c>
      <c r="O475" s="1" t="str">
        <f ca="1">IF(AND(K475=I475,J475="CONFORME"),"FECHA CUMPLIDA",IF(J475="STAND BY","STAND BY",IF(J475=""," ",IF(Tabla1[[#This Row],[FECHA EJEC.]]="","PENDIENTE",CONCATENATE("RETRASO DE ",(K475-I475)," DIAS")))))</f>
        <v>FECHA CUMPLIDA</v>
      </c>
      <c r="P475" s="2" t="str">
        <f ca="1">VLOOKUP(MONTH(Tabla1[[#This Row],[FECHA PROG.]]),Tabla2[],2,0)</f>
        <v>Jul</v>
      </c>
      <c r="Q475" s="1">
        <f ca="1">YEAR(Tabla1[[#This Row],[FECHA PROG.]])</f>
        <v>2018</v>
      </c>
      <c r="R475" s="8">
        <f ca="1">360-SUMIFS(Tabla1[HORAS],Tabla1[MÁQUINA],Tabla1[[#This Row],[MÁQUINA]],Tabla1[AÑO],Tabla1[[#This Row],[AÑO]],Tabla1[MES],Tabla1[[#This Row],[MES]])</f>
        <v>341.13333333333333</v>
      </c>
      <c r="S475" s="17">
        <f ca="1">Tabla1[[#This Row],[HORAS DISPONIBLES]]/360</f>
        <v>0.94759259259259254</v>
      </c>
    </row>
    <row r="476" spans="1:19" x14ac:dyDescent="0.2">
      <c r="A476" s="1" t="s">
        <v>188</v>
      </c>
      <c r="B476" s="1" t="s">
        <v>35</v>
      </c>
      <c r="C476" s="1" t="str">
        <f ca="1">VLOOKUP(RANDBETWEEN(1,13),Tablas!$N$7:$O$19,2,0)</f>
        <v>RETROEXCAVADORA</v>
      </c>
      <c r="D476" s="1" t="s">
        <v>12</v>
      </c>
      <c r="E476" s="1" t="s">
        <v>18</v>
      </c>
      <c r="F476" s="1">
        <v>106</v>
      </c>
      <c r="G476" s="1" t="s">
        <v>55</v>
      </c>
      <c r="H476" s="1">
        <v>1911</v>
      </c>
      <c r="I476" s="2">
        <f t="shared" ca="1" si="7"/>
        <v>43568</v>
      </c>
      <c r="J476" s="1" t="str">
        <f ca="1">IFERROR(IF(YEAR(Tabla1[[#This Row],[FECHA EJEC.]])&gt;0,"CONFORME","STANDBY"),"PENDIENTE")</f>
        <v>PENDIENTE</v>
      </c>
      <c r="K476" s="2" t="str">
        <f ca="1">IF(VLOOKUP(RANDBETWEEN(1,20),Tablas!$Q$6:$R$25,2,0)=0,"",Tabla1[[#This Row],[FECHA PROG.]]+VLOOKUP(RANDBETWEEN(1,20),Tablas!$Q$6:$R$25,2,0))</f>
        <v/>
      </c>
      <c r="L476" s="7" t="str">
        <f ca="1">IF(Tabla1[[#This Row],[FECHA EJEC.]]="","",TIME(RANDBETWEEN(9,15),RANDBETWEEN(10,40),0))</f>
        <v/>
      </c>
      <c r="M476" s="7" t="str">
        <f ca="1">IF(Tabla1[[#This Row],[FECHA EJEC.]]="","",Tabla1[[#This Row],[HORA INICIO]]+TIME(RANDBETWEEN(1,4),RANDBETWEEN(10,30),0))</f>
        <v/>
      </c>
      <c r="N476" s="8" t="str">
        <f ca="1">IF(Tabla1[[#This Row],[FECHA EJEC.]]="","",HOUR(Tabla1[[#This Row],[HORA TERMINO]]-Tabla1[[#This Row],[HORA INICIO]])+MINUTE(Tabla1[[#This Row],[HORA TERMINO]]-Tabla1[[#This Row],[HORA INICIO]])/60)</f>
        <v/>
      </c>
      <c r="O476" s="1" t="str">
        <f ca="1">IF(AND(K476=I476,J476="CONFORME"),"FECHA CUMPLIDA",IF(J476="STAND BY","STAND BY",IF(J476=""," ",IF(Tabla1[[#This Row],[FECHA EJEC.]]="","PENDIENTE",CONCATENATE("RETRASO DE ",(K476-I476)," DIAS")))))</f>
        <v>PENDIENTE</v>
      </c>
      <c r="P476" s="2" t="str">
        <f ca="1">VLOOKUP(MONTH(Tabla1[[#This Row],[FECHA PROG.]]),Tabla2[],2,0)</f>
        <v>Abr</v>
      </c>
      <c r="Q476" s="1">
        <f ca="1">YEAR(Tabla1[[#This Row],[FECHA PROG.]])</f>
        <v>2019</v>
      </c>
      <c r="R476" s="8">
        <f ca="1">360-SUMIFS(Tabla1[HORAS],Tabla1[MÁQUINA],Tabla1[[#This Row],[MÁQUINA]],Tabla1[AÑO],Tabla1[[#This Row],[AÑO]],Tabla1[MES],Tabla1[[#This Row],[MES]])</f>
        <v>349.3</v>
      </c>
      <c r="S476" s="17">
        <f ca="1">Tabla1[[#This Row],[HORAS DISPONIBLES]]/360</f>
        <v>0.97027777777777779</v>
      </c>
    </row>
    <row r="477" spans="1:19" x14ac:dyDescent="0.2">
      <c r="A477" s="1" t="s">
        <v>142</v>
      </c>
      <c r="B477" s="1" t="s">
        <v>37</v>
      </c>
      <c r="C477" s="1" t="str">
        <f ca="1">VLOOKUP(RANDBETWEEN(1,13),Tablas!$N$7:$O$19,2,0)</f>
        <v>CARGADORA</v>
      </c>
      <c r="D477" s="1" t="s">
        <v>12</v>
      </c>
      <c r="E477" s="1" t="s">
        <v>24</v>
      </c>
      <c r="F477" s="1">
        <v>201</v>
      </c>
      <c r="G477" s="1" t="s">
        <v>25</v>
      </c>
      <c r="H477" s="1">
        <v>1168</v>
      </c>
      <c r="I477" s="2">
        <f t="shared" ca="1" si="7"/>
        <v>43451</v>
      </c>
      <c r="J477" s="1" t="str">
        <f ca="1">IFERROR(IF(YEAR(Tabla1[[#This Row],[FECHA EJEC.]])&gt;0,"CONFORME","STANDBY"),"PENDIENTE")</f>
        <v>PENDIENTE</v>
      </c>
      <c r="K477" s="2" t="str">
        <f ca="1">IF(VLOOKUP(RANDBETWEEN(1,20),Tablas!$Q$6:$R$25,2,0)=0,"",Tabla1[[#This Row],[FECHA PROG.]]+VLOOKUP(RANDBETWEEN(1,20),Tablas!$Q$6:$R$25,2,0))</f>
        <v/>
      </c>
      <c r="L477" s="7" t="str">
        <f ca="1">IF(Tabla1[[#This Row],[FECHA EJEC.]]="","",TIME(RANDBETWEEN(9,15),RANDBETWEEN(10,40),0))</f>
        <v/>
      </c>
      <c r="M477" s="7" t="str">
        <f ca="1">IF(Tabla1[[#This Row],[FECHA EJEC.]]="","",Tabla1[[#This Row],[HORA INICIO]]+TIME(RANDBETWEEN(1,4),RANDBETWEEN(10,30),0))</f>
        <v/>
      </c>
      <c r="N477" s="8" t="str">
        <f ca="1">IF(Tabla1[[#This Row],[FECHA EJEC.]]="","",HOUR(Tabla1[[#This Row],[HORA TERMINO]]-Tabla1[[#This Row],[HORA INICIO]])+MINUTE(Tabla1[[#This Row],[HORA TERMINO]]-Tabla1[[#This Row],[HORA INICIO]])/60)</f>
        <v/>
      </c>
      <c r="O477" s="1" t="str">
        <f ca="1">IF(AND(K477=I477,J477="CONFORME"),"FECHA CUMPLIDA",IF(J477="STAND BY","STAND BY",IF(J477=""," ",IF(Tabla1[[#This Row],[FECHA EJEC.]]="","PENDIENTE",CONCATENATE("RETRASO DE ",(K477-I477)," DIAS")))))</f>
        <v>PENDIENTE</v>
      </c>
      <c r="P477" s="2" t="str">
        <f ca="1">VLOOKUP(MONTH(Tabla1[[#This Row],[FECHA PROG.]]),Tabla2[],2,0)</f>
        <v>Dic</v>
      </c>
      <c r="Q477" s="1">
        <f ca="1">YEAR(Tabla1[[#This Row],[FECHA PROG.]])</f>
        <v>2018</v>
      </c>
      <c r="R477" s="8">
        <f ca="1">360-SUMIFS(Tabla1[HORAS],Tabla1[MÁQUINA],Tabla1[[#This Row],[MÁQUINA]],Tabla1[AÑO],Tabla1[[#This Row],[AÑO]],Tabla1[MES],Tabla1[[#This Row],[MES]])</f>
        <v>350.33333333333331</v>
      </c>
      <c r="S477" s="17">
        <f ca="1">Tabla1[[#This Row],[HORAS DISPONIBLES]]/360</f>
        <v>0.9731481481481481</v>
      </c>
    </row>
    <row r="478" spans="1:19" x14ac:dyDescent="0.2">
      <c r="A478" s="1" t="s">
        <v>134</v>
      </c>
      <c r="B478" s="1" t="s">
        <v>44</v>
      </c>
      <c r="C478" s="1" t="str">
        <f ca="1">VLOOKUP(RANDBETWEEN(1,13),Tablas!$N$7:$O$19,2,0)</f>
        <v>ESCREPA</v>
      </c>
      <c r="D478" s="1" t="s">
        <v>12</v>
      </c>
      <c r="E478" s="1" t="s">
        <v>13</v>
      </c>
      <c r="F478" s="1">
        <v>107</v>
      </c>
      <c r="G478" s="1" t="s">
        <v>29</v>
      </c>
      <c r="H478" s="1">
        <v>908</v>
      </c>
      <c r="I478" s="2">
        <f t="shared" ca="1" si="7"/>
        <v>43300</v>
      </c>
      <c r="J478" s="1" t="str">
        <f ca="1">IFERROR(IF(YEAR(Tabla1[[#This Row],[FECHA EJEC.]])&gt;0,"CONFORME","STANDBY"),"PENDIENTE")</f>
        <v>CONFORME</v>
      </c>
      <c r="K478" s="2">
        <f ca="1">IF(VLOOKUP(RANDBETWEEN(1,20),Tablas!$Q$6:$R$25,2,0)=0,"",Tabla1[[#This Row],[FECHA PROG.]]+VLOOKUP(RANDBETWEEN(1,20),Tablas!$Q$6:$R$25,2,0))</f>
        <v>43301</v>
      </c>
      <c r="L478" s="7">
        <f ca="1">IF(Tabla1[[#This Row],[FECHA EJEC.]]="","",TIME(RANDBETWEEN(9,15),RANDBETWEEN(10,40),0))</f>
        <v>0.43263888888888891</v>
      </c>
      <c r="M478" s="7">
        <f ca="1">IF(Tabla1[[#This Row],[FECHA EJEC.]]="","",Tabla1[[#This Row],[HORA INICIO]]+TIME(RANDBETWEEN(1,4),RANDBETWEEN(10,30),0))</f>
        <v>0.60763888888888884</v>
      </c>
      <c r="N478" s="8">
        <f ca="1">IF(Tabla1[[#This Row],[FECHA EJEC.]]="","",HOUR(Tabla1[[#This Row],[HORA TERMINO]]-Tabla1[[#This Row],[HORA INICIO]])+MINUTE(Tabla1[[#This Row],[HORA TERMINO]]-Tabla1[[#This Row],[HORA INICIO]])/60)</f>
        <v>4.2</v>
      </c>
      <c r="O478" s="1" t="str">
        <f ca="1">IF(AND(K478=I478,J478="CONFORME"),"FECHA CUMPLIDA",IF(J478="STAND BY","STAND BY",IF(J478=""," ",IF(Tabla1[[#This Row],[FECHA EJEC.]]="","PENDIENTE",CONCATENATE("RETRASO DE ",(K478-I478)," DIAS")))))</f>
        <v>RETRASO DE 1 DIAS</v>
      </c>
      <c r="P478" s="2" t="str">
        <f ca="1">VLOOKUP(MONTH(Tabla1[[#This Row],[FECHA PROG.]]),Tabla2[],2,0)</f>
        <v>Jul</v>
      </c>
      <c r="Q478" s="1">
        <f ca="1">YEAR(Tabla1[[#This Row],[FECHA PROG.]])</f>
        <v>2018</v>
      </c>
      <c r="R478" s="8">
        <f ca="1">360-SUMIFS(Tabla1[HORAS],Tabla1[MÁQUINA],Tabla1[[#This Row],[MÁQUINA]],Tabla1[AÑO],Tabla1[[#This Row],[AÑO]],Tabla1[MES],Tabla1[[#This Row],[MES]])</f>
        <v>340.7</v>
      </c>
      <c r="S478" s="17">
        <f ca="1">Tabla1[[#This Row],[HORAS DISPONIBLES]]/360</f>
        <v>0.94638888888888884</v>
      </c>
    </row>
    <row r="479" spans="1:19" x14ac:dyDescent="0.2">
      <c r="A479" s="1" t="s">
        <v>139</v>
      </c>
      <c r="B479" s="1" t="s">
        <v>32</v>
      </c>
      <c r="C479" s="1" t="str">
        <f ca="1">VLOOKUP(RANDBETWEEN(1,13),Tablas!$N$7:$O$19,2,0)</f>
        <v>MOTONIVELADORA</v>
      </c>
      <c r="D479" s="1" t="s">
        <v>12</v>
      </c>
      <c r="E479" s="1" t="s">
        <v>13</v>
      </c>
      <c r="F479" s="1">
        <v>106</v>
      </c>
      <c r="G479" s="1" t="s">
        <v>29</v>
      </c>
      <c r="H479" s="1">
        <v>908</v>
      </c>
      <c r="I479" s="2">
        <f t="shared" ca="1" si="7"/>
        <v>43493</v>
      </c>
      <c r="J479" s="1" t="str">
        <f ca="1">IFERROR(IF(YEAR(Tabla1[[#This Row],[FECHA EJEC.]])&gt;0,"CONFORME","STANDBY"),"PENDIENTE")</f>
        <v>CONFORME</v>
      </c>
      <c r="K479" s="2">
        <f ca="1">IF(VLOOKUP(RANDBETWEEN(1,20),Tablas!$Q$6:$R$25,2,0)=0,"",Tabla1[[#This Row],[FECHA PROG.]]+VLOOKUP(RANDBETWEEN(1,20),Tablas!$Q$6:$R$25,2,0))</f>
        <v>43497</v>
      </c>
      <c r="L479" s="7">
        <f ca="1">IF(Tabla1[[#This Row],[FECHA EJEC.]]="","",TIME(RANDBETWEEN(9,15),RANDBETWEEN(10,40),0))</f>
        <v>0.5625</v>
      </c>
      <c r="M479" s="7">
        <f ca="1">IF(Tabla1[[#This Row],[FECHA EJEC.]]="","",Tabla1[[#This Row],[HORA INICIO]]+TIME(RANDBETWEEN(1,4),RANDBETWEEN(10,30),0))</f>
        <v>0.70763888888888893</v>
      </c>
      <c r="N479" s="8">
        <f ca="1">IF(Tabla1[[#This Row],[FECHA EJEC.]]="","",HOUR(Tabla1[[#This Row],[HORA TERMINO]]-Tabla1[[#This Row],[HORA INICIO]])+MINUTE(Tabla1[[#This Row],[HORA TERMINO]]-Tabla1[[#This Row],[HORA INICIO]])/60)</f>
        <v>3.4833333333333334</v>
      </c>
      <c r="O479" s="1" t="str">
        <f ca="1">IF(AND(K479=I479,J479="CONFORME"),"FECHA CUMPLIDA",IF(J479="STAND BY","STAND BY",IF(J479=""," ",IF(Tabla1[[#This Row],[FECHA EJEC.]]="","PENDIENTE",CONCATENATE("RETRASO DE ",(K479-I479)," DIAS")))))</f>
        <v>RETRASO DE 4 DIAS</v>
      </c>
      <c r="P479" s="2" t="str">
        <f ca="1">VLOOKUP(MONTH(Tabla1[[#This Row],[FECHA PROG.]]),Tabla2[],2,0)</f>
        <v>Ene</v>
      </c>
      <c r="Q479" s="1">
        <f ca="1">YEAR(Tabla1[[#This Row],[FECHA PROG.]])</f>
        <v>2019</v>
      </c>
      <c r="R479" s="8">
        <f ca="1">360-SUMIFS(Tabla1[HORAS],Tabla1[MÁQUINA],Tabla1[[#This Row],[MÁQUINA]],Tabla1[AÑO],Tabla1[[#This Row],[AÑO]],Tabla1[MES],Tabla1[[#This Row],[MES]])</f>
        <v>322.83333333333331</v>
      </c>
      <c r="S479" s="17">
        <f ca="1">Tabla1[[#This Row],[HORAS DISPONIBLES]]/360</f>
        <v>0.89675925925925926</v>
      </c>
    </row>
    <row r="480" spans="1:19" x14ac:dyDescent="0.2">
      <c r="A480" s="1" t="s">
        <v>139</v>
      </c>
      <c r="B480" s="1" t="s">
        <v>32</v>
      </c>
      <c r="C480" s="1" t="str">
        <f ca="1">VLOOKUP(RANDBETWEEN(1,13),Tablas!$N$7:$O$19,2,0)</f>
        <v>ESCREPA</v>
      </c>
      <c r="D480" s="1" t="s">
        <v>12</v>
      </c>
      <c r="E480" s="1" t="s">
        <v>18</v>
      </c>
      <c r="F480" s="1">
        <v>106</v>
      </c>
      <c r="G480" s="1" t="s">
        <v>55</v>
      </c>
      <c r="H480" s="1">
        <v>1911</v>
      </c>
      <c r="I480" s="2">
        <f t="shared" ca="1" si="7"/>
        <v>43112</v>
      </c>
      <c r="J480" s="1" t="str">
        <f ca="1">IFERROR(IF(YEAR(Tabla1[[#This Row],[FECHA EJEC.]])&gt;0,"CONFORME","STANDBY"),"PENDIENTE")</f>
        <v>CONFORME</v>
      </c>
      <c r="K480" s="2">
        <f ca="1">IF(VLOOKUP(RANDBETWEEN(1,20),Tablas!$Q$6:$R$25,2,0)=0,"",Tabla1[[#This Row],[FECHA PROG.]]+VLOOKUP(RANDBETWEEN(1,20),Tablas!$Q$6:$R$25,2,0))</f>
        <v>43113</v>
      </c>
      <c r="L480" s="7">
        <f ca="1">IF(Tabla1[[#This Row],[FECHA EJEC.]]="","",TIME(RANDBETWEEN(9,15),RANDBETWEEN(10,40),0))</f>
        <v>0.51944444444444449</v>
      </c>
      <c r="M480" s="7">
        <f ca="1">IF(Tabla1[[#This Row],[FECHA EJEC.]]="","",Tabla1[[#This Row],[HORA INICIO]]+TIME(RANDBETWEEN(1,4),RANDBETWEEN(10,30),0))</f>
        <v>0.65347222222222223</v>
      </c>
      <c r="N480" s="8">
        <f ca="1">IF(Tabla1[[#This Row],[FECHA EJEC.]]="","",HOUR(Tabla1[[#This Row],[HORA TERMINO]]-Tabla1[[#This Row],[HORA INICIO]])+MINUTE(Tabla1[[#This Row],[HORA TERMINO]]-Tabla1[[#This Row],[HORA INICIO]])/60)</f>
        <v>3.2166666666666668</v>
      </c>
      <c r="O480" s="1" t="str">
        <f ca="1">IF(AND(K480=I480,J480="CONFORME"),"FECHA CUMPLIDA",IF(J480="STAND BY","STAND BY",IF(J480=""," ",IF(Tabla1[[#This Row],[FECHA EJEC.]]="","PENDIENTE",CONCATENATE("RETRASO DE ",(K480-I480)," DIAS")))))</f>
        <v>RETRASO DE 1 DIAS</v>
      </c>
      <c r="P480" s="2" t="str">
        <f ca="1">VLOOKUP(MONTH(Tabla1[[#This Row],[FECHA PROG.]]),Tabla2[],2,0)</f>
        <v>Ene</v>
      </c>
      <c r="Q480" s="1">
        <f ca="1">YEAR(Tabla1[[#This Row],[FECHA PROG.]])</f>
        <v>2018</v>
      </c>
      <c r="R480" s="8">
        <f ca="1">360-SUMIFS(Tabla1[HORAS],Tabla1[MÁQUINA],Tabla1[[#This Row],[MÁQUINA]],Tabla1[AÑO],Tabla1[[#This Row],[AÑO]],Tabla1[MES],Tabla1[[#This Row],[MES]])</f>
        <v>310.14999999999998</v>
      </c>
      <c r="S480" s="17">
        <f ca="1">Tabla1[[#This Row],[HORAS DISPONIBLES]]/360</f>
        <v>0.86152777777777767</v>
      </c>
    </row>
    <row r="481" spans="1:19" x14ac:dyDescent="0.2">
      <c r="A481" s="1" t="s">
        <v>139</v>
      </c>
      <c r="B481" s="1" t="s">
        <v>28</v>
      </c>
      <c r="C481" s="1" t="str">
        <f ca="1">VLOOKUP(RANDBETWEEN(1,13),Tablas!$N$7:$O$19,2,0)</f>
        <v>RETROEXCAVADORA</v>
      </c>
      <c r="D481" s="1" t="s">
        <v>12</v>
      </c>
      <c r="E481" s="1" t="s">
        <v>13</v>
      </c>
      <c r="F481" s="1">
        <v>106</v>
      </c>
      <c r="G481" s="1" t="s">
        <v>29</v>
      </c>
      <c r="H481" s="1">
        <v>908</v>
      </c>
      <c r="I481" s="2">
        <f t="shared" ca="1" si="7"/>
        <v>43208</v>
      </c>
      <c r="J481" s="1" t="str">
        <f ca="1">IFERROR(IF(YEAR(Tabla1[[#This Row],[FECHA EJEC.]])&gt;0,"CONFORME","STANDBY"),"PENDIENTE")</f>
        <v>CONFORME</v>
      </c>
      <c r="K481" s="2">
        <f ca="1">IF(VLOOKUP(RANDBETWEEN(1,20),Tablas!$Q$6:$R$25,2,0)=0,"",Tabla1[[#This Row],[FECHA PROG.]]+VLOOKUP(RANDBETWEEN(1,20),Tablas!$Q$6:$R$25,2,0))</f>
        <v>43211</v>
      </c>
      <c r="L481" s="7">
        <f ca="1">IF(Tabla1[[#This Row],[FECHA EJEC.]]="","",TIME(RANDBETWEEN(9,15),RANDBETWEEN(10,40),0))</f>
        <v>0.6333333333333333</v>
      </c>
      <c r="M481" s="7">
        <f ca="1">IF(Tabla1[[#This Row],[FECHA EJEC.]]="","",Tabla1[[#This Row],[HORA INICIO]]+TIME(RANDBETWEEN(1,4),RANDBETWEEN(10,30),0))</f>
        <v>0.8125</v>
      </c>
      <c r="N481" s="8">
        <f ca="1">IF(Tabla1[[#This Row],[FECHA EJEC.]]="","",HOUR(Tabla1[[#This Row],[HORA TERMINO]]-Tabla1[[#This Row],[HORA INICIO]])+MINUTE(Tabla1[[#This Row],[HORA TERMINO]]-Tabla1[[#This Row],[HORA INICIO]])/60)</f>
        <v>4.3</v>
      </c>
      <c r="O481" s="1" t="str">
        <f ca="1">IF(AND(K481=I481,J481="CONFORME"),"FECHA CUMPLIDA",IF(J481="STAND BY","STAND BY",IF(J481=""," ",IF(Tabla1[[#This Row],[FECHA EJEC.]]="","PENDIENTE",CONCATENATE("RETRASO DE ",(K481-I481)," DIAS")))))</f>
        <v>RETRASO DE 3 DIAS</v>
      </c>
      <c r="P481" s="2" t="str">
        <f ca="1">VLOOKUP(MONTH(Tabla1[[#This Row],[FECHA PROG.]]),Tabla2[],2,0)</f>
        <v>Abr</v>
      </c>
      <c r="Q481" s="1">
        <f ca="1">YEAR(Tabla1[[#This Row],[FECHA PROG.]])</f>
        <v>2018</v>
      </c>
      <c r="R481" s="8">
        <f ca="1">360-SUMIFS(Tabla1[HORAS],Tabla1[MÁQUINA],Tabla1[[#This Row],[MÁQUINA]],Tabla1[AÑO],Tabla1[[#This Row],[AÑO]],Tabla1[MES],Tabla1[[#This Row],[MES]])</f>
        <v>322.14999999999998</v>
      </c>
      <c r="S481" s="17">
        <f ca="1">Tabla1[[#This Row],[HORAS DISPONIBLES]]/360</f>
        <v>0.894861111111111</v>
      </c>
    </row>
    <row r="482" spans="1:19" x14ac:dyDescent="0.2">
      <c r="A482" s="1" t="s">
        <v>139</v>
      </c>
      <c r="B482" s="1" t="s">
        <v>28</v>
      </c>
      <c r="C482" s="1" t="str">
        <f ca="1">VLOOKUP(RANDBETWEEN(1,13),Tablas!$N$7:$O$19,2,0)</f>
        <v>PAVIMENTADORA</v>
      </c>
      <c r="D482" s="1" t="s">
        <v>12</v>
      </c>
      <c r="E482" s="1" t="s">
        <v>18</v>
      </c>
      <c r="F482" s="1">
        <v>106</v>
      </c>
      <c r="G482" s="1" t="s">
        <v>55</v>
      </c>
      <c r="H482" s="1">
        <v>1911</v>
      </c>
      <c r="I482" s="2">
        <f t="shared" ca="1" si="7"/>
        <v>43523</v>
      </c>
      <c r="J482" s="1" t="str">
        <f ca="1">IFERROR(IF(YEAR(Tabla1[[#This Row],[FECHA EJEC.]])&gt;0,"CONFORME","STANDBY"),"PENDIENTE")</f>
        <v>CONFORME</v>
      </c>
      <c r="K482" s="2">
        <f ca="1">IF(VLOOKUP(RANDBETWEEN(1,20),Tablas!$Q$6:$R$25,2,0)=0,"",Tabla1[[#This Row],[FECHA PROG.]]+VLOOKUP(RANDBETWEEN(1,20),Tablas!$Q$6:$R$25,2,0))</f>
        <v>43525</v>
      </c>
      <c r="L482" s="7">
        <f ca="1">IF(Tabla1[[#This Row],[FECHA EJEC.]]="","",TIME(RANDBETWEEN(9,15),RANDBETWEEN(10,40),0))</f>
        <v>0.56388888888888888</v>
      </c>
      <c r="M482" s="7">
        <f ca="1">IF(Tabla1[[#This Row],[FECHA EJEC.]]="","",Tabla1[[#This Row],[HORA INICIO]]+TIME(RANDBETWEEN(1,4),RANDBETWEEN(10,30),0))</f>
        <v>0.70555555555555549</v>
      </c>
      <c r="N482" s="8">
        <f ca="1">IF(Tabla1[[#This Row],[FECHA EJEC.]]="","",HOUR(Tabla1[[#This Row],[HORA TERMINO]]-Tabla1[[#This Row],[HORA INICIO]])+MINUTE(Tabla1[[#This Row],[HORA TERMINO]]-Tabla1[[#This Row],[HORA INICIO]])/60)</f>
        <v>3.4</v>
      </c>
      <c r="O482" s="1" t="str">
        <f ca="1">IF(AND(K482=I482,J482="CONFORME"),"FECHA CUMPLIDA",IF(J482="STAND BY","STAND BY",IF(J482=""," ",IF(Tabla1[[#This Row],[FECHA EJEC.]]="","PENDIENTE",CONCATENATE("RETRASO DE ",(K482-I482)," DIAS")))))</f>
        <v>RETRASO DE 2 DIAS</v>
      </c>
      <c r="P482" s="2" t="str">
        <f ca="1">VLOOKUP(MONTH(Tabla1[[#This Row],[FECHA PROG.]]),Tabla2[],2,0)</f>
        <v>Feb</v>
      </c>
      <c r="Q482" s="1">
        <f ca="1">YEAR(Tabla1[[#This Row],[FECHA PROG.]])</f>
        <v>2019</v>
      </c>
      <c r="R482" s="8">
        <f ca="1">360-SUMIFS(Tabla1[HORAS],Tabla1[MÁQUINA],Tabla1[[#This Row],[MÁQUINA]],Tabla1[AÑO],Tabla1[[#This Row],[AÑO]],Tabla1[MES],Tabla1[[#This Row],[MES]])</f>
        <v>312.64999999999998</v>
      </c>
      <c r="S482" s="17">
        <f ca="1">Tabla1[[#This Row],[HORAS DISPONIBLES]]/360</f>
        <v>0.8684722222222222</v>
      </c>
    </row>
    <row r="483" spans="1:19" x14ac:dyDescent="0.2">
      <c r="A483" s="1" t="s">
        <v>136</v>
      </c>
      <c r="B483" s="1" t="s">
        <v>20</v>
      </c>
      <c r="C483" s="1" t="str">
        <f ca="1">VLOOKUP(RANDBETWEEN(1,13),Tablas!$N$7:$O$19,2,0)</f>
        <v>CARGADORA</v>
      </c>
      <c r="D483" s="1" t="s">
        <v>12</v>
      </c>
      <c r="E483" s="1" t="s">
        <v>21</v>
      </c>
      <c r="F483" s="1">
        <v>106</v>
      </c>
      <c r="G483" s="1" t="s">
        <v>19</v>
      </c>
      <c r="H483" s="1">
        <v>1698</v>
      </c>
      <c r="I483" s="2">
        <f t="shared" ca="1" si="7"/>
        <v>43497</v>
      </c>
      <c r="J483" s="1" t="str">
        <f ca="1">IFERROR(IF(YEAR(Tabla1[[#This Row],[FECHA EJEC.]])&gt;0,"CONFORME","STANDBY"),"PENDIENTE")</f>
        <v>CONFORME</v>
      </c>
      <c r="K483" s="2">
        <f ca="1">IF(VLOOKUP(RANDBETWEEN(1,20),Tablas!$Q$6:$R$25,2,0)=0,"",Tabla1[[#This Row],[FECHA PROG.]]+VLOOKUP(RANDBETWEEN(1,20),Tablas!$Q$6:$R$25,2,0))</f>
        <v>43499</v>
      </c>
      <c r="L483" s="7">
        <f ca="1">IF(Tabla1[[#This Row],[FECHA EJEC.]]="","",TIME(RANDBETWEEN(9,15),RANDBETWEEN(10,40),0))</f>
        <v>0.4777777777777778</v>
      </c>
      <c r="M483" s="7">
        <f ca="1">IF(Tabla1[[#This Row],[FECHA EJEC.]]="","",Tabla1[[#This Row],[HORA INICIO]]+TIME(RANDBETWEEN(1,4),RANDBETWEEN(10,30),0))</f>
        <v>0.57222222222222219</v>
      </c>
      <c r="N483" s="8">
        <f ca="1">IF(Tabla1[[#This Row],[FECHA EJEC.]]="","",HOUR(Tabla1[[#This Row],[HORA TERMINO]]-Tabla1[[#This Row],[HORA INICIO]])+MINUTE(Tabla1[[#This Row],[HORA TERMINO]]-Tabla1[[#This Row],[HORA INICIO]])/60)</f>
        <v>2.2666666666666666</v>
      </c>
      <c r="O483" s="1" t="str">
        <f ca="1">IF(AND(K483=I483,J483="CONFORME"),"FECHA CUMPLIDA",IF(J483="STAND BY","STAND BY",IF(J483=""," ",IF(Tabla1[[#This Row],[FECHA EJEC.]]="","PENDIENTE",CONCATENATE("RETRASO DE ",(K483-I483)," DIAS")))))</f>
        <v>RETRASO DE 2 DIAS</v>
      </c>
      <c r="P483" s="2" t="str">
        <f ca="1">VLOOKUP(MONTH(Tabla1[[#This Row],[FECHA PROG.]]),Tabla2[],2,0)</f>
        <v>Feb</v>
      </c>
      <c r="Q483" s="1">
        <f ca="1">YEAR(Tabla1[[#This Row],[FECHA PROG.]])</f>
        <v>2019</v>
      </c>
      <c r="R483" s="8">
        <f ca="1">360-SUMIFS(Tabla1[HORAS],Tabla1[MÁQUINA],Tabla1[[#This Row],[MÁQUINA]],Tabla1[AÑO],Tabla1[[#This Row],[AÑO]],Tabla1[MES],Tabla1[[#This Row],[MES]])</f>
        <v>353.25</v>
      </c>
      <c r="S483" s="17">
        <f ca="1">Tabla1[[#This Row],[HORAS DISPONIBLES]]/360</f>
        <v>0.98124999999999996</v>
      </c>
    </row>
    <row r="484" spans="1:19" x14ac:dyDescent="0.2">
      <c r="A484" s="1" t="s">
        <v>146</v>
      </c>
      <c r="B484" s="1" t="s">
        <v>40</v>
      </c>
      <c r="C484" s="1" t="str">
        <f ca="1">VLOOKUP(RANDBETWEEN(1,13),Tablas!$N$7:$O$19,2,0)</f>
        <v>MOTONIVELADORA</v>
      </c>
      <c r="D484" s="1" t="s">
        <v>12</v>
      </c>
      <c r="E484" s="1" t="s">
        <v>24</v>
      </c>
      <c r="F484" s="1">
        <v>201</v>
      </c>
      <c r="G484" s="1" t="s">
        <v>25</v>
      </c>
      <c r="H484" s="1">
        <v>1168</v>
      </c>
      <c r="I484" s="2">
        <f t="shared" ca="1" si="7"/>
        <v>43158</v>
      </c>
      <c r="J484" s="1" t="str">
        <f ca="1">IFERROR(IF(YEAR(Tabla1[[#This Row],[FECHA EJEC.]])&gt;0,"CONFORME","STANDBY"),"PENDIENTE")</f>
        <v>CONFORME</v>
      </c>
      <c r="K484" s="2">
        <f ca="1">IF(VLOOKUP(RANDBETWEEN(1,20),Tablas!$Q$6:$R$25,2,0)=0,"",Tabla1[[#This Row],[FECHA PROG.]]+VLOOKUP(RANDBETWEEN(1,20),Tablas!$Q$6:$R$25,2,0))</f>
        <v>43160</v>
      </c>
      <c r="L484" s="7">
        <f ca="1">IF(Tabla1[[#This Row],[FECHA EJEC.]]="","",TIME(RANDBETWEEN(9,15),RANDBETWEEN(10,40),0))</f>
        <v>0.61111111111111116</v>
      </c>
      <c r="M484" s="7">
        <f ca="1">IF(Tabla1[[#This Row],[FECHA EJEC.]]="","",Tabla1[[#This Row],[HORA INICIO]]+TIME(RANDBETWEEN(1,4),RANDBETWEEN(10,30),0))</f>
        <v>0.67222222222222228</v>
      </c>
      <c r="N484" s="8">
        <f ca="1">IF(Tabla1[[#This Row],[FECHA EJEC.]]="","",HOUR(Tabla1[[#This Row],[HORA TERMINO]]-Tabla1[[#This Row],[HORA INICIO]])+MINUTE(Tabla1[[#This Row],[HORA TERMINO]]-Tabla1[[#This Row],[HORA INICIO]])/60)</f>
        <v>1.4666666666666668</v>
      </c>
      <c r="O484" s="1" t="str">
        <f ca="1">IF(AND(K484=I484,J484="CONFORME"),"FECHA CUMPLIDA",IF(J484="STAND BY","STAND BY",IF(J484=""," ",IF(Tabla1[[#This Row],[FECHA EJEC.]]="","PENDIENTE",CONCATENATE("RETRASO DE ",(K484-I484)," DIAS")))))</f>
        <v>RETRASO DE 2 DIAS</v>
      </c>
      <c r="P484" s="2" t="str">
        <f ca="1">VLOOKUP(MONTH(Tabla1[[#This Row],[FECHA PROG.]]),Tabla2[],2,0)</f>
        <v>Feb</v>
      </c>
      <c r="Q484" s="1">
        <f ca="1">YEAR(Tabla1[[#This Row],[FECHA PROG.]])</f>
        <v>2018</v>
      </c>
      <c r="R484" s="8">
        <f ca="1">360-SUMIFS(Tabla1[HORAS],Tabla1[MÁQUINA],Tabla1[[#This Row],[MÁQUINA]],Tabla1[AÑO],Tabla1[[#This Row],[AÑO]],Tabla1[MES],Tabla1[[#This Row],[MES]])</f>
        <v>354.28333333333336</v>
      </c>
      <c r="S484" s="17">
        <f ca="1">Tabla1[[#This Row],[HORAS DISPONIBLES]]/360</f>
        <v>0.98412037037037048</v>
      </c>
    </row>
    <row r="485" spans="1:19" x14ac:dyDescent="0.2">
      <c r="A485" s="1" t="s">
        <v>151</v>
      </c>
      <c r="B485" s="1" t="s">
        <v>47</v>
      </c>
      <c r="C485" s="1" t="str">
        <f ca="1">VLOOKUP(RANDBETWEEN(1,13),Tablas!$N$7:$O$19,2,0)</f>
        <v>ESCREPA</v>
      </c>
      <c r="D485" s="1" t="s">
        <v>12</v>
      </c>
      <c r="E485" s="1" t="s">
        <v>13</v>
      </c>
      <c r="F485" s="1">
        <v>107</v>
      </c>
      <c r="G485" s="1" t="s">
        <v>29</v>
      </c>
      <c r="H485" s="1">
        <v>908</v>
      </c>
      <c r="I485" s="2">
        <f t="shared" ca="1" si="7"/>
        <v>43234</v>
      </c>
      <c r="J485" s="1" t="str">
        <f ca="1">IFERROR(IF(YEAR(Tabla1[[#This Row],[FECHA EJEC.]])&gt;0,"CONFORME","STANDBY"),"PENDIENTE")</f>
        <v>CONFORME</v>
      </c>
      <c r="K485" s="2">
        <f ca="1">IF(VLOOKUP(RANDBETWEEN(1,20),Tablas!$Q$6:$R$25,2,0)=0,"",Tabla1[[#This Row],[FECHA PROG.]]+VLOOKUP(RANDBETWEEN(1,20),Tablas!$Q$6:$R$25,2,0))</f>
        <v>43235</v>
      </c>
      <c r="L485" s="7">
        <f ca="1">IF(Tabla1[[#This Row],[FECHA EJEC.]]="","",TIME(RANDBETWEEN(9,15),RANDBETWEEN(10,40),0))</f>
        <v>0.44374999999999998</v>
      </c>
      <c r="M485" s="7">
        <f ca="1">IF(Tabla1[[#This Row],[FECHA EJEC.]]="","",Tabla1[[#This Row],[HORA INICIO]]+TIME(RANDBETWEEN(1,4),RANDBETWEEN(10,30),0))</f>
        <v>0.62361111111111112</v>
      </c>
      <c r="N485" s="8">
        <f ca="1">IF(Tabla1[[#This Row],[FECHA EJEC.]]="","",HOUR(Tabla1[[#This Row],[HORA TERMINO]]-Tabla1[[#This Row],[HORA INICIO]])+MINUTE(Tabla1[[#This Row],[HORA TERMINO]]-Tabla1[[#This Row],[HORA INICIO]])/60)</f>
        <v>4.3166666666666664</v>
      </c>
      <c r="O485" s="1" t="str">
        <f ca="1">IF(AND(K485=I485,J485="CONFORME"),"FECHA CUMPLIDA",IF(J485="STAND BY","STAND BY",IF(J485=""," ",IF(Tabla1[[#This Row],[FECHA EJEC.]]="","PENDIENTE",CONCATENATE("RETRASO DE ",(K485-I485)," DIAS")))))</f>
        <v>RETRASO DE 1 DIAS</v>
      </c>
      <c r="P485" s="2" t="str">
        <f ca="1">VLOOKUP(MONTH(Tabla1[[#This Row],[FECHA PROG.]]),Tabla2[],2,0)</f>
        <v>May</v>
      </c>
      <c r="Q485" s="1">
        <f ca="1">YEAR(Tabla1[[#This Row],[FECHA PROG.]])</f>
        <v>2018</v>
      </c>
      <c r="R485" s="8">
        <f ca="1">360-SUMIFS(Tabla1[HORAS],Tabla1[MÁQUINA],Tabla1[[#This Row],[MÁQUINA]],Tabla1[AÑO],Tabla1[[#This Row],[AÑO]],Tabla1[MES],Tabla1[[#This Row],[MES]])</f>
        <v>355.68333333333334</v>
      </c>
      <c r="S485" s="17">
        <f ca="1">Tabla1[[#This Row],[HORAS DISPONIBLES]]/360</f>
        <v>0.98800925925925931</v>
      </c>
    </row>
    <row r="486" spans="1:19" x14ac:dyDescent="0.2">
      <c r="A486" s="1" t="s">
        <v>154</v>
      </c>
      <c r="B486" s="1" t="s">
        <v>58</v>
      </c>
      <c r="C486" s="1" t="str">
        <f ca="1">VLOOKUP(RANDBETWEEN(1,13),Tablas!$N$7:$O$19,2,0)</f>
        <v>CISTERNAS DE AGUA</v>
      </c>
      <c r="E486" s="1" t="s">
        <v>21</v>
      </c>
      <c r="F486" s="1">
        <v>107</v>
      </c>
      <c r="G486" s="1" t="s">
        <v>19</v>
      </c>
      <c r="H486" s="1">
        <v>1698</v>
      </c>
      <c r="I486" s="2">
        <f t="shared" ca="1" si="7"/>
        <v>43270</v>
      </c>
      <c r="J486" s="1" t="str">
        <f ca="1">IFERROR(IF(YEAR(Tabla1[[#This Row],[FECHA EJEC.]])&gt;0,"CONFORME","STANDBY"),"PENDIENTE")</f>
        <v>CONFORME</v>
      </c>
      <c r="K486" s="2">
        <f ca="1">IF(VLOOKUP(RANDBETWEEN(1,20),Tablas!$Q$6:$R$25,2,0)=0,"",Tabla1[[#This Row],[FECHA PROG.]]+VLOOKUP(RANDBETWEEN(1,20),Tablas!$Q$6:$R$25,2,0))</f>
        <v>43270</v>
      </c>
      <c r="L486" s="7">
        <f ca="1">IF(Tabla1[[#This Row],[FECHA EJEC.]]="","",TIME(RANDBETWEEN(9,15),RANDBETWEEN(10,40),0))</f>
        <v>0.43888888888888888</v>
      </c>
      <c r="M486" s="7">
        <f ca="1">IF(Tabla1[[#This Row],[FECHA EJEC.]]="","",Tabla1[[#This Row],[HORA INICIO]]+TIME(RANDBETWEEN(1,4),RANDBETWEEN(10,30),0))</f>
        <v>0.62569444444444444</v>
      </c>
      <c r="N486" s="8">
        <f ca="1">IF(Tabla1[[#This Row],[FECHA EJEC.]]="","",HOUR(Tabla1[[#This Row],[HORA TERMINO]]-Tabla1[[#This Row],[HORA INICIO]])+MINUTE(Tabla1[[#This Row],[HORA TERMINO]]-Tabla1[[#This Row],[HORA INICIO]])/60)</f>
        <v>4.4833333333333334</v>
      </c>
      <c r="O486" s="1" t="str">
        <f ca="1">IF(AND(K486=I486,J486="CONFORME"),"FECHA CUMPLIDA",IF(J486="STAND BY","STAND BY",IF(J486=""," ",IF(Tabla1[[#This Row],[FECHA EJEC.]]="","PENDIENTE",CONCATENATE("RETRASO DE ",(K486-I486)," DIAS")))))</f>
        <v>FECHA CUMPLIDA</v>
      </c>
      <c r="P486" s="2" t="str">
        <f ca="1">VLOOKUP(MONTH(Tabla1[[#This Row],[FECHA PROG.]]),Tabla2[],2,0)</f>
        <v>Jun</v>
      </c>
      <c r="Q486" s="1">
        <f ca="1">YEAR(Tabla1[[#This Row],[FECHA PROG.]])</f>
        <v>2018</v>
      </c>
      <c r="R486" s="8">
        <f ca="1">360-SUMIFS(Tabla1[HORAS],Tabla1[MÁQUINA],Tabla1[[#This Row],[MÁQUINA]],Tabla1[AÑO],Tabla1[[#This Row],[AÑO]],Tabla1[MES],Tabla1[[#This Row],[MES]])</f>
        <v>343.1</v>
      </c>
      <c r="S486" s="17">
        <f ca="1">Tabla1[[#This Row],[HORAS DISPONIBLES]]/360</f>
        <v>0.95305555555555566</v>
      </c>
    </row>
    <row r="487" spans="1:19" x14ac:dyDescent="0.2">
      <c r="A487" s="1" t="s">
        <v>139</v>
      </c>
      <c r="B487" s="1" t="s">
        <v>32</v>
      </c>
      <c r="C487" s="1" t="str">
        <f ca="1">VLOOKUP(RANDBETWEEN(1,13),Tablas!$N$7:$O$19,2,0)</f>
        <v>MOTOTRAILLA</v>
      </c>
      <c r="D487" s="1" t="s">
        <v>12</v>
      </c>
      <c r="E487" s="1" t="s">
        <v>13</v>
      </c>
      <c r="F487" s="1">
        <v>106</v>
      </c>
      <c r="G487" s="1" t="s">
        <v>29</v>
      </c>
      <c r="H487" s="1">
        <v>908</v>
      </c>
      <c r="I487" s="2">
        <f t="shared" ca="1" si="7"/>
        <v>43495</v>
      </c>
      <c r="J487" s="1" t="str">
        <f ca="1">IFERROR(IF(YEAR(Tabla1[[#This Row],[FECHA EJEC.]])&gt;0,"CONFORME","STANDBY"),"PENDIENTE")</f>
        <v>CONFORME</v>
      </c>
      <c r="K487" s="2">
        <f ca="1">IF(VLOOKUP(RANDBETWEEN(1,20),Tablas!$Q$6:$R$25,2,0)=0,"",Tabla1[[#This Row],[FECHA PROG.]]+VLOOKUP(RANDBETWEEN(1,20),Tablas!$Q$6:$R$25,2,0))</f>
        <v>43498</v>
      </c>
      <c r="L487" s="7">
        <f ca="1">IF(Tabla1[[#This Row],[FECHA EJEC.]]="","",TIME(RANDBETWEEN(9,15),RANDBETWEEN(10,40),0))</f>
        <v>0.3840277777777778</v>
      </c>
      <c r="M487" s="7">
        <f ca="1">IF(Tabla1[[#This Row],[FECHA EJEC.]]="","",Tabla1[[#This Row],[HORA INICIO]]+TIME(RANDBETWEEN(1,4),RANDBETWEEN(10,30),0))</f>
        <v>0.52430555555555558</v>
      </c>
      <c r="N487" s="8">
        <f ca="1">IF(Tabla1[[#This Row],[FECHA EJEC.]]="","",HOUR(Tabla1[[#This Row],[HORA TERMINO]]-Tabla1[[#This Row],[HORA INICIO]])+MINUTE(Tabla1[[#This Row],[HORA TERMINO]]-Tabla1[[#This Row],[HORA INICIO]])/60)</f>
        <v>3.3666666666666667</v>
      </c>
      <c r="O487" s="1" t="str">
        <f ca="1">IF(AND(K487=I487,J487="CONFORME"),"FECHA CUMPLIDA",IF(J487="STAND BY","STAND BY",IF(J487=""," ",IF(Tabla1[[#This Row],[FECHA EJEC.]]="","PENDIENTE",CONCATENATE("RETRASO DE ",(K487-I487)," DIAS")))))</f>
        <v>RETRASO DE 3 DIAS</v>
      </c>
      <c r="P487" s="2" t="str">
        <f ca="1">VLOOKUP(MONTH(Tabla1[[#This Row],[FECHA PROG.]]),Tabla2[],2,0)</f>
        <v>Ene</v>
      </c>
      <c r="Q487" s="1">
        <f ca="1">YEAR(Tabla1[[#This Row],[FECHA PROG.]])</f>
        <v>2019</v>
      </c>
      <c r="R487" s="8">
        <f ca="1">360-SUMIFS(Tabla1[HORAS],Tabla1[MÁQUINA],Tabla1[[#This Row],[MÁQUINA]],Tabla1[AÑO],Tabla1[[#This Row],[AÑO]],Tabla1[MES],Tabla1[[#This Row],[MES]])</f>
        <v>322.83333333333331</v>
      </c>
      <c r="S487" s="17">
        <f ca="1">Tabla1[[#This Row],[HORAS DISPONIBLES]]/360</f>
        <v>0.89675925925925926</v>
      </c>
    </row>
    <row r="488" spans="1:19" x14ac:dyDescent="0.2">
      <c r="A488" s="1" t="s">
        <v>139</v>
      </c>
      <c r="B488" s="1" t="s">
        <v>32</v>
      </c>
      <c r="C488" s="1" t="str">
        <f ca="1">VLOOKUP(RANDBETWEEN(1,13),Tablas!$N$7:$O$19,2,0)</f>
        <v>CARGADORA</v>
      </c>
      <c r="D488" s="1" t="s">
        <v>12</v>
      </c>
      <c r="E488" s="1" t="s">
        <v>18</v>
      </c>
      <c r="F488" s="1">
        <v>106</v>
      </c>
      <c r="G488" s="1" t="s">
        <v>55</v>
      </c>
      <c r="H488" s="1">
        <v>1911</v>
      </c>
      <c r="I488" s="2">
        <f t="shared" ca="1" si="7"/>
        <v>43313</v>
      </c>
      <c r="J488" s="1" t="str">
        <f ca="1">IFERROR(IF(YEAR(Tabla1[[#This Row],[FECHA EJEC.]])&gt;0,"CONFORME","STANDBY"),"PENDIENTE")</f>
        <v>PENDIENTE</v>
      </c>
      <c r="K488" s="2" t="str">
        <f ca="1">IF(VLOOKUP(RANDBETWEEN(1,20),Tablas!$Q$6:$R$25,2,0)=0,"",Tabla1[[#This Row],[FECHA PROG.]]+VLOOKUP(RANDBETWEEN(1,20),Tablas!$Q$6:$R$25,2,0))</f>
        <v/>
      </c>
      <c r="L488" s="7" t="str">
        <f ca="1">IF(Tabla1[[#This Row],[FECHA EJEC.]]="","",TIME(RANDBETWEEN(9,15),RANDBETWEEN(10,40),0))</f>
        <v/>
      </c>
      <c r="M488" s="7" t="str">
        <f ca="1">IF(Tabla1[[#This Row],[FECHA EJEC.]]="","",Tabla1[[#This Row],[HORA INICIO]]+TIME(RANDBETWEEN(1,4),RANDBETWEEN(10,30),0))</f>
        <v/>
      </c>
      <c r="N488" s="8" t="str">
        <f ca="1">IF(Tabla1[[#This Row],[FECHA EJEC.]]="","",HOUR(Tabla1[[#This Row],[HORA TERMINO]]-Tabla1[[#This Row],[HORA INICIO]])+MINUTE(Tabla1[[#This Row],[HORA TERMINO]]-Tabla1[[#This Row],[HORA INICIO]])/60)</f>
        <v/>
      </c>
      <c r="O488" s="1" t="str">
        <f ca="1">IF(AND(K488=I488,J488="CONFORME"),"FECHA CUMPLIDA",IF(J488="STAND BY","STAND BY",IF(J488=""," ",IF(Tabla1[[#This Row],[FECHA EJEC.]]="","PENDIENTE",CONCATENATE("RETRASO DE ",(K488-I488)," DIAS")))))</f>
        <v>PENDIENTE</v>
      </c>
      <c r="P488" s="2" t="str">
        <f ca="1">VLOOKUP(MONTH(Tabla1[[#This Row],[FECHA PROG.]]),Tabla2[],2,0)</f>
        <v>Ago</v>
      </c>
      <c r="Q488" s="1">
        <f ca="1">YEAR(Tabla1[[#This Row],[FECHA PROG.]])</f>
        <v>2018</v>
      </c>
      <c r="R488" s="8">
        <f ca="1">360-SUMIFS(Tabla1[HORAS],Tabla1[MÁQUINA],Tabla1[[#This Row],[MÁQUINA]],Tabla1[AÑO],Tabla1[[#This Row],[AÑO]],Tabla1[MES],Tabla1[[#This Row],[MES]])</f>
        <v>310.93333333333334</v>
      </c>
      <c r="S488" s="17">
        <f ca="1">Tabla1[[#This Row],[HORAS DISPONIBLES]]/360</f>
        <v>0.86370370370370375</v>
      </c>
    </row>
    <row r="489" spans="1:19" x14ac:dyDescent="0.2">
      <c r="A489" s="1" t="s">
        <v>147</v>
      </c>
      <c r="B489" s="1" t="s">
        <v>42</v>
      </c>
      <c r="C489" s="1" t="str">
        <f ca="1">VLOOKUP(RANDBETWEEN(1,13),Tablas!$N$7:$O$19,2,0)</f>
        <v>TRACTORES</v>
      </c>
      <c r="D489" s="1" t="s">
        <v>12</v>
      </c>
      <c r="E489" s="1" t="s">
        <v>21</v>
      </c>
      <c r="F489" s="1">
        <v>106</v>
      </c>
      <c r="G489" s="1" t="s">
        <v>19</v>
      </c>
      <c r="H489" s="1">
        <v>1698</v>
      </c>
      <c r="I489" s="2">
        <f t="shared" ca="1" si="7"/>
        <v>43313</v>
      </c>
      <c r="J489" s="1" t="str">
        <f ca="1">IFERROR(IF(YEAR(Tabla1[[#This Row],[FECHA EJEC.]])&gt;0,"CONFORME","STANDBY"),"PENDIENTE")</f>
        <v>CONFORME</v>
      </c>
      <c r="K489" s="2">
        <f ca="1">IF(VLOOKUP(RANDBETWEEN(1,20),Tablas!$Q$6:$R$25,2,0)=0,"",Tabla1[[#This Row],[FECHA PROG.]]+VLOOKUP(RANDBETWEEN(1,20),Tablas!$Q$6:$R$25,2,0))</f>
        <v>43314</v>
      </c>
      <c r="L489" s="7">
        <f ca="1">IF(Tabla1[[#This Row],[FECHA EJEC.]]="","",TIME(RANDBETWEEN(9,15),RANDBETWEEN(10,40),0))</f>
        <v>0.46666666666666667</v>
      </c>
      <c r="M489" s="7">
        <f ca="1">IF(Tabla1[[#This Row],[FECHA EJEC.]]="","",Tabla1[[#This Row],[HORA INICIO]]+TIME(RANDBETWEEN(1,4),RANDBETWEEN(10,30),0))</f>
        <v>0.5625</v>
      </c>
      <c r="N489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489" s="1" t="str">
        <f ca="1">IF(AND(K489=I489,J489="CONFORME"),"FECHA CUMPLIDA",IF(J489="STAND BY","STAND BY",IF(J489=""," ",IF(Tabla1[[#This Row],[FECHA EJEC.]]="","PENDIENTE",CONCATENATE("RETRASO DE ",(K489-I489)," DIAS")))))</f>
        <v>RETRASO DE 1 DIAS</v>
      </c>
      <c r="P489" s="2" t="str">
        <f ca="1">VLOOKUP(MONTH(Tabla1[[#This Row],[FECHA PROG.]]),Tabla2[],2,0)</f>
        <v>Ago</v>
      </c>
      <c r="Q489" s="1">
        <f ca="1">YEAR(Tabla1[[#This Row],[FECHA PROG.]])</f>
        <v>2018</v>
      </c>
      <c r="R489" s="8">
        <f ca="1">360-SUMIFS(Tabla1[HORAS],Tabla1[MÁQUINA],Tabla1[[#This Row],[MÁQUINA]],Tabla1[AÑO],Tabla1[[#This Row],[AÑO]],Tabla1[MES],Tabla1[[#This Row],[MES]])</f>
        <v>356.53333333333336</v>
      </c>
      <c r="S489" s="17">
        <f ca="1">Tabla1[[#This Row],[HORAS DISPONIBLES]]/360</f>
        <v>0.99037037037037046</v>
      </c>
    </row>
    <row r="490" spans="1:19" x14ac:dyDescent="0.2">
      <c r="A490" s="1" t="s">
        <v>148</v>
      </c>
      <c r="B490" s="1" t="s">
        <v>43</v>
      </c>
      <c r="C490" s="1" t="str">
        <f ca="1">VLOOKUP(RANDBETWEEN(1,13),Tablas!$N$7:$O$19,2,0)</f>
        <v>COMPACTADORA</v>
      </c>
      <c r="D490" s="1" t="s">
        <v>12</v>
      </c>
      <c r="E490" s="1" t="s">
        <v>24</v>
      </c>
      <c r="F490" s="1">
        <v>201</v>
      </c>
      <c r="G490" s="1" t="s">
        <v>25</v>
      </c>
      <c r="H490" s="1">
        <v>1168</v>
      </c>
      <c r="I490" s="2">
        <f t="shared" ca="1" si="7"/>
        <v>43161</v>
      </c>
      <c r="J490" s="1" t="str">
        <f ca="1">IFERROR(IF(YEAR(Tabla1[[#This Row],[FECHA EJEC.]])&gt;0,"CONFORME","STANDBY"),"PENDIENTE")</f>
        <v>CONFORME</v>
      </c>
      <c r="K490" s="2">
        <f ca="1">IF(VLOOKUP(RANDBETWEEN(1,20),Tablas!$Q$6:$R$25,2,0)=0,"",Tabla1[[#This Row],[FECHA PROG.]]+VLOOKUP(RANDBETWEEN(1,20),Tablas!$Q$6:$R$25,2,0))</f>
        <v>43161</v>
      </c>
      <c r="L490" s="7">
        <f ca="1">IF(Tabla1[[#This Row],[FECHA EJEC.]]="","",TIME(RANDBETWEEN(9,15),RANDBETWEEN(10,40),0))</f>
        <v>0.6381944444444444</v>
      </c>
      <c r="M490" s="7">
        <f ca="1">IF(Tabla1[[#This Row],[FECHA EJEC.]]="","",Tabla1[[#This Row],[HORA INICIO]]+TIME(RANDBETWEEN(1,4),RANDBETWEEN(10,30),0))</f>
        <v>0.77361111111111103</v>
      </c>
      <c r="N490" s="8">
        <f ca="1">IF(Tabla1[[#This Row],[FECHA EJEC.]]="","",HOUR(Tabla1[[#This Row],[HORA TERMINO]]-Tabla1[[#This Row],[HORA INICIO]])+MINUTE(Tabla1[[#This Row],[HORA TERMINO]]-Tabla1[[#This Row],[HORA INICIO]])/60)</f>
        <v>3.25</v>
      </c>
      <c r="O490" s="1" t="str">
        <f ca="1">IF(AND(K490=I490,J490="CONFORME"),"FECHA CUMPLIDA",IF(J490="STAND BY","STAND BY",IF(J490=""," ",IF(Tabla1[[#This Row],[FECHA EJEC.]]="","PENDIENTE",CONCATENATE("RETRASO DE ",(K490-I490)," DIAS")))))</f>
        <v>FECHA CUMPLIDA</v>
      </c>
      <c r="P490" s="2" t="str">
        <f ca="1">VLOOKUP(MONTH(Tabla1[[#This Row],[FECHA PROG.]]),Tabla2[],2,0)</f>
        <v>Mar</v>
      </c>
      <c r="Q490" s="1">
        <f ca="1">YEAR(Tabla1[[#This Row],[FECHA PROG.]])</f>
        <v>2018</v>
      </c>
      <c r="R490" s="8">
        <f ca="1">360-SUMIFS(Tabla1[HORAS],Tabla1[MÁQUINA],Tabla1[[#This Row],[MÁQUINA]],Tabla1[AÑO],Tabla1[[#This Row],[AÑO]],Tabla1[MES],Tabla1[[#This Row],[MES]])</f>
        <v>356.75</v>
      </c>
      <c r="S490" s="17">
        <f ca="1">Tabla1[[#This Row],[HORAS DISPONIBLES]]/360</f>
        <v>0.99097222222222225</v>
      </c>
    </row>
    <row r="491" spans="1:19" x14ac:dyDescent="0.2">
      <c r="A491" s="1" t="s">
        <v>134</v>
      </c>
      <c r="B491" s="1" t="s">
        <v>48</v>
      </c>
      <c r="C491" s="1" t="str">
        <f ca="1">VLOOKUP(RANDBETWEEN(1,13),Tablas!$N$7:$O$19,2,0)</f>
        <v>CARGADORA</v>
      </c>
      <c r="D491" s="1" t="s">
        <v>12</v>
      </c>
      <c r="E491" s="1" t="s">
        <v>13</v>
      </c>
      <c r="F491" s="1">
        <v>107</v>
      </c>
      <c r="G491" s="1" t="s">
        <v>29</v>
      </c>
      <c r="H491" s="1">
        <v>908</v>
      </c>
      <c r="I491" s="2">
        <f t="shared" ca="1" si="7"/>
        <v>43507</v>
      </c>
      <c r="J491" s="1" t="str">
        <f ca="1">IFERROR(IF(YEAR(Tabla1[[#This Row],[FECHA EJEC.]])&gt;0,"CONFORME","STANDBY"),"PENDIENTE")</f>
        <v>CONFORME</v>
      </c>
      <c r="K491" s="2">
        <f ca="1">IF(VLOOKUP(RANDBETWEEN(1,20),Tablas!$Q$6:$R$25,2,0)=0,"",Tabla1[[#This Row],[FECHA PROG.]]+VLOOKUP(RANDBETWEEN(1,20),Tablas!$Q$6:$R$25,2,0))</f>
        <v>43507</v>
      </c>
      <c r="L491" s="7">
        <f ca="1">IF(Tabla1[[#This Row],[FECHA EJEC.]]="","",TIME(RANDBETWEEN(9,15),RANDBETWEEN(10,40),0))</f>
        <v>0.59861111111111109</v>
      </c>
      <c r="M491" s="7">
        <f ca="1">IF(Tabla1[[#This Row],[FECHA EJEC.]]="","",Tabla1[[#This Row],[HORA INICIO]]+TIME(RANDBETWEEN(1,4),RANDBETWEEN(10,30),0))</f>
        <v>0.69861111111111107</v>
      </c>
      <c r="N491" s="8">
        <f ca="1">IF(Tabla1[[#This Row],[FECHA EJEC.]]="","",HOUR(Tabla1[[#This Row],[HORA TERMINO]]-Tabla1[[#This Row],[HORA INICIO]])+MINUTE(Tabla1[[#This Row],[HORA TERMINO]]-Tabla1[[#This Row],[HORA INICIO]])/60)</f>
        <v>2.4</v>
      </c>
      <c r="O491" s="1" t="str">
        <f ca="1">IF(AND(K491=I491,J491="CONFORME"),"FECHA CUMPLIDA",IF(J491="STAND BY","STAND BY",IF(J491=""," ",IF(Tabla1[[#This Row],[FECHA EJEC.]]="","PENDIENTE",CONCATENATE("RETRASO DE ",(K491-I491)," DIAS")))))</f>
        <v>FECHA CUMPLIDA</v>
      </c>
      <c r="P491" s="2" t="str">
        <f ca="1">VLOOKUP(MONTH(Tabla1[[#This Row],[FECHA PROG.]]),Tabla2[],2,0)</f>
        <v>Feb</v>
      </c>
      <c r="Q491" s="1">
        <f ca="1">YEAR(Tabla1[[#This Row],[FECHA PROG.]])</f>
        <v>2019</v>
      </c>
      <c r="R491" s="8">
        <f ca="1">360-SUMIFS(Tabla1[HORAS],Tabla1[MÁQUINA],Tabla1[[#This Row],[MÁQUINA]],Tabla1[AÑO],Tabla1[[#This Row],[AÑO]],Tabla1[MES],Tabla1[[#This Row],[MES]])</f>
        <v>343.6</v>
      </c>
      <c r="S491" s="17">
        <f ca="1">Tabla1[[#This Row],[HORAS DISPONIBLES]]/360</f>
        <v>0.95444444444444454</v>
      </c>
    </row>
    <row r="492" spans="1:19" x14ac:dyDescent="0.2">
      <c r="A492" s="1" t="s">
        <v>154</v>
      </c>
      <c r="B492" s="1" t="s">
        <v>59</v>
      </c>
      <c r="C492" s="1" t="str">
        <f ca="1">VLOOKUP(RANDBETWEEN(1,13),Tablas!$N$7:$O$19,2,0)</f>
        <v>CARGADORA</v>
      </c>
      <c r="E492" s="1" t="s">
        <v>21</v>
      </c>
      <c r="F492" s="1">
        <v>107</v>
      </c>
      <c r="G492" s="1" t="s">
        <v>19</v>
      </c>
      <c r="H492" s="1">
        <v>1698</v>
      </c>
      <c r="I492" s="2">
        <f t="shared" ca="1" si="7"/>
        <v>43391</v>
      </c>
      <c r="J492" s="1" t="str">
        <f ca="1">IFERROR(IF(YEAR(Tabla1[[#This Row],[FECHA EJEC.]])&gt;0,"CONFORME","STANDBY"),"PENDIENTE")</f>
        <v>CONFORME</v>
      </c>
      <c r="K492" s="2">
        <f ca="1">IF(VLOOKUP(RANDBETWEEN(1,20),Tablas!$Q$6:$R$25,2,0)=0,"",Tabla1[[#This Row],[FECHA PROG.]]+VLOOKUP(RANDBETWEEN(1,20),Tablas!$Q$6:$R$25,2,0))</f>
        <v>43395</v>
      </c>
      <c r="L492" s="7">
        <f ca="1">IF(Tabla1[[#This Row],[FECHA EJEC.]]="","",TIME(RANDBETWEEN(9,15),RANDBETWEEN(10,40),0))</f>
        <v>0.63472222222222219</v>
      </c>
      <c r="M492" s="7">
        <f ca="1">IF(Tabla1[[#This Row],[FECHA EJEC.]]="","",Tabla1[[#This Row],[HORA INICIO]]+TIME(RANDBETWEEN(1,4),RANDBETWEEN(10,30),0))</f>
        <v>0.7270833333333333</v>
      </c>
      <c r="N492" s="8">
        <f ca="1">IF(Tabla1[[#This Row],[FECHA EJEC.]]="","",HOUR(Tabla1[[#This Row],[HORA TERMINO]]-Tabla1[[#This Row],[HORA INICIO]])+MINUTE(Tabla1[[#This Row],[HORA TERMINO]]-Tabla1[[#This Row],[HORA INICIO]])/60)</f>
        <v>2.2166666666666668</v>
      </c>
      <c r="O492" s="1" t="str">
        <f ca="1">IF(AND(K492=I492,J492="CONFORME"),"FECHA CUMPLIDA",IF(J492="STAND BY","STAND BY",IF(J492=""," ",IF(Tabla1[[#This Row],[FECHA EJEC.]]="","PENDIENTE",CONCATENATE("RETRASO DE ",(K492-I492)," DIAS")))))</f>
        <v>RETRASO DE 4 DIAS</v>
      </c>
      <c r="P492" s="2" t="str">
        <f ca="1">VLOOKUP(MONTH(Tabla1[[#This Row],[FECHA PROG.]]),Tabla2[],2,0)</f>
        <v>Oct</v>
      </c>
      <c r="Q492" s="1">
        <f ca="1">YEAR(Tabla1[[#This Row],[FECHA PROG.]])</f>
        <v>2018</v>
      </c>
      <c r="R492" s="8">
        <f ca="1">360-SUMIFS(Tabla1[HORAS],Tabla1[MÁQUINA],Tabla1[[#This Row],[MÁQUINA]],Tabla1[AÑO],Tabla1[[#This Row],[AÑO]],Tabla1[MES],Tabla1[[#This Row],[MES]])</f>
        <v>333.43333333333334</v>
      </c>
      <c r="S492" s="17">
        <f ca="1">Tabla1[[#This Row],[HORAS DISPONIBLES]]/360</f>
        <v>0.92620370370370375</v>
      </c>
    </row>
    <row r="493" spans="1:19" x14ac:dyDescent="0.2">
      <c r="A493" s="1" t="s">
        <v>138</v>
      </c>
      <c r="B493" s="1" t="s">
        <v>27</v>
      </c>
      <c r="C493" s="1" t="str">
        <f ca="1">VLOOKUP(RANDBETWEEN(1,13),Tablas!$N$7:$O$19,2,0)</f>
        <v>COMPACTADORA</v>
      </c>
      <c r="D493" s="1" t="s">
        <v>12</v>
      </c>
      <c r="E493" s="1" t="s">
        <v>13</v>
      </c>
      <c r="F493" s="1">
        <v>107</v>
      </c>
      <c r="G493" s="1" t="s">
        <v>29</v>
      </c>
      <c r="H493" s="1">
        <v>908</v>
      </c>
      <c r="I493" s="2">
        <f t="shared" ca="1" si="7"/>
        <v>43250</v>
      </c>
      <c r="J493" s="1" t="str">
        <f ca="1">IFERROR(IF(YEAR(Tabla1[[#This Row],[FECHA EJEC.]])&gt;0,"CONFORME","STANDBY"),"PENDIENTE")</f>
        <v>PENDIENTE</v>
      </c>
      <c r="K493" s="2" t="str">
        <f ca="1">IF(VLOOKUP(RANDBETWEEN(1,20),Tablas!$Q$6:$R$25,2,0)=0,"",Tabla1[[#This Row],[FECHA PROG.]]+VLOOKUP(RANDBETWEEN(1,20),Tablas!$Q$6:$R$25,2,0))</f>
        <v/>
      </c>
      <c r="L493" s="7" t="str">
        <f ca="1">IF(Tabla1[[#This Row],[FECHA EJEC.]]="","",TIME(RANDBETWEEN(9,15),RANDBETWEEN(10,40),0))</f>
        <v/>
      </c>
      <c r="M493" s="7" t="str">
        <f ca="1">IF(Tabla1[[#This Row],[FECHA EJEC.]]="","",Tabla1[[#This Row],[HORA INICIO]]+TIME(RANDBETWEEN(1,4),RANDBETWEEN(10,30),0))</f>
        <v/>
      </c>
      <c r="N493" s="8" t="str">
        <f ca="1">IF(Tabla1[[#This Row],[FECHA EJEC.]]="","",HOUR(Tabla1[[#This Row],[HORA TERMINO]]-Tabla1[[#This Row],[HORA INICIO]])+MINUTE(Tabla1[[#This Row],[HORA TERMINO]]-Tabla1[[#This Row],[HORA INICIO]])/60)</f>
        <v/>
      </c>
      <c r="O493" s="1" t="str">
        <f ca="1">IF(AND(K493=I493,J493="CONFORME"),"FECHA CUMPLIDA",IF(J493="STAND BY","STAND BY",IF(J493=""," ",IF(Tabla1[[#This Row],[FECHA EJEC.]]="","PENDIENTE",CONCATENATE("RETRASO DE ",(K493-I493)," DIAS")))))</f>
        <v>PENDIENTE</v>
      </c>
      <c r="P493" s="2" t="str">
        <f ca="1">VLOOKUP(MONTH(Tabla1[[#This Row],[FECHA PROG.]]),Tabla2[],2,0)</f>
        <v>May</v>
      </c>
      <c r="Q493" s="1">
        <f ca="1">YEAR(Tabla1[[#This Row],[FECHA PROG.]])</f>
        <v>2018</v>
      </c>
      <c r="R493" s="8">
        <f ca="1">360-SUMIFS(Tabla1[HORAS],Tabla1[MÁQUINA],Tabla1[[#This Row],[MÁQUINA]],Tabla1[AÑO],Tabla1[[#This Row],[AÑO]],Tabla1[MES],Tabla1[[#This Row],[MES]])</f>
        <v>352.48333333333335</v>
      </c>
      <c r="S493" s="17">
        <f ca="1">Tabla1[[#This Row],[HORAS DISPONIBLES]]/360</f>
        <v>0.97912037037037036</v>
      </c>
    </row>
    <row r="494" spans="1:19" x14ac:dyDescent="0.2">
      <c r="A494" s="1" t="s">
        <v>138</v>
      </c>
      <c r="B494" s="1" t="s">
        <v>27</v>
      </c>
      <c r="C494" s="1" t="str">
        <f ca="1">VLOOKUP(RANDBETWEEN(1,13),Tablas!$N$7:$O$19,2,0)</f>
        <v>EXCAVADORA</v>
      </c>
      <c r="D494" s="1" t="s">
        <v>12</v>
      </c>
      <c r="E494" s="1" t="s">
        <v>18</v>
      </c>
      <c r="F494" s="1">
        <v>107</v>
      </c>
      <c r="G494" s="1" t="s">
        <v>55</v>
      </c>
      <c r="H494" s="1">
        <v>1911</v>
      </c>
      <c r="I494" s="2">
        <f t="shared" ca="1" si="7"/>
        <v>43585</v>
      </c>
      <c r="J494" s="1" t="str">
        <f ca="1">IFERROR(IF(YEAR(Tabla1[[#This Row],[FECHA EJEC.]])&gt;0,"CONFORME","STANDBY"),"PENDIENTE")</f>
        <v>CONFORME</v>
      </c>
      <c r="K494" s="2">
        <f ca="1">IF(VLOOKUP(RANDBETWEEN(1,20),Tablas!$Q$6:$R$25,2,0)=0,"",Tabla1[[#This Row],[FECHA PROG.]]+VLOOKUP(RANDBETWEEN(1,20),Tablas!$Q$6:$R$25,2,0))</f>
        <v>43587</v>
      </c>
      <c r="L494" s="7">
        <f ca="1">IF(Tabla1[[#This Row],[FECHA EJEC.]]="","",TIME(RANDBETWEEN(9,15),RANDBETWEEN(10,40),0))</f>
        <v>0.47222222222222221</v>
      </c>
      <c r="M494" s="7">
        <f ca="1">IF(Tabla1[[#This Row],[FECHA EJEC.]]="","",Tabla1[[#This Row],[HORA INICIO]]+TIME(RANDBETWEEN(1,4),RANDBETWEEN(10,30),0))</f>
        <v>0.52638888888888891</v>
      </c>
      <c r="N494" s="8">
        <f ca="1">IF(Tabla1[[#This Row],[FECHA EJEC.]]="","",HOUR(Tabla1[[#This Row],[HORA TERMINO]]-Tabla1[[#This Row],[HORA INICIO]])+MINUTE(Tabla1[[#This Row],[HORA TERMINO]]-Tabla1[[#This Row],[HORA INICIO]])/60)</f>
        <v>1.3</v>
      </c>
      <c r="O494" s="1" t="str">
        <f ca="1">IF(AND(K494=I494,J494="CONFORME"),"FECHA CUMPLIDA",IF(J494="STAND BY","STAND BY",IF(J494=""," ",IF(Tabla1[[#This Row],[FECHA EJEC.]]="","PENDIENTE",CONCATENATE("RETRASO DE ",(K494-I494)," DIAS")))))</f>
        <v>RETRASO DE 2 DIAS</v>
      </c>
      <c r="P494" s="2" t="str">
        <f ca="1">VLOOKUP(MONTH(Tabla1[[#This Row],[FECHA PROG.]]),Tabla2[],2,0)</f>
        <v>Abr</v>
      </c>
      <c r="Q494" s="1">
        <f ca="1">YEAR(Tabla1[[#This Row],[FECHA PROG.]])</f>
        <v>2019</v>
      </c>
      <c r="R494" s="8">
        <f ca="1">360-SUMIFS(Tabla1[HORAS],Tabla1[MÁQUINA],Tabla1[[#This Row],[MÁQUINA]],Tabla1[AÑO],Tabla1[[#This Row],[AÑO]],Tabla1[MES],Tabla1[[#This Row],[MES]])</f>
        <v>358.7</v>
      </c>
      <c r="S494" s="17">
        <f ca="1">Tabla1[[#This Row],[HORAS DISPONIBLES]]/360</f>
        <v>0.99638888888888888</v>
      </c>
    </row>
    <row r="495" spans="1:19" x14ac:dyDescent="0.2">
      <c r="A495" s="1" t="s">
        <v>188</v>
      </c>
      <c r="B495" s="1" t="s">
        <v>35</v>
      </c>
      <c r="C495" s="1" t="str">
        <f ca="1">VLOOKUP(RANDBETWEEN(1,13),Tablas!$N$7:$O$19,2,0)</f>
        <v>EXCAVADORA</v>
      </c>
      <c r="D495" s="1" t="s">
        <v>12</v>
      </c>
      <c r="E495" s="1" t="s">
        <v>13</v>
      </c>
      <c r="F495" s="1">
        <v>106</v>
      </c>
      <c r="G495" s="1" t="s">
        <v>29</v>
      </c>
      <c r="H495" s="1">
        <v>908</v>
      </c>
      <c r="I495" s="2">
        <f t="shared" ca="1" si="7"/>
        <v>43497</v>
      </c>
      <c r="J495" s="1" t="str">
        <f ca="1">IFERROR(IF(YEAR(Tabla1[[#This Row],[FECHA EJEC.]])&gt;0,"CONFORME","STANDBY"),"PENDIENTE")</f>
        <v>CONFORME</v>
      </c>
      <c r="K495" s="2">
        <f ca="1">IF(VLOOKUP(RANDBETWEEN(1,20),Tablas!$Q$6:$R$25,2,0)=0,"",Tabla1[[#This Row],[FECHA PROG.]]+VLOOKUP(RANDBETWEEN(1,20),Tablas!$Q$6:$R$25,2,0))</f>
        <v>43497</v>
      </c>
      <c r="L495" s="7">
        <f ca="1">IF(Tabla1[[#This Row],[FECHA EJEC.]]="","",TIME(RANDBETWEEN(9,15),RANDBETWEEN(10,40),0))</f>
        <v>0.40277777777777779</v>
      </c>
      <c r="M495" s="7">
        <f ca="1">IF(Tabla1[[#This Row],[FECHA EJEC.]]="","",Tabla1[[#This Row],[HORA INICIO]]+TIME(RANDBETWEEN(1,4),RANDBETWEEN(10,30),0))</f>
        <v>0.45694444444444449</v>
      </c>
      <c r="N495" s="8">
        <f ca="1">IF(Tabla1[[#This Row],[FECHA EJEC.]]="","",HOUR(Tabla1[[#This Row],[HORA TERMINO]]-Tabla1[[#This Row],[HORA INICIO]])+MINUTE(Tabla1[[#This Row],[HORA TERMINO]]-Tabla1[[#This Row],[HORA INICIO]])/60)</f>
        <v>1.3</v>
      </c>
      <c r="O495" s="1" t="str">
        <f ca="1">IF(AND(K495=I495,J495="CONFORME"),"FECHA CUMPLIDA",IF(J495="STAND BY","STAND BY",IF(J495=""," ",IF(Tabla1[[#This Row],[FECHA EJEC.]]="","PENDIENTE",CONCATENATE("RETRASO DE ",(K495-I495)," DIAS")))))</f>
        <v>FECHA CUMPLIDA</v>
      </c>
      <c r="P495" s="2" t="str">
        <f ca="1">VLOOKUP(MONTH(Tabla1[[#This Row],[FECHA PROG.]]),Tabla2[],2,0)</f>
        <v>Feb</v>
      </c>
      <c r="Q495" s="1">
        <f ca="1">YEAR(Tabla1[[#This Row],[FECHA PROG.]])</f>
        <v>2019</v>
      </c>
      <c r="R495" s="8">
        <f ca="1">360-SUMIFS(Tabla1[HORAS],Tabla1[MÁQUINA],Tabla1[[#This Row],[MÁQUINA]],Tabla1[AÑO],Tabla1[[#This Row],[AÑO]],Tabla1[MES],Tabla1[[#This Row],[MES]])</f>
        <v>352.96666666666664</v>
      </c>
      <c r="S495" s="17">
        <f ca="1">Tabla1[[#This Row],[HORAS DISPONIBLES]]/360</f>
        <v>0.98046296296296287</v>
      </c>
    </row>
    <row r="496" spans="1:19" x14ac:dyDescent="0.2">
      <c r="A496" s="1" t="s">
        <v>188</v>
      </c>
      <c r="B496" s="1" t="s">
        <v>35</v>
      </c>
      <c r="C496" s="1" t="str">
        <f ca="1">VLOOKUP(RANDBETWEEN(1,13),Tablas!$N$7:$O$19,2,0)</f>
        <v>PAVIMENTADORA</v>
      </c>
      <c r="D496" s="1" t="s">
        <v>12</v>
      </c>
      <c r="E496" s="1" t="s">
        <v>18</v>
      </c>
      <c r="F496" s="1">
        <v>106</v>
      </c>
      <c r="G496" s="1" t="s">
        <v>55</v>
      </c>
      <c r="H496" s="1">
        <v>1911</v>
      </c>
      <c r="I496" s="2">
        <f t="shared" ca="1" si="7"/>
        <v>43266</v>
      </c>
      <c r="J496" s="1" t="str">
        <f ca="1">IFERROR(IF(YEAR(Tabla1[[#This Row],[FECHA EJEC.]])&gt;0,"CONFORME","STANDBY"),"PENDIENTE")</f>
        <v>CONFORME</v>
      </c>
      <c r="K496" s="2">
        <f ca="1">IF(VLOOKUP(RANDBETWEEN(1,20),Tablas!$Q$6:$R$25,2,0)=0,"",Tabla1[[#This Row],[FECHA PROG.]]+VLOOKUP(RANDBETWEEN(1,20),Tablas!$Q$6:$R$25,2,0))</f>
        <v>43270</v>
      </c>
      <c r="L496" s="7">
        <f ca="1">IF(Tabla1[[#This Row],[FECHA EJEC.]]="","",TIME(RANDBETWEEN(9,15),RANDBETWEEN(10,40),0))</f>
        <v>0.43611111111111112</v>
      </c>
      <c r="M496" s="7">
        <f ca="1">IF(Tabla1[[#This Row],[FECHA EJEC.]]="","",Tabla1[[#This Row],[HORA INICIO]]+TIME(RANDBETWEEN(1,4),RANDBETWEEN(10,30),0))</f>
        <v>0.56805555555555554</v>
      </c>
      <c r="N496" s="8">
        <f ca="1">IF(Tabla1[[#This Row],[FECHA EJEC.]]="","",HOUR(Tabla1[[#This Row],[HORA TERMINO]]-Tabla1[[#This Row],[HORA INICIO]])+MINUTE(Tabla1[[#This Row],[HORA TERMINO]]-Tabla1[[#This Row],[HORA INICIO]])/60)</f>
        <v>3.1666666666666665</v>
      </c>
      <c r="O496" s="1" t="str">
        <f ca="1">IF(AND(K496=I496,J496="CONFORME"),"FECHA CUMPLIDA",IF(J496="STAND BY","STAND BY",IF(J496=""," ",IF(Tabla1[[#This Row],[FECHA EJEC.]]="","PENDIENTE",CONCATENATE("RETRASO DE ",(K496-I496)," DIAS")))))</f>
        <v>RETRASO DE 4 DIAS</v>
      </c>
      <c r="P496" s="2" t="str">
        <f ca="1">VLOOKUP(MONTH(Tabla1[[#This Row],[FECHA PROG.]]),Tabla2[],2,0)</f>
        <v>Jun</v>
      </c>
      <c r="Q496" s="1">
        <f ca="1">YEAR(Tabla1[[#This Row],[FECHA PROG.]])</f>
        <v>2018</v>
      </c>
      <c r="R496" s="8">
        <f ca="1">360-SUMIFS(Tabla1[HORAS],Tabla1[MÁQUINA],Tabla1[[#This Row],[MÁQUINA]],Tabla1[AÑO],Tabla1[[#This Row],[AÑO]],Tabla1[MES],Tabla1[[#This Row],[MES]])</f>
        <v>343.36666666666667</v>
      </c>
      <c r="S496" s="17">
        <f ca="1">Tabla1[[#This Row],[HORAS DISPONIBLES]]/360</f>
        <v>0.95379629629629636</v>
      </c>
    </row>
    <row r="497" spans="1:19" x14ac:dyDescent="0.2">
      <c r="A497" s="1" t="s">
        <v>145</v>
      </c>
      <c r="B497" s="1" t="s">
        <v>39</v>
      </c>
      <c r="C497" s="1" t="str">
        <f ca="1">VLOOKUP(RANDBETWEEN(1,13),Tablas!$N$7:$O$19,2,0)</f>
        <v>COMPACTADORA</v>
      </c>
      <c r="D497" s="1" t="s">
        <v>12</v>
      </c>
      <c r="E497" s="1" t="s">
        <v>21</v>
      </c>
      <c r="F497" s="1">
        <v>107</v>
      </c>
      <c r="G497" s="1" t="s">
        <v>19</v>
      </c>
      <c r="H497" s="1">
        <v>1698</v>
      </c>
      <c r="I497" s="2">
        <f t="shared" ca="1" si="7"/>
        <v>43430</v>
      </c>
      <c r="J497" s="1" t="str">
        <f ca="1">IFERROR(IF(YEAR(Tabla1[[#This Row],[FECHA EJEC.]])&gt;0,"CONFORME","STANDBY"),"PENDIENTE")</f>
        <v>CONFORME</v>
      </c>
      <c r="K497" s="2">
        <f ca="1">IF(VLOOKUP(RANDBETWEEN(1,20),Tablas!$Q$6:$R$25,2,0)=0,"",Tabla1[[#This Row],[FECHA PROG.]]+VLOOKUP(RANDBETWEEN(1,20),Tablas!$Q$6:$R$25,2,0))</f>
        <v>43430</v>
      </c>
      <c r="L497" s="7">
        <f ca="1">IF(Tabla1[[#This Row],[FECHA EJEC.]]="","",TIME(RANDBETWEEN(9,15),RANDBETWEEN(10,40),0))</f>
        <v>0.65138888888888891</v>
      </c>
      <c r="M497" s="7">
        <f ca="1">IF(Tabla1[[#This Row],[FECHA EJEC.]]="","",Tabla1[[#This Row],[HORA INICIO]]+TIME(RANDBETWEEN(1,4),RANDBETWEEN(10,30),0))</f>
        <v>0.70416666666666672</v>
      </c>
      <c r="N497" s="8">
        <f ca="1">IF(Tabla1[[#This Row],[FECHA EJEC.]]="","",HOUR(Tabla1[[#This Row],[HORA TERMINO]]-Tabla1[[#This Row],[HORA INICIO]])+MINUTE(Tabla1[[#This Row],[HORA TERMINO]]-Tabla1[[#This Row],[HORA INICIO]])/60)</f>
        <v>1.2666666666666666</v>
      </c>
      <c r="O497" s="1" t="str">
        <f ca="1">IF(AND(K497=I497,J497="CONFORME"),"FECHA CUMPLIDA",IF(J497="STAND BY","STAND BY",IF(J497=""," ",IF(Tabla1[[#This Row],[FECHA EJEC.]]="","PENDIENTE",CONCATENATE("RETRASO DE ",(K497-I497)," DIAS")))))</f>
        <v>FECHA CUMPLIDA</v>
      </c>
      <c r="P497" s="2" t="str">
        <f ca="1">VLOOKUP(MONTH(Tabla1[[#This Row],[FECHA PROG.]]),Tabla2[],2,0)</f>
        <v>Nov</v>
      </c>
      <c r="Q497" s="1">
        <f ca="1">YEAR(Tabla1[[#This Row],[FECHA PROG.]])</f>
        <v>2018</v>
      </c>
      <c r="R497" s="8">
        <f ca="1">360-SUMIFS(Tabla1[HORAS],Tabla1[MÁQUINA],Tabla1[[#This Row],[MÁQUINA]],Tabla1[AÑO],Tabla1[[#This Row],[AÑO]],Tabla1[MES],Tabla1[[#This Row],[MES]])</f>
        <v>354.23333333333335</v>
      </c>
      <c r="S497" s="17">
        <f ca="1">Tabla1[[#This Row],[HORAS DISPONIBLES]]/360</f>
        <v>0.98398148148148157</v>
      </c>
    </row>
    <row r="498" spans="1:19" x14ac:dyDescent="0.2">
      <c r="A498" s="1" t="s">
        <v>149</v>
      </c>
      <c r="B498" s="1" t="s">
        <v>45</v>
      </c>
      <c r="C498" s="1" t="str">
        <f ca="1">VLOOKUP(RANDBETWEEN(1,13),Tablas!$N$7:$O$19,2,0)</f>
        <v>EXCAVADORA</v>
      </c>
      <c r="D498" s="1" t="s">
        <v>12</v>
      </c>
      <c r="E498" s="1" t="s">
        <v>24</v>
      </c>
      <c r="F498" s="1">
        <v>201</v>
      </c>
      <c r="G498" s="1" t="s">
        <v>25</v>
      </c>
      <c r="H498" s="1">
        <v>1168</v>
      </c>
      <c r="I498" s="2">
        <f t="shared" ca="1" si="7"/>
        <v>43164</v>
      </c>
      <c r="J498" s="1" t="str">
        <f ca="1">IFERROR(IF(YEAR(Tabla1[[#This Row],[FECHA EJEC.]])&gt;0,"CONFORME","STANDBY"),"PENDIENTE")</f>
        <v>CONFORME</v>
      </c>
      <c r="K498" s="2">
        <f ca="1">IF(VLOOKUP(RANDBETWEEN(1,20),Tablas!$Q$6:$R$25,2,0)=0,"",Tabla1[[#This Row],[FECHA PROG.]]+VLOOKUP(RANDBETWEEN(1,20),Tablas!$Q$6:$R$25,2,0))</f>
        <v>43166</v>
      </c>
      <c r="L498" s="7">
        <f ca="1">IF(Tabla1[[#This Row],[FECHA EJEC.]]="","",TIME(RANDBETWEEN(9,15),RANDBETWEEN(10,40),0))</f>
        <v>0.55486111111111114</v>
      </c>
      <c r="M498" s="7">
        <f ca="1">IF(Tabla1[[#This Row],[FECHA EJEC.]]="","",Tabla1[[#This Row],[HORA INICIO]]+TIME(RANDBETWEEN(1,4),RANDBETWEEN(10,30),0))</f>
        <v>0.68888888888888888</v>
      </c>
      <c r="N498" s="8">
        <f ca="1">IF(Tabla1[[#This Row],[FECHA EJEC.]]="","",HOUR(Tabla1[[#This Row],[HORA TERMINO]]-Tabla1[[#This Row],[HORA INICIO]])+MINUTE(Tabla1[[#This Row],[HORA TERMINO]]-Tabla1[[#This Row],[HORA INICIO]])/60)</f>
        <v>3.2166666666666668</v>
      </c>
      <c r="O498" s="1" t="str">
        <f ca="1">IF(AND(K498=I498,J498="CONFORME"),"FECHA CUMPLIDA",IF(J498="STAND BY","STAND BY",IF(J498=""," ",IF(Tabla1[[#This Row],[FECHA EJEC.]]="","PENDIENTE",CONCATENATE("RETRASO DE ",(K498-I498)," DIAS")))))</f>
        <v>RETRASO DE 2 DIAS</v>
      </c>
      <c r="P498" s="2" t="str">
        <f ca="1">VLOOKUP(MONTH(Tabla1[[#This Row],[FECHA PROG.]]),Tabla2[],2,0)</f>
        <v>Mar</v>
      </c>
      <c r="Q498" s="1">
        <f ca="1">YEAR(Tabla1[[#This Row],[FECHA PROG.]])</f>
        <v>2018</v>
      </c>
      <c r="R498" s="8">
        <f ca="1">360-SUMIFS(Tabla1[HORAS],Tabla1[MÁQUINA],Tabla1[[#This Row],[MÁQUINA]],Tabla1[AÑO],Tabla1[[#This Row],[AÑO]],Tabla1[MES],Tabla1[[#This Row],[MES]])</f>
        <v>356.78333333333336</v>
      </c>
      <c r="S498" s="17">
        <f ca="1">Tabla1[[#This Row],[HORAS DISPONIBLES]]/360</f>
        <v>0.9910648148148149</v>
      </c>
    </row>
    <row r="499" spans="1:19" x14ac:dyDescent="0.2">
      <c r="A499" s="1" t="s">
        <v>151</v>
      </c>
      <c r="B499" s="1" t="s">
        <v>49</v>
      </c>
      <c r="C499" s="1" t="str">
        <f ca="1">VLOOKUP(RANDBETWEEN(1,13),Tablas!$N$7:$O$19,2,0)</f>
        <v>TRACTORES</v>
      </c>
      <c r="D499" s="1" t="s">
        <v>12</v>
      </c>
      <c r="E499" s="1" t="s">
        <v>13</v>
      </c>
      <c r="F499" s="1">
        <v>107</v>
      </c>
      <c r="G499" s="1" t="s">
        <v>29</v>
      </c>
      <c r="H499" s="1">
        <v>908</v>
      </c>
      <c r="I499" s="2">
        <f t="shared" ca="1" si="7"/>
        <v>43313</v>
      </c>
      <c r="J499" s="1" t="str">
        <f ca="1">IFERROR(IF(YEAR(Tabla1[[#This Row],[FECHA EJEC.]])&gt;0,"CONFORME","STANDBY"),"PENDIENTE")</f>
        <v>CONFORME</v>
      </c>
      <c r="K499" s="2">
        <f ca="1">IF(VLOOKUP(RANDBETWEEN(1,20),Tablas!$Q$6:$R$25,2,0)=0,"",Tabla1[[#This Row],[FECHA PROG.]]+VLOOKUP(RANDBETWEEN(1,20),Tablas!$Q$6:$R$25,2,0))</f>
        <v>43313</v>
      </c>
      <c r="L499" s="7">
        <f ca="1">IF(Tabla1[[#This Row],[FECHA EJEC.]]="","",TIME(RANDBETWEEN(9,15),RANDBETWEEN(10,40),0))</f>
        <v>0.55069444444444449</v>
      </c>
      <c r="M499" s="7">
        <f ca="1">IF(Tabla1[[#This Row],[FECHA EJEC.]]="","",Tabla1[[#This Row],[HORA INICIO]]+TIME(RANDBETWEEN(1,4),RANDBETWEEN(10,30),0))</f>
        <v>0.60416666666666674</v>
      </c>
      <c r="N499" s="8">
        <f ca="1">IF(Tabla1[[#This Row],[FECHA EJEC.]]="","",HOUR(Tabla1[[#This Row],[HORA TERMINO]]-Tabla1[[#This Row],[HORA INICIO]])+MINUTE(Tabla1[[#This Row],[HORA TERMINO]]-Tabla1[[#This Row],[HORA INICIO]])/60)</f>
        <v>1.2833333333333332</v>
      </c>
      <c r="O499" s="1" t="str">
        <f ca="1">IF(AND(K499=I499,J499="CONFORME"),"FECHA CUMPLIDA",IF(J499="STAND BY","STAND BY",IF(J499=""," ",IF(Tabla1[[#This Row],[FECHA EJEC.]]="","PENDIENTE",CONCATENATE("RETRASO DE ",(K499-I499)," DIAS")))))</f>
        <v>FECHA CUMPLIDA</v>
      </c>
      <c r="P499" s="2" t="str">
        <f ca="1">VLOOKUP(MONTH(Tabla1[[#This Row],[FECHA PROG.]]),Tabla2[],2,0)</f>
        <v>Ago</v>
      </c>
      <c r="Q499" s="1">
        <f ca="1">YEAR(Tabla1[[#This Row],[FECHA PROG.]])</f>
        <v>2018</v>
      </c>
      <c r="R499" s="8">
        <f ca="1">360-SUMIFS(Tabla1[HORAS],Tabla1[MÁQUINA],Tabla1[[#This Row],[MÁQUINA]],Tabla1[AÑO],Tabla1[[#This Row],[AÑO]],Tabla1[MES],Tabla1[[#This Row],[MES]])</f>
        <v>353.03333333333336</v>
      </c>
      <c r="S499" s="17">
        <f ca="1">Tabla1[[#This Row],[HORAS DISPONIBLES]]/360</f>
        <v>0.98064814814814827</v>
      </c>
    </row>
    <row r="500" spans="1:19" x14ac:dyDescent="0.2">
      <c r="A500" s="1" t="s">
        <v>153</v>
      </c>
      <c r="B500" s="1" t="s">
        <v>60</v>
      </c>
      <c r="C500" s="1" t="str">
        <f ca="1">VLOOKUP(RANDBETWEEN(1,13),Tablas!$N$7:$O$19,2,0)</f>
        <v>MOTONIVELADORA</v>
      </c>
      <c r="E500" s="1" t="s">
        <v>18</v>
      </c>
      <c r="F500" s="1">
        <v>107</v>
      </c>
      <c r="G500" s="1" t="s">
        <v>19</v>
      </c>
      <c r="H500" s="1">
        <v>1698</v>
      </c>
      <c r="I500" s="2">
        <f t="shared" ca="1" si="7"/>
        <v>43487</v>
      </c>
      <c r="J500" s="1" t="str">
        <f ca="1">IFERROR(IF(YEAR(Tabla1[[#This Row],[FECHA EJEC.]])&gt;0,"CONFORME","STANDBY"),"PENDIENTE")</f>
        <v>CONFORME</v>
      </c>
      <c r="K500" s="2">
        <f ca="1">IF(VLOOKUP(RANDBETWEEN(1,20),Tablas!$Q$6:$R$25,2,0)=0,"",Tabla1[[#This Row],[FECHA PROG.]]+VLOOKUP(RANDBETWEEN(1,20),Tablas!$Q$6:$R$25,2,0))</f>
        <v>43490</v>
      </c>
      <c r="L500" s="7">
        <f ca="1">IF(Tabla1[[#This Row],[FECHA EJEC.]]="","",TIME(RANDBETWEEN(9,15),RANDBETWEEN(10,40),0))</f>
        <v>0.46875</v>
      </c>
      <c r="M500" s="7">
        <f ca="1">IF(Tabla1[[#This Row],[FECHA EJEC.]]="","",Tabla1[[#This Row],[HORA INICIO]]+TIME(RANDBETWEEN(1,4),RANDBETWEEN(10,30),0))</f>
        <v>0.64930555555555558</v>
      </c>
      <c r="N500" s="8">
        <f ca="1">IF(Tabla1[[#This Row],[FECHA EJEC.]]="","",HOUR(Tabla1[[#This Row],[HORA TERMINO]]-Tabla1[[#This Row],[HORA INICIO]])+MINUTE(Tabla1[[#This Row],[HORA TERMINO]]-Tabla1[[#This Row],[HORA INICIO]])/60)</f>
        <v>4.333333333333333</v>
      </c>
      <c r="O500" s="1" t="str">
        <f ca="1">IF(AND(K500=I500,J500="CONFORME"),"FECHA CUMPLIDA",IF(J500="STAND BY","STAND BY",IF(J500=""," ",IF(Tabla1[[#This Row],[FECHA EJEC.]]="","PENDIENTE",CONCATENATE("RETRASO DE ",(K500-I500)," DIAS")))))</f>
        <v>RETRASO DE 3 DIAS</v>
      </c>
      <c r="P500" s="2" t="str">
        <f ca="1">VLOOKUP(MONTH(Tabla1[[#This Row],[FECHA PROG.]]),Tabla2[],2,0)</f>
        <v>Ene</v>
      </c>
      <c r="Q500" s="1">
        <f ca="1">YEAR(Tabla1[[#This Row],[FECHA PROG.]])</f>
        <v>2019</v>
      </c>
      <c r="R500" s="8">
        <f ca="1">360-SUMIFS(Tabla1[HORAS],Tabla1[MÁQUINA],Tabla1[[#This Row],[MÁQUINA]],Tabla1[AÑO],Tabla1[[#This Row],[AÑO]],Tabla1[MES],Tabla1[[#This Row],[MES]])</f>
        <v>343.35</v>
      </c>
      <c r="S500" s="17">
        <f ca="1">Tabla1[[#This Row],[HORAS DISPONIBLES]]/360</f>
        <v>0.9537500000000001</v>
      </c>
    </row>
    <row r="501" spans="1:19" x14ac:dyDescent="0.2">
      <c r="A501" s="1" t="s">
        <v>139</v>
      </c>
      <c r="B501" s="1" t="s">
        <v>28</v>
      </c>
      <c r="C501" s="1" t="str">
        <f ca="1">VLOOKUP(RANDBETWEEN(1,13),Tablas!$N$7:$O$19,2,0)</f>
        <v>CARGADORA</v>
      </c>
      <c r="D501" s="1" t="s">
        <v>12</v>
      </c>
      <c r="E501" s="1" t="s">
        <v>13</v>
      </c>
      <c r="F501" s="1">
        <v>106</v>
      </c>
      <c r="G501" s="1" t="s">
        <v>29</v>
      </c>
      <c r="H501" s="1">
        <v>908</v>
      </c>
      <c r="I501" s="2">
        <f t="shared" ca="1" si="7"/>
        <v>43282</v>
      </c>
      <c r="J501" s="1" t="str">
        <f ca="1">IFERROR(IF(YEAR(Tabla1[[#This Row],[FECHA EJEC.]])&gt;0,"CONFORME","STANDBY"),"PENDIENTE")</f>
        <v>PENDIENTE</v>
      </c>
      <c r="K501" s="2" t="str">
        <f ca="1">IF(VLOOKUP(RANDBETWEEN(1,20),Tablas!$Q$6:$R$25,2,0)=0,"",Tabla1[[#This Row],[FECHA PROG.]]+VLOOKUP(RANDBETWEEN(1,20),Tablas!$Q$6:$R$25,2,0))</f>
        <v/>
      </c>
      <c r="L501" s="7" t="str">
        <f ca="1">IF(Tabla1[[#This Row],[FECHA EJEC.]]="","",TIME(RANDBETWEEN(9,15),RANDBETWEEN(10,40),0))</f>
        <v/>
      </c>
      <c r="M501" s="7" t="str">
        <f ca="1">IF(Tabla1[[#This Row],[FECHA EJEC.]]="","",Tabla1[[#This Row],[HORA INICIO]]+TIME(RANDBETWEEN(1,4),RANDBETWEEN(10,30),0))</f>
        <v/>
      </c>
      <c r="N501" s="8" t="str">
        <f ca="1">IF(Tabla1[[#This Row],[FECHA EJEC.]]="","",HOUR(Tabla1[[#This Row],[HORA TERMINO]]-Tabla1[[#This Row],[HORA INICIO]])+MINUTE(Tabla1[[#This Row],[HORA TERMINO]]-Tabla1[[#This Row],[HORA INICIO]])/60)</f>
        <v/>
      </c>
      <c r="O501" s="1" t="str">
        <f ca="1">IF(AND(K501=I501,J501="CONFORME"),"FECHA CUMPLIDA",IF(J501="STAND BY","STAND BY",IF(J501=""," ",IF(Tabla1[[#This Row],[FECHA EJEC.]]="","PENDIENTE",CONCATENATE("RETRASO DE ",(K501-I501)," DIAS")))))</f>
        <v>PENDIENTE</v>
      </c>
      <c r="P501" s="2" t="str">
        <f ca="1">VLOOKUP(MONTH(Tabla1[[#This Row],[FECHA PROG.]]),Tabla2[],2,0)</f>
        <v>Jul</v>
      </c>
      <c r="Q501" s="1">
        <f ca="1">YEAR(Tabla1[[#This Row],[FECHA PROG.]])</f>
        <v>2018</v>
      </c>
      <c r="R501" s="8">
        <f ca="1">360-SUMIFS(Tabla1[HORAS],Tabla1[MÁQUINA],Tabla1[[#This Row],[MÁQUINA]],Tabla1[AÑO],Tabla1[[#This Row],[AÑO]],Tabla1[MES],Tabla1[[#This Row],[MES]])</f>
        <v>332.75</v>
      </c>
      <c r="S501" s="17">
        <f ca="1">Tabla1[[#This Row],[HORAS DISPONIBLES]]/360</f>
        <v>0.9243055555555556</v>
      </c>
    </row>
    <row r="502" spans="1:19" x14ac:dyDescent="0.2">
      <c r="A502" s="1" t="s">
        <v>139</v>
      </c>
      <c r="B502" s="1" t="s">
        <v>28</v>
      </c>
      <c r="C502" s="1" t="str">
        <f ca="1">VLOOKUP(RANDBETWEEN(1,13),Tablas!$N$7:$O$19,2,0)</f>
        <v>EXCAVADORA</v>
      </c>
      <c r="D502" s="1" t="s">
        <v>12</v>
      </c>
      <c r="E502" s="1" t="s">
        <v>18</v>
      </c>
      <c r="F502" s="1">
        <v>106</v>
      </c>
      <c r="G502" s="1" t="s">
        <v>55</v>
      </c>
      <c r="H502" s="1">
        <v>1911</v>
      </c>
      <c r="I502" s="2">
        <f t="shared" ca="1" si="7"/>
        <v>43335</v>
      </c>
      <c r="J502" s="1" t="str">
        <f ca="1">IFERROR(IF(YEAR(Tabla1[[#This Row],[FECHA EJEC.]])&gt;0,"CONFORME","STANDBY"),"PENDIENTE")</f>
        <v>CONFORME</v>
      </c>
      <c r="K502" s="2">
        <f ca="1">IF(VLOOKUP(RANDBETWEEN(1,20),Tablas!$Q$6:$R$25,2,0)=0,"",Tabla1[[#This Row],[FECHA PROG.]]+VLOOKUP(RANDBETWEEN(1,20),Tablas!$Q$6:$R$25,2,0))</f>
        <v>43335</v>
      </c>
      <c r="L502" s="7">
        <f ca="1">IF(Tabla1[[#This Row],[FECHA EJEC.]]="","",TIME(RANDBETWEEN(9,15),RANDBETWEEN(10,40),0))</f>
        <v>0.60486111111111107</v>
      </c>
      <c r="M502" s="7">
        <f ca="1">IF(Tabla1[[#This Row],[FECHA EJEC.]]="","",Tabla1[[#This Row],[HORA INICIO]]+TIME(RANDBETWEEN(1,4),RANDBETWEEN(10,30),0))</f>
        <v>0.78819444444444442</v>
      </c>
      <c r="N502" s="8">
        <f ca="1">IF(Tabla1[[#This Row],[FECHA EJEC.]]="","",HOUR(Tabla1[[#This Row],[HORA TERMINO]]-Tabla1[[#This Row],[HORA INICIO]])+MINUTE(Tabla1[[#This Row],[HORA TERMINO]]-Tabla1[[#This Row],[HORA INICIO]])/60)</f>
        <v>4.4000000000000004</v>
      </c>
      <c r="O502" s="1" t="str">
        <f ca="1">IF(AND(K502=I502,J502="CONFORME"),"FECHA CUMPLIDA",IF(J502="STAND BY","STAND BY",IF(J502=""," ",IF(Tabla1[[#This Row],[FECHA EJEC.]]="","PENDIENTE",CONCATENATE("RETRASO DE ",(K502-I502)," DIAS")))))</f>
        <v>FECHA CUMPLIDA</v>
      </c>
      <c r="P502" s="2" t="str">
        <f ca="1">VLOOKUP(MONTH(Tabla1[[#This Row],[FECHA PROG.]]),Tabla2[],2,0)</f>
        <v>Ago</v>
      </c>
      <c r="Q502" s="1">
        <f ca="1">YEAR(Tabla1[[#This Row],[FECHA PROG.]])</f>
        <v>2018</v>
      </c>
      <c r="R502" s="8">
        <f ca="1">360-SUMIFS(Tabla1[HORAS],Tabla1[MÁQUINA],Tabla1[[#This Row],[MÁQUINA]],Tabla1[AÑO],Tabla1[[#This Row],[AÑO]],Tabla1[MES],Tabla1[[#This Row],[MES]])</f>
        <v>310.93333333333334</v>
      </c>
      <c r="S502" s="17">
        <f ca="1">Tabla1[[#This Row],[HORAS DISPONIBLES]]/360</f>
        <v>0.86370370370370375</v>
      </c>
    </row>
    <row r="503" spans="1:19" x14ac:dyDescent="0.2">
      <c r="A503" s="1" t="s">
        <v>144</v>
      </c>
      <c r="B503" s="1" t="s">
        <v>36</v>
      </c>
      <c r="C503" s="1" t="str">
        <f ca="1">VLOOKUP(RANDBETWEEN(1,13),Tablas!$N$7:$O$19,2,0)</f>
        <v>MOTONIVELADORA</v>
      </c>
      <c r="D503" s="1" t="s">
        <v>12</v>
      </c>
      <c r="E503" s="1" t="s">
        <v>21</v>
      </c>
      <c r="F503" s="1">
        <v>107</v>
      </c>
      <c r="G503" s="1" t="s">
        <v>19</v>
      </c>
      <c r="H503" s="1">
        <v>1698</v>
      </c>
      <c r="I503" s="2">
        <f t="shared" ca="1" si="7"/>
        <v>43183</v>
      </c>
      <c r="J503" s="1" t="str">
        <f ca="1">IFERROR(IF(YEAR(Tabla1[[#This Row],[FECHA EJEC.]])&gt;0,"CONFORME","STANDBY"),"PENDIENTE")</f>
        <v>CONFORME</v>
      </c>
      <c r="K503" s="2">
        <f ca="1">IF(VLOOKUP(RANDBETWEEN(1,20),Tablas!$Q$6:$R$25,2,0)=0,"",Tabla1[[#This Row],[FECHA PROG.]]+VLOOKUP(RANDBETWEEN(1,20),Tablas!$Q$6:$R$25,2,0))</f>
        <v>43186</v>
      </c>
      <c r="L503" s="7">
        <f ca="1">IF(Tabla1[[#This Row],[FECHA EJEC.]]="","",TIME(RANDBETWEEN(9,15),RANDBETWEEN(10,40),0))</f>
        <v>0.60902777777777772</v>
      </c>
      <c r="M503" s="7">
        <f ca="1">IF(Tabla1[[#This Row],[FECHA EJEC.]]="","",Tabla1[[#This Row],[HORA INICIO]]+TIME(RANDBETWEEN(1,4),RANDBETWEEN(10,30),0))</f>
        <v>0.79305555555555551</v>
      </c>
      <c r="N503" s="8">
        <f ca="1">IF(Tabla1[[#This Row],[FECHA EJEC.]]="","",HOUR(Tabla1[[#This Row],[HORA TERMINO]]-Tabla1[[#This Row],[HORA INICIO]])+MINUTE(Tabla1[[#This Row],[HORA TERMINO]]-Tabla1[[#This Row],[HORA INICIO]])/60)</f>
        <v>4.416666666666667</v>
      </c>
      <c r="O503" s="1" t="str">
        <f ca="1">IF(AND(K503=I503,J503="CONFORME"),"FECHA CUMPLIDA",IF(J503="STAND BY","STAND BY",IF(J503=""," ",IF(Tabla1[[#This Row],[FECHA EJEC.]]="","PENDIENTE",CONCATENATE("RETRASO DE ",(K503-I503)," DIAS")))))</f>
        <v>RETRASO DE 3 DIAS</v>
      </c>
      <c r="P503" s="2" t="str">
        <f ca="1">VLOOKUP(MONTH(Tabla1[[#This Row],[FECHA PROG.]]),Tabla2[],2,0)</f>
        <v>Mar</v>
      </c>
      <c r="Q503" s="1">
        <f ca="1">YEAR(Tabla1[[#This Row],[FECHA PROG.]])</f>
        <v>2018</v>
      </c>
      <c r="R503" s="8">
        <f ca="1">360-SUMIFS(Tabla1[HORAS],Tabla1[MÁQUINA],Tabla1[[#This Row],[MÁQUINA]],Tabla1[AÑO],Tabla1[[#This Row],[AÑO]],Tabla1[MES],Tabla1[[#This Row],[MES]])</f>
        <v>344.13333333333333</v>
      </c>
      <c r="S503" s="17">
        <f ca="1">Tabla1[[#This Row],[HORAS DISPONIBLES]]/360</f>
        <v>0.95592592592592596</v>
      </c>
    </row>
    <row r="504" spans="1:19" x14ac:dyDescent="0.2">
      <c r="A504" s="1" t="s">
        <v>150</v>
      </c>
      <c r="B504" s="1" t="s">
        <v>46</v>
      </c>
      <c r="C504" s="1" t="str">
        <f ca="1">VLOOKUP(RANDBETWEEN(1,13),Tablas!$N$7:$O$19,2,0)</f>
        <v>ESCREPA</v>
      </c>
      <c r="D504" s="1" t="s">
        <v>12</v>
      </c>
      <c r="E504" s="1" t="s">
        <v>24</v>
      </c>
      <c r="F504" s="1">
        <v>201</v>
      </c>
      <c r="G504" s="1" t="s">
        <v>25</v>
      </c>
      <c r="H504" s="1">
        <v>1168</v>
      </c>
      <c r="I504" s="2">
        <f t="shared" ca="1" si="7"/>
        <v>43135</v>
      </c>
      <c r="J504" s="1" t="str">
        <f ca="1">IFERROR(IF(YEAR(Tabla1[[#This Row],[FECHA EJEC.]])&gt;0,"CONFORME","STANDBY"),"PENDIENTE")</f>
        <v>PENDIENTE</v>
      </c>
      <c r="K504" s="2" t="str">
        <f ca="1">IF(VLOOKUP(RANDBETWEEN(1,20),Tablas!$Q$6:$R$25,2,0)=0,"",Tabla1[[#This Row],[FECHA PROG.]]+VLOOKUP(RANDBETWEEN(1,20),Tablas!$Q$6:$R$25,2,0))</f>
        <v/>
      </c>
      <c r="L504" s="7" t="str">
        <f ca="1">IF(Tabla1[[#This Row],[FECHA EJEC.]]="","",TIME(RANDBETWEEN(9,15),RANDBETWEEN(10,40),0))</f>
        <v/>
      </c>
      <c r="M504" s="7" t="str">
        <f ca="1">IF(Tabla1[[#This Row],[FECHA EJEC.]]="","",Tabla1[[#This Row],[HORA INICIO]]+TIME(RANDBETWEEN(1,4),RANDBETWEEN(10,30),0))</f>
        <v/>
      </c>
      <c r="N504" s="8" t="str">
        <f ca="1">IF(Tabla1[[#This Row],[FECHA EJEC.]]="","",HOUR(Tabla1[[#This Row],[HORA TERMINO]]-Tabla1[[#This Row],[HORA INICIO]])+MINUTE(Tabla1[[#This Row],[HORA TERMINO]]-Tabla1[[#This Row],[HORA INICIO]])/60)</f>
        <v/>
      </c>
      <c r="O504" s="1" t="str">
        <f ca="1">IF(AND(K504=I504,J504="CONFORME"),"FECHA CUMPLIDA",IF(J504="STAND BY","STAND BY",IF(J504=""," ",IF(Tabla1[[#This Row],[FECHA EJEC.]]="","PENDIENTE",CONCATENATE("RETRASO DE ",(K504-I504)," DIAS")))))</f>
        <v>PENDIENTE</v>
      </c>
      <c r="P504" s="2" t="str">
        <f ca="1">VLOOKUP(MONTH(Tabla1[[#This Row],[FECHA PROG.]]),Tabla2[],2,0)</f>
        <v>Feb</v>
      </c>
      <c r="Q504" s="1">
        <f ca="1">YEAR(Tabla1[[#This Row],[FECHA PROG.]])</f>
        <v>2018</v>
      </c>
      <c r="R504" s="8">
        <f ca="1">360-SUMIFS(Tabla1[HORAS],Tabla1[MÁQUINA],Tabla1[[#This Row],[MÁQUINA]],Tabla1[AÑO],Tabla1[[#This Row],[AÑO]],Tabla1[MES],Tabla1[[#This Row],[MES]])</f>
        <v>360</v>
      </c>
      <c r="S504" s="17">
        <f ca="1">Tabla1[[#This Row],[HORAS DISPONIBLES]]/360</f>
        <v>1</v>
      </c>
    </row>
    <row r="505" spans="1:19" x14ac:dyDescent="0.2">
      <c r="A505" s="1" t="s">
        <v>141</v>
      </c>
      <c r="B505" s="1" t="s">
        <v>50</v>
      </c>
      <c r="C505" s="1" t="str">
        <f ca="1">VLOOKUP(RANDBETWEEN(1,13),Tablas!$N$7:$O$19,2,0)</f>
        <v>MOTONIVELADORA</v>
      </c>
      <c r="D505" s="1" t="s">
        <v>12</v>
      </c>
      <c r="E505" s="1" t="s">
        <v>13</v>
      </c>
      <c r="F505" s="1">
        <v>107</v>
      </c>
      <c r="G505" s="1" t="s">
        <v>29</v>
      </c>
      <c r="H505" s="1">
        <v>908</v>
      </c>
      <c r="I505" s="2">
        <f t="shared" ca="1" si="7"/>
        <v>43176</v>
      </c>
      <c r="J505" s="1" t="str">
        <f ca="1">IFERROR(IF(YEAR(Tabla1[[#This Row],[FECHA EJEC.]])&gt;0,"CONFORME","STANDBY"),"PENDIENTE")</f>
        <v>CONFORME</v>
      </c>
      <c r="K505" s="2">
        <f ca="1">IF(VLOOKUP(RANDBETWEEN(1,20),Tablas!$Q$6:$R$25,2,0)=0,"",Tabla1[[#This Row],[FECHA PROG.]]+VLOOKUP(RANDBETWEEN(1,20),Tablas!$Q$6:$R$25,2,0))</f>
        <v>43178</v>
      </c>
      <c r="L505" s="7">
        <f ca="1">IF(Tabla1[[#This Row],[FECHA EJEC.]]="","",TIME(RANDBETWEEN(9,15),RANDBETWEEN(10,40),0))</f>
        <v>0.39791666666666664</v>
      </c>
      <c r="M505" s="7">
        <f ca="1">IF(Tabla1[[#This Row],[FECHA EJEC.]]="","",Tabla1[[#This Row],[HORA INICIO]]+TIME(RANDBETWEEN(1,4),RANDBETWEEN(10,30),0))</f>
        <v>0.44930555555555551</v>
      </c>
      <c r="N505" s="8">
        <f ca="1">IF(Tabla1[[#This Row],[FECHA EJEC.]]="","",HOUR(Tabla1[[#This Row],[HORA TERMINO]]-Tabla1[[#This Row],[HORA INICIO]])+MINUTE(Tabla1[[#This Row],[HORA TERMINO]]-Tabla1[[#This Row],[HORA INICIO]])/60)</f>
        <v>1.2333333333333334</v>
      </c>
      <c r="O505" s="1" t="str">
        <f ca="1">IF(AND(K505=I505,J505="CONFORME"),"FECHA CUMPLIDA",IF(J505="STAND BY","STAND BY",IF(J505=""," ",IF(Tabla1[[#This Row],[FECHA EJEC.]]="","PENDIENTE",CONCATENATE("RETRASO DE ",(K505-I505)," DIAS")))))</f>
        <v>RETRASO DE 2 DIAS</v>
      </c>
      <c r="P505" s="2" t="str">
        <f ca="1">VLOOKUP(MONTH(Tabla1[[#This Row],[FECHA PROG.]]),Tabla2[],2,0)</f>
        <v>Mar</v>
      </c>
      <c r="Q505" s="1">
        <f ca="1">YEAR(Tabla1[[#This Row],[FECHA PROG.]])</f>
        <v>2018</v>
      </c>
      <c r="R505" s="8">
        <f ca="1">360-SUMIFS(Tabla1[HORAS],Tabla1[MÁQUINA],Tabla1[[#This Row],[MÁQUINA]],Tabla1[AÑO],Tabla1[[#This Row],[AÑO]],Tabla1[MES],Tabla1[[#This Row],[MES]])</f>
        <v>355.43333333333334</v>
      </c>
      <c r="S505" s="17">
        <f ca="1">Tabla1[[#This Row],[HORAS DISPONIBLES]]/360</f>
        <v>0.98731481481481487</v>
      </c>
    </row>
    <row r="506" spans="1:19" x14ac:dyDescent="0.2">
      <c r="A506" s="1" t="s">
        <v>154</v>
      </c>
      <c r="B506" s="1" t="s">
        <v>61</v>
      </c>
      <c r="C506" s="1" t="str">
        <f ca="1">VLOOKUP(RANDBETWEEN(1,13),Tablas!$N$7:$O$19,2,0)</f>
        <v>MOTONIVELADORA</v>
      </c>
      <c r="E506" s="1" t="s">
        <v>18</v>
      </c>
      <c r="F506" s="1">
        <v>107</v>
      </c>
      <c r="G506" s="1" t="s">
        <v>19</v>
      </c>
      <c r="H506" s="1">
        <v>1698</v>
      </c>
      <c r="I506" s="2">
        <f t="shared" ca="1" si="7"/>
        <v>43336</v>
      </c>
      <c r="J506" s="1" t="str">
        <f ca="1">IFERROR(IF(YEAR(Tabla1[[#This Row],[FECHA EJEC.]])&gt;0,"CONFORME","STANDBY"),"PENDIENTE")</f>
        <v>CONFORME</v>
      </c>
      <c r="K506" s="2">
        <f ca="1">IF(VLOOKUP(RANDBETWEEN(1,20),Tablas!$Q$6:$R$25,2,0)=0,"",Tabla1[[#This Row],[FECHA PROG.]]+VLOOKUP(RANDBETWEEN(1,20),Tablas!$Q$6:$R$25,2,0))</f>
        <v>43340</v>
      </c>
      <c r="L506" s="7">
        <f ca="1">IF(Tabla1[[#This Row],[FECHA EJEC.]]="","",TIME(RANDBETWEEN(9,15),RANDBETWEEN(10,40),0))</f>
        <v>0.52152777777777781</v>
      </c>
      <c r="M506" s="7">
        <f ca="1">IF(Tabla1[[#This Row],[FECHA EJEC.]]="","",Tabla1[[#This Row],[HORA INICIO]]+TIME(RANDBETWEEN(1,4),RANDBETWEEN(10,30),0))</f>
        <v>0.70902777777777781</v>
      </c>
      <c r="N506" s="8">
        <f ca="1">IF(Tabla1[[#This Row],[FECHA EJEC.]]="","",HOUR(Tabla1[[#This Row],[HORA TERMINO]]-Tabla1[[#This Row],[HORA INICIO]])+MINUTE(Tabla1[[#This Row],[HORA TERMINO]]-Tabla1[[#This Row],[HORA INICIO]])/60)</f>
        <v>4.5</v>
      </c>
      <c r="O506" s="1" t="str">
        <f ca="1">IF(AND(K506=I506,J506="CONFORME"),"FECHA CUMPLIDA",IF(J506="STAND BY","STAND BY",IF(J506=""," ",IF(Tabla1[[#This Row],[FECHA EJEC.]]="","PENDIENTE",CONCATENATE("RETRASO DE ",(K506-I506)," DIAS")))))</f>
        <v>RETRASO DE 4 DIAS</v>
      </c>
      <c r="P506" s="2" t="str">
        <f ca="1">VLOOKUP(MONTH(Tabla1[[#This Row],[FECHA PROG.]]),Tabla2[],2,0)</f>
        <v>Ago</v>
      </c>
      <c r="Q506" s="1">
        <f ca="1">YEAR(Tabla1[[#This Row],[FECHA PROG.]])</f>
        <v>2018</v>
      </c>
      <c r="R506" s="8">
        <f ca="1">360-SUMIFS(Tabla1[HORAS],Tabla1[MÁQUINA],Tabla1[[#This Row],[MÁQUINA]],Tabla1[AÑO],Tabla1[[#This Row],[AÑO]],Tabla1[MES],Tabla1[[#This Row],[MES]])</f>
        <v>343.2</v>
      </c>
      <c r="S506" s="17">
        <f ca="1">Tabla1[[#This Row],[HORAS DISPONIBLES]]/360</f>
        <v>0.95333333333333325</v>
      </c>
    </row>
    <row r="507" spans="1:19" x14ac:dyDescent="0.2">
      <c r="A507" s="1" t="s">
        <v>139</v>
      </c>
      <c r="B507" s="1" t="s">
        <v>32</v>
      </c>
      <c r="C507" s="1" t="str">
        <f ca="1">VLOOKUP(RANDBETWEEN(1,13),Tablas!$N$7:$O$19,2,0)</f>
        <v>EXCAVADORA</v>
      </c>
      <c r="D507" s="1" t="s">
        <v>12</v>
      </c>
      <c r="E507" s="1" t="s">
        <v>13</v>
      </c>
      <c r="F507" s="1">
        <v>106</v>
      </c>
      <c r="G507" s="1" t="s">
        <v>29</v>
      </c>
      <c r="H507" s="1">
        <v>908</v>
      </c>
      <c r="I507" s="2">
        <f t="shared" ca="1" si="7"/>
        <v>43533</v>
      </c>
      <c r="J507" s="1" t="str">
        <f ca="1">IFERROR(IF(YEAR(Tabla1[[#This Row],[FECHA EJEC.]])&gt;0,"CONFORME","STANDBY"),"PENDIENTE")</f>
        <v>CONFORME</v>
      </c>
      <c r="K507" s="2">
        <f ca="1">IF(VLOOKUP(RANDBETWEEN(1,20),Tablas!$Q$6:$R$25,2,0)=0,"",Tabla1[[#This Row],[FECHA PROG.]]+VLOOKUP(RANDBETWEEN(1,20),Tablas!$Q$6:$R$25,2,0))</f>
        <v>43537</v>
      </c>
      <c r="L507" s="7">
        <f ca="1">IF(Tabla1[[#This Row],[FECHA EJEC.]]="","",TIME(RANDBETWEEN(9,15),RANDBETWEEN(10,40),0))</f>
        <v>0.43680555555555556</v>
      </c>
      <c r="M507" s="7">
        <f ca="1">IF(Tabla1[[#This Row],[FECHA EJEC.]]="","",Tabla1[[#This Row],[HORA INICIO]]+TIME(RANDBETWEEN(1,4),RANDBETWEEN(10,30),0))</f>
        <v>0.52986111111111112</v>
      </c>
      <c r="N507" s="8">
        <f ca="1">IF(Tabla1[[#This Row],[FECHA EJEC.]]="","",HOUR(Tabla1[[#This Row],[HORA TERMINO]]-Tabla1[[#This Row],[HORA INICIO]])+MINUTE(Tabla1[[#This Row],[HORA TERMINO]]-Tabla1[[#This Row],[HORA INICIO]])/60)</f>
        <v>2.2333333333333334</v>
      </c>
      <c r="O507" s="1" t="str">
        <f ca="1">IF(AND(K507=I507,J507="CONFORME"),"FECHA CUMPLIDA",IF(J507="STAND BY","STAND BY",IF(J507=""," ",IF(Tabla1[[#This Row],[FECHA EJEC.]]="","PENDIENTE",CONCATENATE("RETRASO DE ",(K507-I507)," DIAS")))))</f>
        <v>RETRASO DE 4 DIAS</v>
      </c>
      <c r="P507" s="2" t="str">
        <f ca="1">VLOOKUP(MONTH(Tabla1[[#This Row],[FECHA PROG.]]),Tabla2[],2,0)</f>
        <v>Mar</v>
      </c>
      <c r="Q507" s="1">
        <f ca="1">YEAR(Tabla1[[#This Row],[FECHA PROG.]])</f>
        <v>2019</v>
      </c>
      <c r="R507" s="8">
        <f ca="1">360-SUMIFS(Tabla1[HORAS],Tabla1[MÁQUINA],Tabla1[[#This Row],[MÁQUINA]],Tabla1[AÑO],Tabla1[[#This Row],[AÑO]],Tabla1[MES],Tabla1[[#This Row],[MES]])</f>
        <v>300.46666666666664</v>
      </c>
      <c r="S507" s="17">
        <f ca="1">Tabla1[[#This Row],[HORAS DISPONIBLES]]/360</f>
        <v>0.83462962962962961</v>
      </c>
    </row>
    <row r="508" spans="1:19" x14ac:dyDescent="0.2">
      <c r="A508" s="1" t="s">
        <v>139</v>
      </c>
      <c r="B508" s="1" t="s">
        <v>32</v>
      </c>
      <c r="C508" s="1" t="str">
        <f ca="1">VLOOKUP(RANDBETWEEN(1,13),Tablas!$N$7:$O$19,2,0)</f>
        <v>PAVIMENTADORA</v>
      </c>
      <c r="D508" s="1" t="s">
        <v>12</v>
      </c>
      <c r="E508" s="1" t="s">
        <v>18</v>
      </c>
      <c r="F508" s="1">
        <v>106</v>
      </c>
      <c r="G508" s="1" t="s">
        <v>19</v>
      </c>
      <c r="H508" s="1">
        <v>1698</v>
      </c>
      <c r="I508" s="2">
        <f t="shared" ca="1" si="7"/>
        <v>43470</v>
      </c>
      <c r="J508" s="1" t="str">
        <f ca="1">IFERROR(IF(YEAR(Tabla1[[#This Row],[FECHA EJEC.]])&gt;0,"CONFORME","STANDBY"),"PENDIENTE")</f>
        <v>CONFORME</v>
      </c>
      <c r="K508" s="2">
        <f ca="1">IF(VLOOKUP(RANDBETWEEN(1,20),Tablas!$Q$6:$R$25,2,0)=0,"",Tabla1[[#This Row],[FECHA PROG.]]+VLOOKUP(RANDBETWEEN(1,20),Tablas!$Q$6:$R$25,2,0))</f>
        <v>43470</v>
      </c>
      <c r="L508" s="7">
        <f ca="1">IF(Tabla1[[#This Row],[FECHA EJEC.]]="","",TIME(RANDBETWEEN(9,15),RANDBETWEEN(10,40),0))</f>
        <v>0.46666666666666667</v>
      </c>
      <c r="M508" s="7">
        <f ca="1">IF(Tabla1[[#This Row],[FECHA EJEC.]]="","",Tabla1[[#This Row],[HORA INICIO]]+TIME(RANDBETWEEN(1,4),RANDBETWEEN(10,30),0))</f>
        <v>0.51944444444444449</v>
      </c>
      <c r="N508" s="8">
        <f ca="1">IF(Tabla1[[#This Row],[FECHA EJEC.]]="","",HOUR(Tabla1[[#This Row],[HORA TERMINO]]-Tabla1[[#This Row],[HORA INICIO]])+MINUTE(Tabla1[[#This Row],[HORA TERMINO]]-Tabla1[[#This Row],[HORA INICIO]])/60)</f>
        <v>1.2666666666666666</v>
      </c>
      <c r="O508" s="1" t="str">
        <f ca="1">IF(AND(K508=I508,J508="CONFORME"),"FECHA CUMPLIDA",IF(J508="STAND BY","STAND BY",IF(J508=""," ",IF(Tabla1[[#This Row],[FECHA EJEC.]]="","PENDIENTE",CONCATENATE("RETRASO DE ",(K508-I508)," DIAS")))))</f>
        <v>FECHA CUMPLIDA</v>
      </c>
      <c r="P508" s="2" t="str">
        <f ca="1">VLOOKUP(MONTH(Tabla1[[#This Row],[FECHA PROG.]]),Tabla2[],2,0)</f>
        <v>Ene</v>
      </c>
      <c r="Q508" s="1">
        <f ca="1">YEAR(Tabla1[[#This Row],[FECHA PROG.]])</f>
        <v>2019</v>
      </c>
      <c r="R508" s="8">
        <f ca="1">360-SUMIFS(Tabla1[HORAS],Tabla1[MÁQUINA],Tabla1[[#This Row],[MÁQUINA]],Tabla1[AÑO],Tabla1[[#This Row],[AÑO]],Tabla1[MES],Tabla1[[#This Row],[MES]])</f>
        <v>322.83333333333331</v>
      </c>
      <c r="S508" s="17">
        <f ca="1">Tabla1[[#This Row],[HORAS DISPONIBLES]]/360</f>
        <v>0.89675925925925926</v>
      </c>
    </row>
    <row r="509" spans="1:19" x14ac:dyDescent="0.2">
      <c r="A509" s="1" t="s">
        <v>137</v>
      </c>
      <c r="B509" s="1" t="s">
        <v>23</v>
      </c>
      <c r="C509" s="1" t="str">
        <f ca="1">VLOOKUP(RANDBETWEEN(1,13),Tablas!$N$7:$O$19,2,0)</f>
        <v>LAS VOLQUETAS</v>
      </c>
      <c r="D509" s="1" t="s">
        <v>12</v>
      </c>
      <c r="E509" s="1" t="s">
        <v>24</v>
      </c>
      <c r="F509" s="1">
        <v>201</v>
      </c>
      <c r="G509" s="1" t="s">
        <v>25</v>
      </c>
      <c r="H509" s="1">
        <v>1168</v>
      </c>
      <c r="I509" s="2">
        <f t="shared" ca="1" si="7"/>
        <v>43393</v>
      </c>
      <c r="J509" s="1" t="str">
        <f ca="1">IFERROR(IF(YEAR(Tabla1[[#This Row],[FECHA EJEC.]])&gt;0,"CONFORME","STANDBY"),"PENDIENTE")</f>
        <v>PENDIENTE</v>
      </c>
      <c r="K509" s="2" t="str">
        <f ca="1">IF(VLOOKUP(RANDBETWEEN(1,20),Tablas!$Q$6:$R$25,2,0)=0,"",Tabla1[[#This Row],[FECHA PROG.]]+VLOOKUP(RANDBETWEEN(1,20),Tablas!$Q$6:$R$25,2,0))</f>
        <v/>
      </c>
      <c r="L509" s="7" t="str">
        <f ca="1">IF(Tabla1[[#This Row],[FECHA EJEC.]]="","",TIME(RANDBETWEEN(9,15),RANDBETWEEN(10,40),0))</f>
        <v/>
      </c>
      <c r="M509" s="7" t="str">
        <f ca="1">IF(Tabla1[[#This Row],[FECHA EJEC.]]="","",Tabla1[[#This Row],[HORA INICIO]]+TIME(RANDBETWEEN(1,4),RANDBETWEEN(10,30),0))</f>
        <v/>
      </c>
      <c r="N509" s="8" t="str">
        <f ca="1">IF(Tabla1[[#This Row],[FECHA EJEC.]]="","",HOUR(Tabla1[[#This Row],[HORA TERMINO]]-Tabla1[[#This Row],[HORA INICIO]])+MINUTE(Tabla1[[#This Row],[HORA TERMINO]]-Tabla1[[#This Row],[HORA INICIO]])/60)</f>
        <v/>
      </c>
      <c r="O509" s="1" t="str">
        <f ca="1">IF(AND(K509=I509,J509="CONFORME"),"FECHA CUMPLIDA",IF(J509="STAND BY","STAND BY",IF(J509=""," ",IF(Tabla1[[#This Row],[FECHA EJEC.]]="","PENDIENTE",CONCATENATE("RETRASO DE ",(K509-I509)," DIAS")))))</f>
        <v>PENDIENTE</v>
      </c>
      <c r="P509" s="2" t="str">
        <f ca="1">VLOOKUP(MONTH(Tabla1[[#This Row],[FECHA PROG.]]),Tabla2[],2,0)</f>
        <v>Oct</v>
      </c>
      <c r="Q509" s="1">
        <f ca="1">YEAR(Tabla1[[#This Row],[FECHA PROG.]])</f>
        <v>2018</v>
      </c>
      <c r="R509" s="8">
        <f ca="1">360-SUMIFS(Tabla1[HORAS],Tabla1[MÁQUINA],Tabla1[[#This Row],[MÁQUINA]],Tabla1[AÑO],Tabla1[[#This Row],[AÑO]],Tabla1[MES],Tabla1[[#This Row],[MES]])</f>
        <v>360</v>
      </c>
      <c r="S509" s="17">
        <f ca="1">Tabla1[[#This Row],[HORAS DISPONIBLES]]/360</f>
        <v>1</v>
      </c>
    </row>
    <row r="510" spans="1:19" x14ac:dyDescent="0.2">
      <c r="A510" s="1" t="s">
        <v>151</v>
      </c>
      <c r="B510" s="1" t="s">
        <v>51</v>
      </c>
      <c r="C510" s="1" t="str">
        <f ca="1">VLOOKUP(RANDBETWEEN(1,13),Tablas!$N$7:$O$19,2,0)</f>
        <v>DRAGALINA</v>
      </c>
      <c r="D510" s="1" t="s">
        <v>12</v>
      </c>
      <c r="E510" s="1" t="s">
        <v>13</v>
      </c>
      <c r="F510" s="1">
        <v>107</v>
      </c>
      <c r="G510" s="1" t="s">
        <v>29</v>
      </c>
      <c r="H510" s="1">
        <v>908</v>
      </c>
      <c r="I510" s="2">
        <f t="shared" ca="1" si="7"/>
        <v>43444</v>
      </c>
      <c r="J510" s="1" t="str">
        <f ca="1">IFERROR(IF(YEAR(Tabla1[[#This Row],[FECHA EJEC.]])&gt;0,"CONFORME","STANDBY"),"PENDIENTE")</f>
        <v>CONFORME</v>
      </c>
      <c r="K510" s="2">
        <f ca="1">IF(VLOOKUP(RANDBETWEEN(1,20),Tablas!$Q$6:$R$25,2,0)=0,"",Tabla1[[#This Row],[FECHA PROG.]]+VLOOKUP(RANDBETWEEN(1,20),Tablas!$Q$6:$R$25,2,0))</f>
        <v>43448</v>
      </c>
      <c r="L510" s="7">
        <f ca="1">IF(Tabla1[[#This Row],[FECHA EJEC.]]="","",TIME(RANDBETWEEN(9,15),RANDBETWEEN(10,40),0))</f>
        <v>0.59861111111111109</v>
      </c>
      <c r="M510" s="7">
        <f ca="1">IF(Tabla1[[#This Row],[FECHA EJEC.]]="","",Tabla1[[#This Row],[HORA INICIO]]+TIME(RANDBETWEEN(1,4),RANDBETWEEN(10,30),0))</f>
        <v>0.70277777777777772</v>
      </c>
      <c r="N510" s="8">
        <f ca="1">IF(Tabla1[[#This Row],[FECHA EJEC.]]="","",HOUR(Tabla1[[#This Row],[HORA TERMINO]]-Tabla1[[#This Row],[HORA INICIO]])+MINUTE(Tabla1[[#This Row],[HORA TERMINO]]-Tabla1[[#This Row],[HORA INICIO]])/60)</f>
        <v>2.5</v>
      </c>
      <c r="O510" s="1" t="str">
        <f ca="1">IF(AND(K510=I510,J510="CONFORME"),"FECHA CUMPLIDA",IF(J510="STAND BY","STAND BY",IF(J510=""," ",IF(Tabla1[[#This Row],[FECHA EJEC.]]="","PENDIENTE",CONCATENATE("RETRASO DE ",(K510-I510)," DIAS")))))</f>
        <v>RETRASO DE 4 DIAS</v>
      </c>
      <c r="P510" s="2" t="str">
        <f ca="1">VLOOKUP(MONTH(Tabla1[[#This Row],[FECHA PROG.]]),Tabla2[],2,0)</f>
        <v>Dic</v>
      </c>
      <c r="Q510" s="1">
        <f ca="1">YEAR(Tabla1[[#This Row],[FECHA PROG.]])</f>
        <v>2018</v>
      </c>
      <c r="R510" s="8">
        <f ca="1">360-SUMIFS(Tabla1[HORAS],Tabla1[MÁQUINA],Tabla1[[#This Row],[MÁQUINA]],Tabla1[AÑO],Tabla1[[#This Row],[AÑO]],Tabla1[MES],Tabla1[[#This Row],[MES]])</f>
        <v>350.66666666666669</v>
      </c>
      <c r="S510" s="17">
        <f ca="1">Tabla1[[#This Row],[HORAS DISPONIBLES]]/360</f>
        <v>0.97407407407407409</v>
      </c>
    </row>
    <row r="511" spans="1:19" x14ac:dyDescent="0.2">
      <c r="A511" s="1" t="s">
        <v>154</v>
      </c>
      <c r="B511" s="1" t="s">
        <v>63</v>
      </c>
      <c r="C511" s="1" t="str">
        <f ca="1">VLOOKUP(RANDBETWEEN(1,13),Tablas!$N$7:$O$19,2,0)</f>
        <v>DRAGAS</v>
      </c>
      <c r="E511" s="1" t="s">
        <v>18</v>
      </c>
      <c r="F511" s="1">
        <v>107</v>
      </c>
      <c r="G511" s="1" t="s">
        <v>19</v>
      </c>
      <c r="H511" s="1">
        <v>1698</v>
      </c>
      <c r="I511" s="2">
        <f t="shared" ca="1" si="7"/>
        <v>43605</v>
      </c>
      <c r="J511" s="1" t="str">
        <f ca="1">IFERROR(IF(YEAR(Tabla1[[#This Row],[FECHA EJEC.]])&gt;0,"CONFORME","STANDBY"),"PENDIENTE")</f>
        <v>CONFORME</v>
      </c>
      <c r="K511" s="2">
        <f ca="1">IF(VLOOKUP(RANDBETWEEN(1,20),Tablas!$Q$6:$R$25,2,0)=0,"",Tabla1[[#This Row],[FECHA PROG.]]+VLOOKUP(RANDBETWEEN(1,20),Tablas!$Q$6:$R$25,2,0))</f>
        <v>43607</v>
      </c>
      <c r="L511" s="7">
        <f ca="1">IF(Tabla1[[#This Row],[FECHA EJEC.]]="","",TIME(RANDBETWEEN(9,15),RANDBETWEEN(10,40),0))</f>
        <v>0.47986111111111113</v>
      </c>
      <c r="M511" s="7">
        <f ca="1">IF(Tabla1[[#This Row],[FECHA EJEC.]]="","",Tabla1[[#This Row],[HORA INICIO]]+TIME(RANDBETWEEN(1,4),RANDBETWEEN(10,30),0))</f>
        <v>0.66111111111111109</v>
      </c>
      <c r="N511" s="8">
        <f ca="1">IF(Tabla1[[#This Row],[FECHA EJEC.]]="","",HOUR(Tabla1[[#This Row],[HORA TERMINO]]-Tabla1[[#This Row],[HORA INICIO]])+MINUTE(Tabla1[[#This Row],[HORA TERMINO]]-Tabla1[[#This Row],[HORA INICIO]])/60)</f>
        <v>4.3499999999999996</v>
      </c>
      <c r="O511" s="1" t="str">
        <f ca="1">IF(AND(K511=I511,J511="CONFORME"),"FECHA CUMPLIDA",IF(J511="STAND BY","STAND BY",IF(J511=""," ",IF(Tabla1[[#This Row],[FECHA EJEC.]]="","PENDIENTE",CONCATENATE("RETRASO DE ",(K511-I511)," DIAS")))))</f>
        <v>RETRASO DE 2 DIAS</v>
      </c>
      <c r="P511" s="2" t="str">
        <f ca="1">VLOOKUP(MONTH(Tabla1[[#This Row],[FECHA PROG.]]),Tabla2[],2,0)</f>
        <v>May</v>
      </c>
      <c r="Q511" s="1">
        <f ca="1">YEAR(Tabla1[[#This Row],[FECHA PROG.]])</f>
        <v>2019</v>
      </c>
      <c r="R511" s="8">
        <f ca="1">360-SUMIFS(Tabla1[HORAS],Tabla1[MÁQUINA],Tabla1[[#This Row],[MÁQUINA]],Tabla1[AÑO],Tabla1[[#This Row],[AÑO]],Tabla1[MES],Tabla1[[#This Row],[MES]])</f>
        <v>349.38333333333333</v>
      </c>
      <c r="S511" s="17">
        <f ca="1">Tabla1[[#This Row],[HORAS DISPONIBLES]]/360</f>
        <v>0.97050925925925924</v>
      </c>
    </row>
    <row r="512" spans="1:19" x14ac:dyDescent="0.2">
      <c r="A512" s="1" t="s">
        <v>184</v>
      </c>
      <c r="B512" s="1" t="s">
        <v>94</v>
      </c>
      <c r="C512" s="1" t="str">
        <f ca="1">VLOOKUP(RANDBETWEEN(1,13),Tablas!$N$7:$O$19,2,0)</f>
        <v>PAVIMENTADORA</v>
      </c>
      <c r="E512" s="1" t="s">
        <v>18</v>
      </c>
      <c r="F512" s="1">
        <v>201</v>
      </c>
      <c r="G512" s="1" t="s">
        <v>55</v>
      </c>
      <c r="H512" s="1">
        <v>1911</v>
      </c>
      <c r="I512" s="2">
        <f t="shared" ca="1" si="7"/>
        <v>43602</v>
      </c>
      <c r="J512" s="1" t="str">
        <f ca="1">IFERROR(IF(YEAR(Tabla1[[#This Row],[FECHA EJEC.]])&gt;0,"CONFORME","STANDBY"),"PENDIENTE")</f>
        <v>CONFORME</v>
      </c>
      <c r="K512" s="2">
        <f ca="1">IF(VLOOKUP(RANDBETWEEN(1,20),Tablas!$Q$6:$R$25,2,0)=0,"",Tabla1[[#This Row],[FECHA PROG.]]+VLOOKUP(RANDBETWEEN(1,20),Tablas!$Q$6:$R$25,2,0))</f>
        <v>43602</v>
      </c>
      <c r="L512" s="7">
        <f ca="1">IF(Tabla1[[#This Row],[FECHA EJEC.]]="","",TIME(RANDBETWEEN(9,15),RANDBETWEEN(10,40),0))</f>
        <v>0.64513888888888893</v>
      </c>
      <c r="M512" s="7">
        <f ca="1">IF(Tabla1[[#This Row],[FECHA EJEC.]]="","",Tabla1[[#This Row],[HORA INICIO]]+TIME(RANDBETWEEN(1,4),RANDBETWEEN(10,30),0))</f>
        <v>0.69791666666666674</v>
      </c>
      <c r="N512" s="8">
        <f ca="1">IF(Tabla1[[#This Row],[FECHA EJEC.]]="","",HOUR(Tabla1[[#This Row],[HORA TERMINO]]-Tabla1[[#This Row],[HORA INICIO]])+MINUTE(Tabla1[[#This Row],[HORA TERMINO]]-Tabla1[[#This Row],[HORA INICIO]])/60)</f>
        <v>1.2666666666666666</v>
      </c>
      <c r="O512" s="1" t="str">
        <f ca="1">IF(AND(K512=I512,J512="CONFORME"),"FECHA CUMPLIDA",IF(J512="STAND BY","STAND BY",IF(J512=""," ",IF(Tabla1[[#This Row],[FECHA EJEC.]]="","PENDIENTE",CONCATENATE("RETRASO DE ",(K512-I512)," DIAS")))))</f>
        <v>FECHA CUMPLIDA</v>
      </c>
      <c r="P512" s="2" t="str">
        <f ca="1">VLOOKUP(MONTH(Tabla1[[#This Row],[FECHA PROG.]]),Tabla2[],2,0)</f>
        <v>May</v>
      </c>
      <c r="Q512" s="1">
        <f ca="1">YEAR(Tabla1[[#This Row],[FECHA PROG.]])</f>
        <v>2019</v>
      </c>
      <c r="R512" s="8">
        <f ca="1">360-SUMIFS(Tabla1[HORAS],Tabla1[MÁQUINA],Tabla1[[#This Row],[MÁQUINA]],Tabla1[AÑO],Tabla1[[#This Row],[AÑO]],Tabla1[MES],Tabla1[[#This Row],[MES]])</f>
        <v>358.73333333333335</v>
      </c>
      <c r="S512" s="17">
        <f ca="1">Tabla1[[#This Row],[HORAS DISPONIBLES]]/360</f>
        <v>0.99648148148148152</v>
      </c>
    </row>
    <row r="513" spans="1:19" x14ac:dyDescent="0.2">
      <c r="A513" s="1" t="s">
        <v>188</v>
      </c>
      <c r="B513" s="1" t="s">
        <v>35</v>
      </c>
      <c r="C513" s="1" t="str">
        <f ca="1">VLOOKUP(RANDBETWEEN(1,13),Tablas!$N$7:$O$19,2,0)</f>
        <v>TRACTORES</v>
      </c>
      <c r="D513" s="1" t="s">
        <v>12</v>
      </c>
      <c r="E513" s="1" t="s">
        <v>13</v>
      </c>
      <c r="F513" s="1">
        <v>106</v>
      </c>
      <c r="G513" s="1" t="s">
        <v>29</v>
      </c>
      <c r="H513" s="1">
        <v>908</v>
      </c>
      <c r="I513" s="2">
        <f t="shared" ca="1" si="7"/>
        <v>43612</v>
      </c>
      <c r="J513" s="1" t="str">
        <f ca="1">IFERROR(IF(YEAR(Tabla1[[#This Row],[FECHA EJEC.]])&gt;0,"CONFORME","STANDBY"),"PENDIENTE")</f>
        <v>CONFORME</v>
      </c>
      <c r="K513" s="2">
        <f ca="1">IF(VLOOKUP(RANDBETWEEN(1,20),Tablas!$Q$6:$R$25,2,0)=0,"",Tabla1[[#This Row],[FECHA PROG.]]+VLOOKUP(RANDBETWEEN(1,20),Tablas!$Q$6:$R$25,2,0))</f>
        <v>43612</v>
      </c>
      <c r="L513" s="7">
        <f ca="1">IF(Tabla1[[#This Row],[FECHA EJEC.]]="","",TIME(RANDBETWEEN(9,15),RANDBETWEEN(10,40),0))</f>
        <v>0.42430555555555555</v>
      </c>
      <c r="M513" s="7">
        <f ca="1">IF(Tabla1[[#This Row],[FECHA EJEC.]]="","",Tabla1[[#This Row],[HORA INICIO]]+TIME(RANDBETWEEN(1,4),RANDBETWEEN(10,30),0))</f>
        <v>0.56666666666666665</v>
      </c>
      <c r="N513" s="8">
        <f ca="1">IF(Tabla1[[#This Row],[FECHA EJEC.]]="","",HOUR(Tabla1[[#This Row],[HORA TERMINO]]-Tabla1[[#This Row],[HORA INICIO]])+MINUTE(Tabla1[[#This Row],[HORA TERMINO]]-Tabla1[[#This Row],[HORA INICIO]])/60)</f>
        <v>3.4166666666666665</v>
      </c>
      <c r="O513" s="1" t="str">
        <f ca="1">IF(AND(K513=I513,J513="CONFORME"),"FECHA CUMPLIDA",IF(J513="STAND BY","STAND BY",IF(J513=""," ",IF(Tabla1[[#This Row],[FECHA EJEC.]]="","PENDIENTE",CONCATENATE("RETRASO DE ",(K513-I513)," DIAS")))))</f>
        <v>FECHA CUMPLIDA</v>
      </c>
      <c r="P513" s="2" t="str">
        <f ca="1">VLOOKUP(MONTH(Tabla1[[#This Row],[FECHA PROG.]]),Tabla2[],2,0)</f>
        <v>May</v>
      </c>
      <c r="Q513" s="1">
        <f ca="1">YEAR(Tabla1[[#This Row],[FECHA PROG.]])</f>
        <v>2019</v>
      </c>
      <c r="R513" s="8">
        <f ca="1">360-SUMIFS(Tabla1[HORAS],Tabla1[MÁQUINA],Tabla1[[#This Row],[MÁQUINA]],Tabla1[AÑO],Tabla1[[#This Row],[AÑO]],Tabla1[MES],Tabla1[[#This Row],[MES]])</f>
        <v>352.1</v>
      </c>
      <c r="S513" s="17">
        <f ca="1">Tabla1[[#This Row],[HORAS DISPONIBLES]]/360</f>
        <v>0.97805555555555557</v>
      </c>
    </row>
    <row r="514" spans="1:19" x14ac:dyDescent="0.2">
      <c r="A514" s="1" t="s">
        <v>188</v>
      </c>
      <c r="B514" s="1" t="s">
        <v>35</v>
      </c>
      <c r="C514" s="1" t="str">
        <f ca="1">VLOOKUP(RANDBETWEEN(1,13),Tablas!$N$7:$O$19,2,0)</f>
        <v>DRAGAS</v>
      </c>
      <c r="D514" s="1" t="s">
        <v>12</v>
      </c>
      <c r="E514" s="1" t="s">
        <v>18</v>
      </c>
      <c r="F514" s="1">
        <v>106</v>
      </c>
      <c r="G514" s="1" t="s">
        <v>55</v>
      </c>
      <c r="H514" s="1">
        <v>1911</v>
      </c>
      <c r="I514" s="2">
        <f t="shared" ref="I514:I577" ca="1" si="8">RANDBETWEEN(43101,43616)</f>
        <v>43436</v>
      </c>
      <c r="J514" s="1" t="str">
        <f ca="1">IFERROR(IF(YEAR(Tabla1[[#This Row],[FECHA EJEC.]])&gt;0,"CONFORME","STANDBY"),"PENDIENTE")</f>
        <v>CONFORME</v>
      </c>
      <c r="K514" s="2">
        <f ca="1">IF(VLOOKUP(RANDBETWEEN(1,20),Tablas!$Q$6:$R$25,2,0)=0,"",Tabla1[[#This Row],[FECHA PROG.]]+VLOOKUP(RANDBETWEEN(1,20),Tablas!$Q$6:$R$25,2,0))</f>
        <v>43438</v>
      </c>
      <c r="L514" s="7">
        <f ca="1">IF(Tabla1[[#This Row],[FECHA EJEC.]]="","",TIME(RANDBETWEEN(9,15),RANDBETWEEN(10,40),0))</f>
        <v>0.39097222222222222</v>
      </c>
      <c r="M514" s="7">
        <f ca="1">IF(Tabla1[[#This Row],[FECHA EJEC.]]="","",Tabla1[[#This Row],[HORA INICIO]]+TIME(RANDBETWEEN(1,4),RANDBETWEEN(10,30),0))</f>
        <v>0.48402777777777778</v>
      </c>
      <c r="N514" s="8">
        <f ca="1">IF(Tabla1[[#This Row],[FECHA EJEC.]]="","",HOUR(Tabla1[[#This Row],[HORA TERMINO]]-Tabla1[[#This Row],[HORA INICIO]])+MINUTE(Tabla1[[#This Row],[HORA TERMINO]]-Tabla1[[#This Row],[HORA INICIO]])/60)</f>
        <v>2.2333333333333334</v>
      </c>
      <c r="O514" s="1" t="str">
        <f ca="1">IF(AND(K514=I514,J514="CONFORME"),"FECHA CUMPLIDA",IF(J514="STAND BY","STAND BY",IF(J514=""," ",IF(Tabla1[[#This Row],[FECHA EJEC.]]="","PENDIENTE",CONCATENATE("RETRASO DE ",(K514-I514)," DIAS")))))</f>
        <v>RETRASO DE 2 DIAS</v>
      </c>
      <c r="P514" s="2" t="str">
        <f ca="1">VLOOKUP(MONTH(Tabla1[[#This Row],[FECHA PROG.]]),Tabla2[],2,0)</f>
        <v>Dic</v>
      </c>
      <c r="Q514" s="1">
        <f ca="1">YEAR(Tabla1[[#This Row],[FECHA PROG.]])</f>
        <v>2018</v>
      </c>
      <c r="R514" s="8">
        <f ca="1">360-SUMIFS(Tabla1[HORAS],Tabla1[MÁQUINA],Tabla1[[#This Row],[MÁQUINA]],Tabla1[AÑO],Tabla1[[#This Row],[AÑO]],Tabla1[MES],Tabla1[[#This Row],[MES]])</f>
        <v>330.26666666666665</v>
      </c>
      <c r="S514" s="17">
        <f ca="1">Tabla1[[#This Row],[HORAS DISPONIBLES]]/360</f>
        <v>0.91740740740740734</v>
      </c>
    </row>
    <row r="515" spans="1:19" x14ac:dyDescent="0.2">
      <c r="A515" s="1" t="s">
        <v>140</v>
      </c>
      <c r="B515" s="1" t="s">
        <v>30</v>
      </c>
      <c r="C515" s="1" t="str">
        <f ca="1">VLOOKUP(RANDBETWEEN(1,13),Tablas!$N$7:$O$19,2,0)</f>
        <v>MOTONIVELADORA</v>
      </c>
      <c r="D515" s="1" t="s">
        <v>12</v>
      </c>
      <c r="E515" s="1" t="s">
        <v>24</v>
      </c>
      <c r="F515" s="1">
        <v>201</v>
      </c>
      <c r="G515" s="1" t="s">
        <v>25</v>
      </c>
      <c r="H515" s="1">
        <v>1168</v>
      </c>
      <c r="I515" s="2">
        <f t="shared" ca="1" si="8"/>
        <v>43444</v>
      </c>
      <c r="J515" s="1" t="str">
        <f ca="1">IFERROR(IF(YEAR(Tabla1[[#This Row],[FECHA EJEC.]])&gt;0,"CONFORME","STANDBY"),"PENDIENTE")</f>
        <v>CONFORME</v>
      </c>
      <c r="K515" s="2">
        <f ca="1">IF(VLOOKUP(RANDBETWEEN(1,20),Tablas!$Q$6:$R$25,2,0)=0,"",Tabla1[[#This Row],[FECHA PROG.]]+VLOOKUP(RANDBETWEEN(1,20),Tablas!$Q$6:$R$25,2,0))</f>
        <v>43445</v>
      </c>
      <c r="L515" s="7">
        <f ca="1">IF(Tabla1[[#This Row],[FECHA EJEC.]]="","",TIME(RANDBETWEEN(9,15),RANDBETWEEN(10,40),0))</f>
        <v>0.6020833333333333</v>
      </c>
      <c r="M515" s="7">
        <f ca="1">IF(Tabla1[[#This Row],[FECHA EJEC.]]="","",Tabla1[[#This Row],[HORA INICIO]]+TIME(RANDBETWEEN(1,4),RANDBETWEEN(10,30),0))</f>
        <v>0.66249999999999998</v>
      </c>
      <c r="N515" s="8">
        <f ca="1">IF(Tabla1[[#This Row],[FECHA EJEC.]]="","",HOUR(Tabla1[[#This Row],[HORA TERMINO]]-Tabla1[[#This Row],[HORA INICIO]])+MINUTE(Tabla1[[#This Row],[HORA TERMINO]]-Tabla1[[#This Row],[HORA INICIO]])/60)</f>
        <v>1.45</v>
      </c>
      <c r="O515" s="1" t="str">
        <f ca="1">IF(AND(K515=I515,J515="CONFORME"),"FECHA CUMPLIDA",IF(J515="STAND BY","STAND BY",IF(J515=""," ",IF(Tabla1[[#This Row],[FECHA EJEC.]]="","PENDIENTE",CONCATENATE("RETRASO DE ",(K515-I515)," DIAS")))))</f>
        <v>RETRASO DE 1 DIAS</v>
      </c>
      <c r="P515" s="2" t="str">
        <f ca="1">VLOOKUP(MONTH(Tabla1[[#This Row],[FECHA PROG.]]),Tabla2[],2,0)</f>
        <v>Dic</v>
      </c>
      <c r="Q515" s="1">
        <f ca="1">YEAR(Tabla1[[#This Row],[FECHA PROG.]])</f>
        <v>2018</v>
      </c>
      <c r="R515" s="8">
        <f ca="1">360-SUMIFS(Tabla1[HORAS],Tabla1[MÁQUINA],Tabla1[[#This Row],[MÁQUINA]],Tabla1[AÑO],Tabla1[[#This Row],[AÑO]],Tabla1[MES],Tabla1[[#This Row],[MES]])</f>
        <v>352.66666666666669</v>
      </c>
      <c r="S515" s="17">
        <f ca="1">Tabla1[[#This Row],[HORAS DISPONIBLES]]/360</f>
        <v>0.97962962962962963</v>
      </c>
    </row>
    <row r="516" spans="1:19" x14ac:dyDescent="0.2">
      <c r="A516" s="1" t="s">
        <v>134</v>
      </c>
      <c r="B516" s="1" t="s">
        <v>52</v>
      </c>
      <c r="C516" s="1" t="str">
        <f ca="1">VLOOKUP(RANDBETWEEN(1,13),Tablas!$N$7:$O$19,2,0)</f>
        <v>TRACTORES</v>
      </c>
      <c r="D516" s="1" t="s">
        <v>12</v>
      </c>
      <c r="E516" s="1" t="s">
        <v>13</v>
      </c>
      <c r="F516" s="1">
        <v>107</v>
      </c>
      <c r="G516" s="1" t="s">
        <v>29</v>
      </c>
      <c r="H516" s="1">
        <v>908</v>
      </c>
      <c r="I516" s="2">
        <f t="shared" ca="1" si="8"/>
        <v>43312</v>
      </c>
      <c r="J516" s="1" t="str">
        <f ca="1">IFERROR(IF(YEAR(Tabla1[[#This Row],[FECHA EJEC.]])&gt;0,"CONFORME","STANDBY"),"PENDIENTE")</f>
        <v>CONFORME</v>
      </c>
      <c r="K516" s="2">
        <f ca="1">IF(VLOOKUP(RANDBETWEEN(1,20),Tablas!$Q$6:$R$25,2,0)=0,"",Tabla1[[#This Row],[FECHA PROG.]]+VLOOKUP(RANDBETWEEN(1,20),Tablas!$Q$6:$R$25,2,0))</f>
        <v>43315</v>
      </c>
      <c r="L516" s="7">
        <f ca="1">IF(Tabla1[[#This Row],[FECHA EJEC.]]="","",TIME(RANDBETWEEN(9,15),RANDBETWEEN(10,40),0))</f>
        <v>0.65138888888888891</v>
      </c>
      <c r="M516" s="7">
        <f ca="1">IF(Tabla1[[#This Row],[FECHA EJEC.]]="","",Tabla1[[#This Row],[HORA INICIO]]+TIME(RANDBETWEEN(1,4),RANDBETWEEN(10,30),0))</f>
        <v>0.78749999999999998</v>
      </c>
      <c r="N516" s="8">
        <f ca="1">IF(Tabla1[[#This Row],[FECHA EJEC.]]="","",HOUR(Tabla1[[#This Row],[HORA TERMINO]]-Tabla1[[#This Row],[HORA INICIO]])+MINUTE(Tabla1[[#This Row],[HORA TERMINO]]-Tabla1[[#This Row],[HORA INICIO]])/60)</f>
        <v>3.2666666666666666</v>
      </c>
      <c r="O516" s="1" t="str">
        <f ca="1">IF(AND(K516=I516,J516="CONFORME"),"FECHA CUMPLIDA",IF(J516="STAND BY","STAND BY",IF(J516=""," ",IF(Tabla1[[#This Row],[FECHA EJEC.]]="","PENDIENTE",CONCATENATE("RETRASO DE ",(K516-I516)," DIAS")))))</f>
        <v>RETRASO DE 3 DIAS</v>
      </c>
      <c r="P516" s="2" t="str">
        <f ca="1">VLOOKUP(MONTH(Tabla1[[#This Row],[FECHA PROG.]]),Tabla2[],2,0)</f>
        <v>Jul</v>
      </c>
      <c r="Q516" s="1">
        <f ca="1">YEAR(Tabla1[[#This Row],[FECHA PROG.]])</f>
        <v>2018</v>
      </c>
      <c r="R516" s="8">
        <f ca="1">360-SUMIFS(Tabla1[HORAS],Tabla1[MÁQUINA],Tabla1[[#This Row],[MÁQUINA]],Tabla1[AÑO],Tabla1[[#This Row],[AÑO]],Tabla1[MES],Tabla1[[#This Row],[MES]])</f>
        <v>340.7</v>
      </c>
      <c r="S516" s="17">
        <f ca="1">Tabla1[[#This Row],[HORAS DISPONIBLES]]/360</f>
        <v>0.94638888888888884</v>
      </c>
    </row>
    <row r="517" spans="1:19" x14ac:dyDescent="0.2">
      <c r="A517" s="1" t="s">
        <v>188</v>
      </c>
      <c r="B517" s="1" t="s">
        <v>35</v>
      </c>
      <c r="C517" s="1" t="str">
        <f ca="1">VLOOKUP(RANDBETWEEN(1,13),Tablas!$N$7:$O$19,2,0)</f>
        <v>RETROEXCAVADORA</v>
      </c>
      <c r="D517" s="1" t="s">
        <v>12</v>
      </c>
      <c r="E517" s="1" t="s">
        <v>13</v>
      </c>
      <c r="F517" s="1">
        <v>106</v>
      </c>
      <c r="G517" s="1" t="s">
        <v>29</v>
      </c>
      <c r="H517" s="1">
        <v>908</v>
      </c>
      <c r="I517" s="2">
        <f t="shared" ca="1" si="8"/>
        <v>43204</v>
      </c>
      <c r="J517" s="1" t="str">
        <f ca="1">IFERROR(IF(YEAR(Tabla1[[#This Row],[FECHA EJEC.]])&gt;0,"CONFORME","STANDBY"),"PENDIENTE")</f>
        <v>CONFORME</v>
      </c>
      <c r="K517" s="2">
        <f ca="1">IF(VLOOKUP(RANDBETWEEN(1,20),Tablas!$Q$6:$R$25,2,0)=0,"",Tabla1[[#This Row],[FECHA PROG.]]+VLOOKUP(RANDBETWEEN(1,20),Tablas!$Q$6:$R$25,2,0))</f>
        <v>43205</v>
      </c>
      <c r="L517" s="7">
        <f ca="1">IF(Tabla1[[#This Row],[FECHA EJEC.]]="","",TIME(RANDBETWEEN(9,15),RANDBETWEEN(10,40),0))</f>
        <v>0.63958333333333328</v>
      </c>
      <c r="M517" s="7">
        <f ca="1">IF(Tabla1[[#This Row],[FECHA EJEC.]]="","",Tabla1[[#This Row],[HORA INICIO]]+TIME(RANDBETWEEN(1,4),RANDBETWEEN(10,30),0))</f>
        <v>0.77847222222222223</v>
      </c>
      <c r="N517" s="8">
        <f ca="1">IF(Tabla1[[#This Row],[FECHA EJEC.]]="","",HOUR(Tabla1[[#This Row],[HORA TERMINO]]-Tabla1[[#This Row],[HORA INICIO]])+MINUTE(Tabla1[[#This Row],[HORA TERMINO]]-Tabla1[[#This Row],[HORA INICIO]])/60)</f>
        <v>3.3333333333333335</v>
      </c>
      <c r="O517" s="1" t="str">
        <f ca="1">IF(AND(K517=I517,J517="CONFORME"),"FECHA CUMPLIDA",IF(J517="STAND BY","STAND BY",IF(J517=""," ",IF(Tabla1[[#This Row],[FECHA EJEC.]]="","PENDIENTE",CONCATENATE("RETRASO DE ",(K517-I517)," DIAS")))))</f>
        <v>RETRASO DE 1 DIAS</v>
      </c>
      <c r="P517" s="2" t="str">
        <f ca="1">VLOOKUP(MONTH(Tabla1[[#This Row],[FECHA PROG.]]),Tabla2[],2,0)</f>
        <v>Abr</v>
      </c>
      <c r="Q517" s="1">
        <f ca="1">YEAR(Tabla1[[#This Row],[FECHA PROG.]])</f>
        <v>2018</v>
      </c>
      <c r="R517" s="8">
        <f ca="1">360-SUMIFS(Tabla1[HORAS],Tabla1[MÁQUINA],Tabla1[[#This Row],[MÁQUINA]],Tabla1[AÑO],Tabla1[[#This Row],[AÑO]],Tabla1[MES],Tabla1[[#This Row],[MES]])</f>
        <v>344.26666666666665</v>
      </c>
      <c r="S517" s="17">
        <f ca="1">Tabla1[[#This Row],[HORAS DISPONIBLES]]/360</f>
        <v>0.9562962962962962</v>
      </c>
    </row>
    <row r="518" spans="1:19" x14ac:dyDescent="0.2">
      <c r="A518" s="1" t="s">
        <v>188</v>
      </c>
      <c r="B518" s="1" t="s">
        <v>35</v>
      </c>
      <c r="C518" s="1" t="str">
        <f ca="1">VLOOKUP(RANDBETWEEN(1,13),Tablas!$N$7:$O$19,2,0)</f>
        <v>EXCAVADORA</v>
      </c>
      <c r="D518" s="1" t="s">
        <v>12</v>
      </c>
      <c r="E518" s="1" t="s">
        <v>18</v>
      </c>
      <c r="F518" s="1">
        <v>106</v>
      </c>
      <c r="G518" s="1" t="s">
        <v>55</v>
      </c>
      <c r="H518" s="1">
        <v>1911</v>
      </c>
      <c r="I518" s="2">
        <f t="shared" ca="1" si="8"/>
        <v>43444</v>
      </c>
      <c r="J518" s="1" t="str">
        <f ca="1">IFERROR(IF(YEAR(Tabla1[[#This Row],[FECHA EJEC.]])&gt;0,"CONFORME","STANDBY"),"PENDIENTE")</f>
        <v>CONFORME</v>
      </c>
      <c r="K518" s="2">
        <f ca="1">IF(VLOOKUP(RANDBETWEEN(1,20),Tablas!$Q$6:$R$25,2,0)=0,"",Tabla1[[#This Row],[FECHA PROG.]]+VLOOKUP(RANDBETWEEN(1,20),Tablas!$Q$6:$R$25,2,0))</f>
        <v>43448</v>
      </c>
      <c r="L518" s="7">
        <f ca="1">IF(Tabla1[[#This Row],[FECHA EJEC.]]="","",TIME(RANDBETWEEN(9,15),RANDBETWEEN(10,40),0))</f>
        <v>0.39166666666666666</v>
      </c>
      <c r="M518" s="7">
        <f ca="1">IF(Tabla1[[#This Row],[FECHA EJEC.]]="","",Tabla1[[#This Row],[HORA INICIO]]+TIME(RANDBETWEEN(1,4),RANDBETWEEN(10,30),0))</f>
        <v>0.57847222222222228</v>
      </c>
      <c r="N518" s="8">
        <f ca="1">IF(Tabla1[[#This Row],[FECHA EJEC.]]="","",HOUR(Tabla1[[#This Row],[HORA TERMINO]]-Tabla1[[#This Row],[HORA INICIO]])+MINUTE(Tabla1[[#This Row],[HORA TERMINO]]-Tabla1[[#This Row],[HORA INICIO]])/60)</f>
        <v>4.4833333333333334</v>
      </c>
      <c r="O518" s="1" t="str">
        <f ca="1">IF(AND(K518=I518,J518="CONFORME"),"FECHA CUMPLIDA",IF(J518="STAND BY","STAND BY",IF(J518=""," ",IF(Tabla1[[#This Row],[FECHA EJEC.]]="","PENDIENTE",CONCATENATE("RETRASO DE ",(K518-I518)," DIAS")))))</f>
        <v>RETRASO DE 4 DIAS</v>
      </c>
      <c r="P518" s="2" t="str">
        <f ca="1">VLOOKUP(MONTH(Tabla1[[#This Row],[FECHA PROG.]]),Tabla2[],2,0)</f>
        <v>Dic</v>
      </c>
      <c r="Q518" s="1">
        <f ca="1">YEAR(Tabla1[[#This Row],[FECHA PROG.]])</f>
        <v>2018</v>
      </c>
      <c r="R518" s="8">
        <f ca="1">360-SUMIFS(Tabla1[HORAS],Tabla1[MÁQUINA],Tabla1[[#This Row],[MÁQUINA]],Tabla1[AÑO],Tabla1[[#This Row],[AÑO]],Tabla1[MES],Tabla1[[#This Row],[MES]])</f>
        <v>330.26666666666665</v>
      </c>
      <c r="S518" s="17">
        <f ca="1">Tabla1[[#This Row],[HORAS DISPONIBLES]]/360</f>
        <v>0.91740740740740734</v>
      </c>
    </row>
    <row r="519" spans="1:19" x14ac:dyDescent="0.2">
      <c r="A519" s="1" t="s">
        <v>142</v>
      </c>
      <c r="B519" s="1" t="s">
        <v>37</v>
      </c>
      <c r="C519" s="1" t="str">
        <f ca="1">VLOOKUP(RANDBETWEEN(1,13),Tablas!$N$7:$O$19,2,0)</f>
        <v>COMPACTADORA</v>
      </c>
      <c r="D519" s="1" t="s">
        <v>12</v>
      </c>
      <c r="E519" s="1" t="s">
        <v>24</v>
      </c>
      <c r="F519" s="1">
        <v>201</v>
      </c>
      <c r="G519" s="1" t="s">
        <v>25</v>
      </c>
      <c r="H519" s="1">
        <v>1168</v>
      </c>
      <c r="I519" s="2">
        <f t="shared" ca="1" si="8"/>
        <v>43285</v>
      </c>
      <c r="J519" s="1" t="str">
        <f ca="1">IFERROR(IF(YEAR(Tabla1[[#This Row],[FECHA EJEC.]])&gt;0,"CONFORME","STANDBY"),"PENDIENTE")</f>
        <v>PENDIENTE</v>
      </c>
      <c r="K519" s="2" t="str">
        <f ca="1">IF(VLOOKUP(RANDBETWEEN(1,20),Tablas!$Q$6:$R$25,2,0)=0,"",Tabla1[[#This Row],[FECHA PROG.]]+VLOOKUP(RANDBETWEEN(1,20),Tablas!$Q$6:$R$25,2,0))</f>
        <v/>
      </c>
      <c r="L519" s="7" t="str">
        <f ca="1">IF(Tabla1[[#This Row],[FECHA EJEC.]]="","",TIME(RANDBETWEEN(9,15),RANDBETWEEN(10,40),0))</f>
        <v/>
      </c>
      <c r="M519" s="7" t="str">
        <f ca="1">IF(Tabla1[[#This Row],[FECHA EJEC.]]="","",Tabla1[[#This Row],[HORA INICIO]]+TIME(RANDBETWEEN(1,4),RANDBETWEEN(10,30),0))</f>
        <v/>
      </c>
      <c r="N519" s="8" t="str">
        <f ca="1">IF(Tabla1[[#This Row],[FECHA EJEC.]]="","",HOUR(Tabla1[[#This Row],[HORA TERMINO]]-Tabla1[[#This Row],[HORA INICIO]])+MINUTE(Tabla1[[#This Row],[HORA TERMINO]]-Tabla1[[#This Row],[HORA INICIO]])/60)</f>
        <v/>
      </c>
      <c r="O519" s="1" t="str">
        <f ca="1">IF(AND(K519=I519,J519="CONFORME"),"FECHA CUMPLIDA",IF(J519="STAND BY","STAND BY",IF(J519=""," ",IF(Tabla1[[#This Row],[FECHA EJEC.]]="","PENDIENTE",CONCATENATE("RETRASO DE ",(K519-I519)," DIAS")))))</f>
        <v>PENDIENTE</v>
      </c>
      <c r="P519" s="2" t="str">
        <f ca="1">VLOOKUP(MONTH(Tabla1[[#This Row],[FECHA PROG.]]),Tabla2[],2,0)</f>
        <v>Jul</v>
      </c>
      <c r="Q519" s="1">
        <f ca="1">YEAR(Tabla1[[#This Row],[FECHA PROG.]])</f>
        <v>2018</v>
      </c>
      <c r="R519" s="8">
        <f ca="1">360-SUMIFS(Tabla1[HORAS],Tabla1[MÁQUINA],Tabla1[[#This Row],[MÁQUINA]],Tabla1[AÑO],Tabla1[[#This Row],[AÑO]],Tabla1[MES],Tabla1[[#This Row],[MES]])</f>
        <v>348.16666666666669</v>
      </c>
      <c r="S519" s="17">
        <f ca="1">Tabla1[[#This Row],[HORAS DISPONIBLES]]/360</f>
        <v>0.96712962962962967</v>
      </c>
    </row>
    <row r="520" spans="1:19" x14ac:dyDescent="0.2">
      <c r="A520" s="1" t="s">
        <v>139</v>
      </c>
      <c r="B520" s="1" t="s">
        <v>28</v>
      </c>
      <c r="C520" s="1" t="str">
        <f ca="1">VLOOKUP(RANDBETWEEN(1,13),Tablas!$N$7:$O$19,2,0)</f>
        <v>EXCAVADORA</v>
      </c>
      <c r="D520" s="1" t="s">
        <v>12</v>
      </c>
      <c r="E520" s="1" t="s">
        <v>13</v>
      </c>
      <c r="F520" s="1">
        <v>106</v>
      </c>
      <c r="G520" s="1" t="s">
        <v>29</v>
      </c>
      <c r="H520" s="1">
        <v>908</v>
      </c>
      <c r="I520" s="2">
        <f t="shared" ca="1" si="8"/>
        <v>43367</v>
      </c>
      <c r="J520" s="1" t="str">
        <f ca="1">IFERROR(IF(YEAR(Tabla1[[#This Row],[FECHA EJEC.]])&gt;0,"CONFORME","STANDBY"),"PENDIENTE")</f>
        <v>CONFORME</v>
      </c>
      <c r="K520" s="2">
        <f ca="1">IF(VLOOKUP(RANDBETWEEN(1,20),Tablas!$Q$6:$R$25,2,0)=0,"",Tabla1[[#This Row],[FECHA PROG.]]+VLOOKUP(RANDBETWEEN(1,20),Tablas!$Q$6:$R$25,2,0))</f>
        <v>43367</v>
      </c>
      <c r="L520" s="7">
        <f ca="1">IF(Tabla1[[#This Row],[FECHA EJEC.]]="","",TIME(RANDBETWEEN(9,15),RANDBETWEEN(10,40),0))</f>
        <v>0.3888888888888889</v>
      </c>
      <c r="M520" s="7">
        <f ca="1">IF(Tabla1[[#This Row],[FECHA EJEC.]]="","",Tabla1[[#This Row],[HORA INICIO]]+TIME(RANDBETWEEN(1,4),RANDBETWEEN(10,30),0))</f>
        <v>0.48055555555555557</v>
      </c>
      <c r="N520" s="8">
        <f ca="1">IF(Tabla1[[#This Row],[FECHA EJEC.]]="","",HOUR(Tabla1[[#This Row],[HORA TERMINO]]-Tabla1[[#This Row],[HORA INICIO]])+MINUTE(Tabla1[[#This Row],[HORA TERMINO]]-Tabla1[[#This Row],[HORA INICIO]])/60)</f>
        <v>2.2000000000000002</v>
      </c>
      <c r="O520" s="1" t="str">
        <f ca="1">IF(AND(K520=I520,J520="CONFORME"),"FECHA CUMPLIDA",IF(J520="STAND BY","STAND BY",IF(J520=""," ",IF(Tabla1[[#This Row],[FECHA EJEC.]]="","PENDIENTE",CONCATENATE("RETRASO DE ",(K520-I520)," DIAS")))))</f>
        <v>FECHA CUMPLIDA</v>
      </c>
      <c r="P520" s="2" t="str">
        <f ca="1">VLOOKUP(MONTH(Tabla1[[#This Row],[FECHA PROG.]]),Tabla2[],2,0)</f>
        <v>Set</v>
      </c>
      <c r="Q520" s="1">
        <f ca="1">YEAR(Tabla1[[#This Row],[FECHA PROG.]])</f>
        <v>2018</v>
      </c>
      <c r="R520" s="8">
        <f ca="1">360-SUMIFS(Tabla1[HORAS],Tabla1[MÁQUINA],Tabla1[[#This Row],[MÁQUINA]],Tabla1[AÑO],Tabla1[[#This Row],[AÑO]],Tabla1[MES],Tabla1[[#This Row],[MES]])</f>
        <v>322.11666666666667</v>
      </c>
      <c r="S520" s="17">
        <f ca="1">Tabla1[[#This Row],[HORAS DISPONIBLES]]/360</f>
        <v>0.89476851851851857</v>
      </c>
    </row>
    <row r="521" spans="1:19" x14ac:dyDescent="0.2">
      <c r="A521" s="1" t="s">
        <v>139</v>
      </c>
      <c r="B521" s="1" t="s">
        <v>28</v>
      </c>
      <c r="C521" s="1" t="str">
        <f ca="1">VLOOKUP(RANDBETWEEN(1,13),Tablas!$N$7:$O$19,2,0)</f>
        <v>DRAGAS</v>
      </c>
      <c r="D521" s="1" t="s">
        <v>12</v>
      </c>
      <c r="E521" s="1" t="s">
        <v>18</v>
      </c>
      <c r="F521" s="1">
        <v>106</v>
      </c>
      <c r="G521" s="1" t="s">
        <v>55</v>
      </c>
      <c r="H521" s="1">
        <v>1911</v>
      </c>
      <c r="I521" s="2">
        <f t="shared" ca="1" si="8"/>
        <v>43436</v>
      </c>
      <c r="J521" s="1" t="str">
        <f ca="1">IFERROR(IF(YEAR(Tabla1[[#This Row],[FECHA EJEC.]])&gt;0,"CONFORME","STANDBY"),"PENDIENTE")</f>
        <v>PENDIENTE</v>
      </c>
      <c r="K521" s="2" t="str">
        <f ca="1">IF(VLOOKUP(RANDBETWEEN(1,20),Tablas!$Q$6:$R$25,2,0)=0,"",Tabla1[[#This Row],[FECHA PROG.]]+VLOOKUP(RANDBETWEEN(1,20),Tablas!$Q$6:$R$25,2,0))</f>
        <v/>
      </c>
      <c r="L521" s="7" t="str">
        <f ca="1">IF(Tabla1[[#This Row],[FECHA EJEC.]]="","",TIME(RANDBETWEEN(9,15),RANDBETWEEN(10,40),0))</f>
        <v/>
      </c>
      <c r="M521" s="7" t="str">
        <f ca="1">IF(Tabla1[[#This Row],[FECHA EJEC.]]="","",Tabla1[[#This Row],[HORA INICIO]]+TIME(RANDBETWEEN(1,4),RANDBETWEEN(10,30),0))</f>
        <v/>
      </c>
      <c r="N521" s="8" t="str">
        <f ca="1">IF(Tabla1[[#This Row],[FECHA EJEC.]]="","",HOUR(Tabla1[[#This Row],[HORA TERMINO]]-Tabla1[[#This Row],[HORA INICIO]])+MINUTE(Tabla1[[#This Row],[HORA TERMINO]]-Tabla1[[#This Row],[HORA INICIO]])/60)</f>
        <v/>
      </c>
      <c r="O521" s="1" t="str">
        <f ca="1">IF(AND(K521=I521,J521="CONFORME"),"FECHA CUMPLIDA",IF(J521="STAND BY","STAND BY",IF(J521=""," ",IF(Tabla1[[#This Row],[FECHA EJEC.]]="","PENDIENTE",CONCATENATE("RETRASO DE ",(K521-I521)," DIAS")))))</f>
        <v>PENDIENTE</v>
      </c>
      <c r="P521" s="2" t="str">
        <f ca="1">VLOOKUP(MONTH(Tabla1[[#This Row],[FECHA PROG.]]),Tabla2[],2,0)</f>
        <v>Dic</v>
      </c>
      <c r="Q521" s="1">
        <f ca="1">YEAR(Tabla1[[#This Row],[FECHA PROG.]])</f>
        <v>2018</v>
      </c>
      <c r="R521" s="8">
        <f ca="1">360-SUMIFS(Tabla1[HORAS],Tabla1[MÁQUINA],Tabla1[[#This Row],[MÁQUINA]],Tabla1[AÑO],Tabla1[[#This Row],[AÑO]],Tabla1[MES],Tabla1[[#This Row],[MES]])</f>
        <v>332.58333333333331</v>
      </c>
      <c r="S521" s="17">
        <f ca="1">Tabla1[[#This Row],[HORAS DISPONIBLES]]/360</f>
        <v>0.92384259259259249</v>
      </c>
    </row>
    <row r="522" spans="1:19" x14ac:dyDescent="0.2">
      <c r="A522" s="1" t="s">
        <v>136</v>
      </c>
      <c r="B522" s="1" t="s">
        <v>20</v>
      </c>
      <c r="C522" s="1" t="str">
        <f ca="1">VLOOKUP(RANDBETWEEN(1,13),Tablas!$N$7:$O$19,2,0)</f>
        <v>LAS VOLQUETAS</v>
      </c>
      <c r="D522" s="1" t="s">
        <v>12</v>
      </c>
      <c r="E522" s="1" t="s">
        <v>21</v>
      </c>
      <c r="F522" s="1">
        <v>106</v>
      </c>
      <c r="G522" s="1" t="s">
        <v>19</v>
      </c>
      <c r="H522" s="1">
        <v>1698</v>
      </c>
      <c r="I522" s="2">
        <f t="shared" ca="1" si="8"/>
        <v>43140</v>
      </c>
      <c r="J522" s="1" t="str">
        <f ca="1">IFERROR(IF(YEAR(Tabla1[[#This Row],[FECHA EJEC.]])&gt;0,"CONFORME","STANDBY"),"PENDIENTE")</f>
        <v>CONFORME</v>
      </c>
      <c r="K522" s="2">
        <f ca="1">IF(VLOOKUP(RANDBETWEEN(1,20),Tablas!$Q$6:$R$25,2,0)=0,"",Tabla1[[#This Row],[FECHA PROG.]]+VLOOKUP(RANDBETWEEN(1,20),Tablas!$Q$6:$R$25,2,0))</f>
        <v>43144</v>
      </c>
      <c r="L522" s="7">
        <f ca="1">IF(Tabla1[[#This Row],[FECHA EJEC.]]="","",TIME(RANDBETWEEN(9,15),RANDBETWEEN(10,40),0))</f>
        <v>0.38541666666666669</v>
      </c>
      <c r="M522" s="7">
        <f ca="1">IF(Tabla1[[#This Row],[FECHA EJEC.]]="","",Tabla1[[#This Row],[HORA INICIO]]+TIME(RANDBETWEEN(1,4),RANDBETWEEN(10,30),0))</f>
        <v>0.5180555555555556</v>
      </c>
      <c r="N522" s="8">
        <f ca="1">IF(Tabla1[[#This Row],[FECHA EJEC.]]="","",HOUR(Tabla1[[#This Row],[HORA TERMINO]]-Tabla1[[#This Row],[HORA INICIO]])+MINUTE(Tabla1[[#This Row],[HORA TERMINO]]-Tabla1[[#This Row],[HORA INICIO]])/60)</f>
        <v>3.1833333333333331</v>
      </c>
      <c r="O522" s="1" t="str">
        <f ca="1">IF(AND(K522=I522,J522="CONFORME"),"FECHA CUMPLIDA",IF(J522="STAND BY","STAND BY",IF(J522=""," ",IF(Tabla1[[#This Row],[FECHA EJEC.]]="","PENDIENTE",CONCATENATE("RETRASO DE ",(K522-I522)," DIAS")))))</f>
        <v>RETRASO DE 4 DIAS</v>
      </c>
      <c r="P522" s="2" t="str">
        <f ca="1">VLOOKUP(MONTH(Tabla1[[#This Row],[FECHA PROG.]]),Tabla2[],2,0)</f>
        <v>Feb</v>
      </c>
      <c r="Q522" s="1">
        <f ca="1">YEAR(Tabla1[[#This Row],[FECHA PROG.]])</f>
        <v>2018</v>
      </c>
      <c r="R522" s="8">
        <f ca="1">360-SUMIFS(Tabla1[HORAS],Tabla1[MÁQUINA],Tabla1[[#This Row],[MÁQUINA]],Tabla1[AÑO],Tabla1[[#This Row],[AÑO]],Tabla1[MES],Tabla1[[#This Row],[MES]])</f>
        <v>353.5</v>
      </c>
      <c r="S522" s="17">
        <f ca="1">Tabla1[[#This Row],[HORAS DISPONIBLES]]/360</f>
        <v>0.9819444444444444</v>
      </c>
    </row>
    <row r="523" spans="1:19" x14ac:dyDescent="0.2">
      <c r="A523" s="1" t="s">
        <v>142</v>
      </c>
      <c r="B523" s="1" t="s">
        <v>33</v>
      </c>
      <c r="C523" s="1" t="str">
        <f ca="1">VLOOKUP(RANDBETWEEN(1,13),Tablas!$N$7:$O$19,2,0)</f>
        <v>DRAGALINA</v>
      </c>
      <c r="D523" s="1" t="s">
        <v>12</v>
      </c>
      <c r="E523" s="1" t="s">
        <v>24</v>
      </c>
      <c r="F523" s="1">
        <v>201</v>
      </c>
      <c r="G523" s="1" t="s">
        <v>25</v>
      </c>
      <c r="H523" s="1">
        <v>1168</v>
      </c>
      <c r="I523" s="2">
        <f t="shared" ca="1" si="8"/>
        <v>43597</v>
      </c>
      <c r="J523" s="1" t="str">
        <f ca="1">IFERROR(IF(YEAR(Tabla1[[#This Row],[FECHA EJEC.]])&gt;0,"CONFORME","STANDBY"),"PENDIENTE")</f>
        <v>CONFORME</v>
      </c>
      <c r="K523" s="2">
        <f ca="1">IF(VLOOKUP(RANDBETWEEN(1,20),Tablas!$Q$6:$R$25,2,0)=0,"",Tabla1[[#This Row],[FECHA PROG.]]+VLOOKUP(RANDBETWEEN(1,20),Tablas!$Q$6:$R$25,2,0))</f>
        <v>43598</v>
      </c>
      <c r="L523" s="7">
        <f ca="1">IF(Tabla1[[#This Row],[FECHA EJEC.]]="","",TIME(RANDBETWEEN(9,15),RANDBETWEEN(10,40),0))</f>
        <v>0.56111111111111112</v>
      </c>
      <c r="M523" s="7">
        <f ca="1">IF(Tabla1[[#This Row],[FECHA EJEC.]]="","",Tabla1[[#This Row],[HORA INICIO]]+TIME(RANDBETWEEN(1,4),RANDBETWEEN(10,30),0))</f>
        <v>0.74513888888888891</v>
      </c>
      <c r="N523" s="8">
        <f ca="1">IF(Tabla1[[#This Row],[FECHA EJEC.]]="","",HOUR(Tabla1[[#This Row],[HORA TERMINO]]-Tabla1[[#This Row],[HORA INICIO]])+MINUTE(Tabla1[[#This Row],[HORA TERMINO]]-Tabla1[[#This Row],[HORA INICIO]])/60)</f>
        <v>4.416666666666667</v>
      </c>
      <c r="O523" s="1" t="str">
        <f ca="1">IF(AND(K523=I523,J523="CONFORME"),"FECHA CUMPLIDA",IF(J523="STAND BY","STAND BY",IF(J523=""," ",IF(Tabla1[[#This Row],[FECHA EJEC.]]="","PENDIENTE",CONCATENATE("RETRASO DE ",(K523-I523)," DIAS")))))</f>
        <v>RETRASO DE 1 DIAS</v>
      </c>
      <c r="P523" s="2" t="str">
        <f ca="1">VLOOKUP(MONTH(Tabla1[[#This Row],[FECHA PROG.]]),Tabla2[],2,0)</f>
        <v>May</v>
      </c>
      <c r="Q523" s="1">
        <f ca="1">YEAR(Tabla1[[#This Row],[FECHA PROG.]])</f>
        <v>2019</v>
      </c>
      <c r="R523" s="8">
        <f ca="1">360-SUMIFS(Tabla1[HORAS],Tabla1[MÁQUINA],Tabla1[[#This Row],[MÁQUINA]],Tabla1[AÑO],Tabla1[[#This Row],[AÑO]],Tabla1[MES],Tabla1[[#This Row],[MES]])</f>
        <v>354.3</v>
      </c>
      <c r="S523" s="17">
        <f ca="1">Tabla1[[#This Row],[HORAS DISPONIBLES]]/360</f>
        <v>0.98416666666666675</v>
      </c>
    </row>
    <row r="524" spans="1:19" x14ac:dyDescent="0.2">
      <c r="A524" s="1" t="s">
        <v>134</v>
      </c>
      <c r="B524" s="1" t="s">
        <v>53</v>
      </c>
      <c r="C524" s="1" t="str">
        <f ca="1">VLOOKUP(RANDBETWEEN(1,13),Tablas!$N$7:$O$19,2,0)</f>
        <v>DRAGALINA</v>
      </c>
      <c r="D524" s="1" t="s">
        <v>12</v>
      </c>
      <c r="E524" s="1" t="s">
        <v>13</v>
      </c>
      <c r="F524" s="1">
        <v>107</v>
      </c>
      <c r="G524" s="1" t="s">
        <v>29</v>
      </c>
      <c r="H524" s="1">
        <v>908</v>
      </c>
      <c r="I524" s="2">
        <f t="shared" ca="1" si="8"/>
        <v>43250</v>
      </c>
      <c r="J524" s="1" t="str">
        <f ca="1">IFERROR(IF(YEAR(Tabla1[[#This Row],[FECHA EJEC.]])&gt;0,"CONFORME","STANDBY"),"PENDIENTE")</f>
        <v>CONFORME</v>
      </c>
      <c r="K524" s="2">
        <f ca="1">IF(VLOOKUP(RANDBETWEEN(1,20),Tablas!$Q$6:$R$25,2,0)=0,"",Tabla1[[#This Row],[FECHA PROG.]]+VLOOKUP(RANDBETWEEN(1,20),Tablas!$Q$6:$R$25,2,0))</f>
        <v>43250</v>
      </c>
      <c r="L524" s="7">
        <f ca="1">IF(Tabla1[[#This Row],[FECHA EJEC.]]="","",TIME(RANDBETWEEN(9,15),RANDBETWEEN(10,40),0))</f>
        <v>0.63263888888888886</v>
      </c>
      <c r="M524" s="7">
        <f ca="1">IF(Tabla1[[#This Row],[FECHA EJEC.]]="","",Tabla1[[#This Row],[HORA INICIO]]+TIME(RANDBETWEEN(1,4),RANDBETWEEN(10,30),0))</f>
        <v>0.7729166666666667</v>
      </c>
      <c r="N524" s="8">
        <f ca="1">IF(Tabla1[[#This Row],[FECHA EJEC.]]="","",HOUR(Tabla1[[#This Row],[HORA TERMINO]]-Tabla1[[#This Row],[HORA INICIO]])+MINUTE(Tabla1[[#This Row],[HORA TERMINO]]-Tabla1[[#This Row],[HORA INICIO]])/60)</f>
        <v>3.3666666666666667</v>
      </c>
      <c r="O524" s="1" t="str">
        <f ca="1">IF(AND(K524=I524,J524="CONFORME"),"FECHA CUMPLIDA",IF(J524="STAND BY","STAND BY",IF(J524=""," ",IF(Tabla1[[#This Row],[FECHA EJEC.]]="","PENDIENTE",CONCATENATE("RETRASO DE ",(K524-I524)," DIAS")))))</f>
        <v>FECHA CUMPLIDA</v>
      </c>
      <c r="P524" s="2" t="str">
        <f ca="1">VLOOKUP(MONTH(Tabla1[[#This Row],[FECHA PROG.]]),Tabla2[],2,0)</f>
        <v>May</v>
      </c>
      <c r="Q524" s="1">
        <f ca="1">YEAR(Tabla1[[#This Row],[FECHA PROG.]])</f>
        <v>2018</v>
      </c>
      <c r="R524" s="8">
        <f ca="1">360-SUMIFS(Tabla1[HORAS],Tabla1[MÁQUINA],Tabla1[[#This Row],[MÁQUINA]],Tabla1[AÑO],Tabla1[[#This Row],[AÑO]],Tabla1[MES],Tabla1[[#This Row],[MES]])</f>
        <v>337.9666666666667</v>
      </c>
      <c r="S524" s="17">
        <f ca="1">Tabla1[[#This Row],[HORAS DISPONIBLES]]/360</f>
        <v>0.93879629629629635</v>
      </c>
    </row>
    <row r="525" spans="1:19" x14ac:dyDescent="0.2">
      <c r="A525" s="1" t="s">
        <v>154</v>
      </c>
      <c r="B525" s="1" t="s">
        <v>70</v>
      </c>
      <c r="C525" s="1" t="str">
        <f ca="1">VLOOKUP(RANDBETWEEN(1,13),Tablas!$N$7:$O$19,2,0)</f>
        <v>EXCAVADORA</v>
      </c>
      <c r="E525" s="1" t="s">
        <v>18</v>
      </c>
      <c r="F525" s="1">
        <v>107</v>
      </c>
      <c r="G525" s="1" t="s">
        <v>19</v>
      </c>
      <c r="H525" s="1">
        <v>1698</v>
      </c>
      <c r="I525" s="2">
        <f t="shared" ca="1" si="8"/>
        <v>43189</v>
      </c>
      <c r="J525" s="1" t="str">
        <f ca="1">IFERROR(IF(YEAR(Tabla1[[#This Row],[FECHA EJEC.]])&gt;0,"CONFORME","STANDBY"),"PENDIENTE")</f>
        <v>CONFORME</v>
      </c>
      <c r="K525" s="2">
        <f ca="1">IF(VLOOKUP(RANDBETWEEN(1,20),Tablas!$Q$6:$R$25,2,0)=0,"",Tabla1[[#This Row],[FECHA PROG.]]+VLOOKUP(RANDBETWEEN(1,20),Tablas!$Q$6:$R$25,2,0))</f>
        <v>43189</v>
      </c>
      <c r="L525" s="7">
        <f ca="1">IF(Tabla1[[#This Row],[FECHA EJEC.]]="","",TIME(RANDBETWEEN(9,15),RANDBETWEEN(10,40),0))</f>
        <v>0.43611111111111112</v>
      </c>
      <c r="M525" s="7">
        <f ca="1">IF(Tabla1[[#This Row],[FECHA EJEC.]]="","",Tabla1[[#This Row],[HORA INICIO]]+TIME(RANDBETWEEN(1,4),RANDBETWEEN(10,30),0))</f>
        <v>0.61041666666666661</v>
      </c>
      <c r="N525" s="8">
        <f ca="1">IF(Tabla1[[#This Row],[FECHA EJEC.]]="","",HOUR(Tabla1[[#This Row],[HORA TERMINO]]-Tabla1[[#This Row],[HORA INICIO]])+MINUTE(Tabla1[[#This Row],[HORA TERMINO]]-Tabla1[[#This Row],[HORA INICIO]])/60)</f>
        <v>4.1833333333333336</v>
      </c>
      <c r="O525" s="1" t="str">
        <f ca="1">IF(AND(K525=I525,J525="CONFORME"),"FECHA CUMPLIDA",IF(J525="STAND BY","STAND BY",IF(J525=""," ",IF(Tabla1[[#This Row],[FECHA EJEC.]]="","PENDIENTE",CONCATENATE("RETRASO DE ",(K525-I525)," DIAS")))))</f>
        <v>FECHA CUMPLIDA</v>
      </c>
      <c r="P525" s="2" t="str">
        <f ca="1">VLOOKUP(MONTH(Tabla1[[#This Row],[FECHA PROG.]]),Tabla2[],2,0)</f>
        <v>Mar</v>
      </c>
      <c r="Q525" s="1">
        <f ca="1">YEAR(Tabla1[[#This Row],[FECHA PROG.]])</f>
        <v>2018</v>
      </c>
      <c r="R525" s="8">
        <f ca="1">360-SUMIFS(Tabla1[HORAS],Tabla1[MÁQUINA],Tabla1[[#This Row],[MÁQUINA]],Tabla1[AÑO],Tabla1[[#This Row],[AÑO]],Tabla1[MES],Tabla1[[#This Row],[MES]])</f>
        <v>341.0333333333333</v>
      </c>
      <c r="S525" s="17">
        <f ca="1">Tabla1[[#This Row],[HORAS DISPONIBLES]]/360</f>
        <v>0.94731481481481472</v>
      </c>
    </row>
    <row r="526" spans="1:19" x14ac:dyDescent="0.2">
      <c r="A526" s="1" t="s">
        <v>139</v>
      </c>
      <c r="B526" s="1" t="s">
        <v>32</v>
      </c>
      <c r="C526" s="1" t="str">
        <f ca="1">VLOOKUP(RANDBETWEEN(1,13),Tablas!$N$7:$O$19,2,0)</f>
        <v>RETROEXCAVADORA</v>
      </c>
      <c r="D526" s="1" t="s">
        <v>12</v>
      </c>
      <c r="E526" s="1" t="s">
        <v>13</v>
      </c>
      <c r="F526" s="1">
        <v>106</v>
      </c>
      <c r="G526" s="1" t="s">
        <v>29</v>
      </c>
      <c r="H526" s="1">
        <v>908</v>
      </c>
      <c r="I526" s="2">
        <f t="shared" ca="1" si="8"/>
        <v>43385</v>
      </c>
      <c r="J526" s="1" t="str">
        <f ca="1">IFERROR(IF(YEAR(Tabla1[[#This Row],[FECHA EJEC.]])&gt;0,"CONFORME","STANDBY"),"PENDIENTE")</f>
        <v>CONFORME</v>
      </c>
      <c r="K526" s="2">
        <f ca="1">IF(VLOOKUP(RANDBETWEEN(1,20),Tablas!$Q$6:$R$25,2,0)=0,"",Tabla1[[#This Row],[FECHA PROG.]]+VLOOKUP(RANDBETWEEN(1,20),Tablas!$Q$6:$R$25,2,0))</f>
        <v>43389</v>
      </c>
      <c r="L526" s="7">
        <f ca="1">IF(Tabla1[[#This Row],[FECHA EJEC.]]="","",TIME(RANDBETWEEN(9,15),RANDBETWEEN(10,40),0))</f>
        <v>0.63263888888888886</v>
      </c>
      <c r="M526" s="7">
        <f ca="1">IF(Tabla1[[#This Row],[FECHA EJEC.]]="","",Tabla1[[#This Row],[HORA INICIO]]+TIME(RANDBETWEEN(1,4),RANDBETWEEN(10,30),0))</f>
        <v>0.73055555555555551</v>
      </c>
      <c r="N526" s="8">
        <f ca="1">IF(Tabla1[[#This Row],[FECHA EJEC.]]="","",HOUR(Tabla1[[#This Row],[HORA TERMINO]]-Tabla1[[#This Row],[HORA INICIO]])+MINUTE(Tabla1[[#This Row],[HORA TERMINO]]-Tabla1[[#This Row],[HORA INICIO]])/60)</f>
        <v>2.35</v>
      </c>
      <c r="O526" s="1" t="str">
        <f ca="1">IF(AND(K526=I526,J526="CONFORME"),"FECHA CUMPLIDA",IF(J526="STAND BY","STAND BY",IF(J526=""," ",IF(Tabla1[[#This Row],[FECHA EJEC.]]="","PENDIENTE",CONCATENATE("RETRASO DE ",(K526-I526)," DIAS")))))</f>
        <v>RETRASO DE 4 DIAS</v>
      </c>
      <c r="P526" s="2" t="str">
        <f ca="1">VLOOKUP(MONTH(Tabla1[[#This Row],[FECHA PROG.]]),Tabla2[],2,0)</f>
        <v>Oct</v>
      </c>
      <c r="Q526" s="1">
        <f ca="1">YEAR(Tabla1[[#This Row],[FECHA PROG.]])</f>
        <v>2018</v>
      </c>
      <c r="R526" s="8">
        <f ca="1">360-SUMIFS(Tabla1[HORAS],Tabla1[MÁQUINA],Tabla1[[#This Row],[MÁQUINA]],Tabla1[AÑO],Tabla1[[#This Row],[AÑO]],Tabla1[MES],Tabla1[[#This Row],[MES]])</f>
        <v>320.10000000000002</v>
      </c>
      <c r="S526" s="17">
        <f ca="1">Tabla1[[#This Row],[HORAS DISPONIBLES]]/360</f>
        <v>0.88916666666666677</v>
      </c>
    </row>
    <row r="527" spans="1:19" x14ac:dyDescent="0.2">
      <c r="A527" s="1" t="s">
        <v>139</v>
      </c>
      <c r="B527" s="1" t="s">
        <v>32</v>
      </c>
      <c r="C527" s="1" t="str">
        <f ca="1">VLOOKUP(RANDBETWEEN(1,13),Tablas!$N$7:$O$19,2,0)</f>
        <v>MOTONIVELADORA</v>
      </c>
      <c r="D527" s="1" t="s">
        <v>12</v>
      </c>
      <c r="E527" s="1" t="s">
        <v>18</v>
      </c>
      <c r="F527" s="1">
        <v>106</v>
      </c>
      <c r="G527" s="1" t="s">
        <v>55</v>
      </c>
      <c r="H527" s="1">
        <v>1911</v>
      </c>
      <c r="I527" s="2">
        <f t="shared" ca="1" si="8"/>
        <v>43388</v>
      </c>
      <c r="J527" s="1" t="str">
        <f ca="1">IFERROR(IF(YEAR(Tabla1[[#This Row],[FECHA EJEC.]])&gt;0,"CONFORME","STANDBY"),"PENDIENTE")</f>
        <v>CONFORME</v>
      </c>
      <c r="K527" s="2">
        <f ca="1">IF(VLOOKUP(RANDBETWEEN(1,20),Tablas!$Q$6:$R$25,2,0)=0,"",Tabla1[[#This Row],[FECHA PROG.]]+VLOOKUP(RANDBETWEEN(1,20),Tablas!$Q$6:$R$25,2,0))</f>
        <v>43389</v>
      </c>
      <c r="L527" s="7">
        <f ca="1">IF(Tabla1[[#This Row],[FECHA EJEC.]]="","",TIME(RANDBETWEEN(9,15),RANDBETWEEN(10,40),0))</f>
        <v>0.55625000000000002</v>
      </c>
      <c r="M527" s="7">
        <f ca="1">IF(Tabla1[[#This Row],[FECHA EJEC.]]="","",Tabla1[[#This Row],[HORA INICIO]]+TIME(RANDBETWEEN(1,4),RANDBETWEEN(10,30),0))</f>
        <v>0.65625</v>
      </c>
      <c r="N527" s="8">
        <f ca="1">IF(Tabla1[[#This Row],[FECHA EJEC.]]="","",HOUR(Tabla1[[#This Row],[HORA TERMINO]]-Tabla1[[#This Row],[HORA INICIO]])+MINUTE(Tabla1[[#This Row],[HORA TERMINO]]-Tabla1[[#This Row],[HORA INICIO]])/60)</f>
        <v>2.4</v>
      </c>
      <c r="O527" s="1" t="str">
        <f ca="1">IF(AND(K527=I527,J527="CONFORME"),"FECHA CUMPLIDA",IF(J527="STAND BY","STAND BY",IF(J527=""," ",IF(Tabla1[[#This Row],[FECHA EJEC.]]="","PENDIENTE",CONCATENATE("RETRASO DE ",(K527-I527)," DIAS")))))</f>
        <v>RETRASO DE 1 DIAS</v>
      </c>
      <c r="P527" s="2" t="str">
        <f ca="1">VLOOKUP(MONTH(Tabla1[[#This Row],[FECHA PROG.]]),Tabla2[],2,0)</f>
        <v>Oct</v>
      </c>
      <c r="Q527" s="1">
        <f ca="1">YEAR(Tabla1[[#This Row],[FECHA PROG.]])</f>
        <v>2018</v>
      </c>
      <c r="R527" s="8">
        <f ca="1">360-SUMIFS(Tabla1[HORAS],Tabla1[MÁQUINA],Tabla1[[#This Row],[MÁQUINA]],Tabla1[AÑO],Tabla1[[#This Row],[AÑO]],Tabla1[MES],Tabla1[[#This Row],[MES]])</f>
        <v>320.10000000000002</v>
      </c>
      <c r="S527" s="17">
        <f ca="1">Tabla1[[#This Row],[HORAS DISPONIBLES]]/360</f>
        <v>0.88916666666666677</v>
      </c>
    </row>
    <row r="528" spans="1:19" x14ac:dyDescent="0.2">
      <c r="A528" s="1" t="s">
        <v>147</v>
      </c>
      <c r="B528" s="1" t="s">
        <v>42</v>
      </c>
      <c r="C528" s="1" t="str">
        <f ca="1">VLOOKUP(RANDBETWEEN(1,13),Tablas!$N$7:$O$19,2,0)</f>
        <v>ESCREPA</v>
      </c>
      <c r="D528" s="1" t="s">
        <v>12</v>
      </c>
      <c r="E528" s="1" t="s">
        <v>21</v>
      </c>
      <c r="F528" s="1">
        <v>106</v>
      </c>
      <c r="G528" s="1" t="s">
        <v>19</v>
      </c>
      <c r="H528" s="1">
        <v>1698</v>
      </c>
      <c r="I528" s="2">
        <f t="shared" ca="1" si="8"/>
        <v>43573</v>
      </c>
      <c r="J528" s="1" t="str">
        <f ca="1">IFERROR(IF(YEAR(Tabla1[[#This Row],[FECHA EJEC.]])&gt;0,"CONFORME","STANDBY"),"PENDIENTE")</f>
        <v>CONFORME</v>
      </c>
      <c r="K528" s="2">
        <f ca="1">IF(VLOOKUP(RANDBETWEEN(1,20),Tablas!$Q$6:$R$25,2,0)=0,"",Tabla1[[#This Row],[FECHA PROG.]]+VLOOKUP(RANDBETWEEN(1,20),Tablas!$Q$6:$R$25,2,0))</f>
        <v>43574</v>
      </c>
      <c r="L528" s="7">
        <f ca="1">IF(Tabla1[[#This Row],[FECHA EJEC.]]="","",TIME(RANDBETWEEN(9,15),RANDBETWEEN(10,40),0))</f>
        <v>0.64166666666666672</v>
      </c>
      <c r="M528" s="7">
        <f ca="1">IF(Tabla1[[#This Row],[FECHA EJEC.]]="","",Tabla1[[#This Row],[HORA INICIO]]+TIME(RANDBETWEEN(1,4),RANDBETWEEN(10,30),0))</f>
        <v>0.74583333333333335</v>
      </c>
      <c r="N528" s="8">
        <f ca="1">IF(Tabla1[[#This Row],[FECHA EJEC.]]="","",HOUR(Tabla1[[#This Row],[HORA TERMINO]]-Tabla1[[#This Row],[HORA INICIO]])+MINUTE(Tabla1[[#This Row],[HORA TERMINO]]-Tabla1[[#This Row],[HORA INICIO]])/60)</f>
        <v>2.5</v>
      </c>
      <c r="O528" s="1" t="str">
        <f ca="1">IF(AND(K528=I528,J528="CONFORME"),"FECHA CUMPLIDA",IF(J528="STAND BY","STAND BY",IF(J528=""," ",IF(Tabla1[[#This Row],[FECHA EJEC.]]="","PENDIENTE",CONCATENATE("RETRASO DE ",(K528-I528)," DIAS")))))</f>
        <v>RETRASO DE 1 DIAS</v>
      </c>
      <c r="P528" s="2" t="str">
        <f ca="1">VLOOKUP(MONTH(Tabla1[[#This Row],[FECHA PROG.]]),Tabla2[],2,0)</f>
        <v>Abr</v>
      </c>
      <c r="Q528" s="1">
        <f ca="1">YEAR(Tabla1[[#This Row],[FECHA PROG.]])</f>
        <v>2019</v>
      </c>
      <c r="R528" s="8">
        <f ca="1">360-SUMIFS(Tabla1[HORAS],Tabla1[MÁQUINA],Tabla1[[#This Row],[MÁQUINA]],Tabla1[AÑO],Tabla1[[#This Row],[AÑO]],Tabla1[MES],Tabla1[[#This Row],[MES]])</f>
        <v>356.28333333333336</v>
      </c>
      <c r="S528" s="17">
        <f ca="1">Tabla1[[#This Row],[HORAS DISPONIBLES]]/360</f>
        <v>0.98967592592592601</v>
      </c>
    </row>
    <row r="529" spans="1:19" x14ac:dyDescent="0.2">
      <c r="A529" s="1" t="s">
        <v>142</v>
      </c>
      <c r="B529" s="1" t="s">
        <v>37</v>
      </c>
      <c r="C529" s="1" t="str">
        <f ca="1">VLOOKUP(RANDBETWEEN(1,13),Tablas!$N$7:$O$19,2,0)</f>
        <v>RETROEXCAVADORA</v>
      </c>
      <c r="D529" s="1" t="s">
        <v>12</v>
      </c>
      <c r="E529" s="1" t="s">
        <v>24</v>
      </c>
      <c r="F529" s="1">
        <v>201</v>
      </c>
      <c r="G529" s="1" t="s">
        <v>25</v>
      </c>
      <c r="H529" s="1">
        <v>1168</v>
      </c>
      <c r="I529" s="2">
        <f t="shared" ca="1" si="8"/>
        <v>43286</v>
      </c>
      <c r="J529" s="1" t="str">
        <f ca="1">IFERROR(IF(YEAR(Tabla1[[#This Row],[FECHA EJEC.]])&gt;0,"CONFORME","STANDBY"),"PENDIENTE")</f>
        <v>CONFORME</v>
      </c>
      <c r="K529" s="2">
        <f ca="1">IF(VLOOKUP(RANDBETWEEN(1,20),Tablas!$Q$6:$R$25,2,0)=0,"",Tabla1[[#This Row],[FECHA PROG.]]+VLOOKUP(RANDBETWEEN(1,20),Tablas!$Q$6:$R$25,2,0))</f>
        <v>43287</v>
      </c>
      <c r="L529" s="7">
        <f ca="1">IF(Tabla1[[#This Row],[FECHA EJEC.]]="","",TIME(RANDBETWEEN(9,15),RANDBETWEEN(10,40),0))</f>
        <v>0.6333333333333333</v>
      </c>
      <c r="M529" s="7">
        <f ca="1">IF(Tabla1[[#This Row],[FECHA EJEC.]]="","",Tabla1[[#This Row],[HORA INICIO]]+TIME(RANDBETWEEN(1,4),RANDBETWEEN(10,30),0))</f>
        <v>0.77499999999999991</v>
      </c>
      <c r="N529" s="8">
        <f ca="1">IF(Tabla1[[#This Row],[FECHA EJEC.]]="","",HOUR(Tabla1[[#This Row],[HORA TERMINO]]-Tabla1[[#This Row],[HORA INICIO]])+MINUTE(Tabla1[[#This Row],[HORA TERMINO]]-Tabla1[[#This Row],[HORA INICIO]])/60)</f>
        <v>3.4</v>
      </c>
      <c r="O529" s="1" t="str">
        <f ca="1">IF(AND(K529=I529,J529="CONFORME"),"FECHA CUMPLIDA",IF(J529="STAND BY","STAND BY",IF(J529=""," ",IF(Tabla1[[#This Row],[FECHA EJEC.]]="","PENDIENTE",CONCATENATE("RETRASO DE ",(K529-I529)," DIAS")))))</f>
        <v>RETRASO DE 1 DIAS</v>
      </c>
      <c r="P529" s="2" t="str">
        <f ca="1">VLOOKUP(MONTH(Tabla1[[#This Row],[FECHA PROG.]]),Tabla2[],2,0)</f>
        <v>Jul</v>
      </c>
      <c r="Q529" s="1">
        <f ca="1">YEAR(Tabla1[[#This Row],[FECHA PROG.]])</f>
        <v>2018</v>
      </c>
      <c r="R529" s="8">
        <f ca="1">360-SUMIFS(Tabla1[HORAS],Tabla1[MÁQUINA],Tabla1[[#This Row],[MÁQUINA]],Tabla1[AÑO],Tabla1[[#This Row],[AÑO]],Tabla1[MES],Tabla1[[#This Row],[MES]])</f>
        <v>348.16666666666669</v>
      </c>
      <c r="S529" s="17">
        <f ca="1">Tabla1[[#This Row],[HORAS DISPONIBLES]]/360</f>
        <v>0.96712962962962967</v>
      </c>
    </row>
    <row r="530" spans="1:19" x14ac:dyDescent="0.2">
      <c r="A530" s="1" t="s">
        <v>134</v>
      </c>
      <c r="B530" s="1" t="s">
        <v>54</v>
      </c>
      <c r="C530" s="1" t="str">
        <f ca="1">VLOOKUP(RANDBETWEEN(1,13),Tablas!$N$7:$O$19,2,0)</f>
        <v>CISTERNAS DE AGUA</v>
      </c>
      <c r="D530" s="1" t="s">
        <v>12</v>
      </c>
      <c r="E530" s="1" t="s">
        <v>13</v>
      </c>
      <c r="F530" s="1">
        <v>107</v>
      </c>
      <c r="G530" s="1" t="s">
        <v>29</v>
      </c>
      <c r="H530" s="1">
        <v>908</v>
      </c>
      <c r="I530" s="2">
        <f t="shared" ca="1" si="8"/>
        <v>43532</v>
      </c>
      <c r="J530" s="1" t="str">
        <f ca="1">IFERROR(IF(YEAR(Tabla1[[#This Row],[FECHA EJEC.]])&gt;0,"CONFORME","STANDBY"),"PENDIENTE")</f>
        <v>PENDIENTE</v>
      </c>
      <c r="K530" s="2" t="str">
        <f ca="1">IF(VLOOKUP(RANDBETWEEN(1,20),Tablas!$Q$6:$R$25,2,0)=0,"",Tabla1[[#This Row],[FECHA PROG.]]+VLOOKUP(RANDBETWEEN(1,20),Tablas!$Q$6:$R$25,2,0))</f>
        <v/>
      </c>
      <c r="L530" s="7" t="str">
        <f ca="1">IF(Tabla1[[#This Row],[FECHA EJEC.]]="","",TIME(RANDBETWEEN(9,15),RANDBETWEEN(10,40),0))</f>
        <v/>
      </c>
      <c r="M530" s="7" t="str">
        <f ca="1">IF(Tabla1[[#This Row],[FECHA EJEC.]]="","",Tabla1[[#This Row],[HORA INICIO]]+TIME(RANDBETWEEN(1,4),RANDBETWEEN(10,30),0))</f>
        <v/>
      </c>
      <c r="N530" s="8" t="str">
        <f ca="1">IF(Tabla1[[#This Row],[FECHA EJEC.]]="","",HOUR(Tabla1[[#This Row],[HORA TERMINO]]-Tabla1[[#This Row],[HORA INICIO]])+MINUTE(Tabla1[[#This Row],[HORA TERMINO]]-Tabla1[[#This Row],[HORA INICIO]])/60)</f>
        <v/>
      </c>
      <c r="O530" s="1" t="str">
        <f ca="1">IF(AND(K530=I530,J530="CONFORME"),"FECHA CUMPLIDA",IF(J530="STAND BY","STAND BY",IF(J530=""," ",IF(Tabla1[[#This Row],[FECHA EJEC.]]="","PENDIENTE",CONCATENATE("RETRASO DE ",(K530-I530)," DIAS")))))</f>
        <v>PENDIENTE</v>
      </c>
      <c r="P530" s="2" t="str">
        <f ca="1">VLOOKUP(MONTH(Tabla1[[#This Row],[FECHA PROG.]]),Tabla2[],2,0)</f>
        <v>Mar</v>
      </c>
      <c r="Q530" s="1">
        <f ca="1">YEAR(Tabla1[[#This Row],[FECHA PROG.]])</f>
        <v>2019</v>
      </c>
      <c r="R530" s="8">
        <f ca="1">360-SUMIFS(Tabla1[HORAS],Tabla1[MÁQUINA],Tabla1[[#This Row],[MÁQUINA]],Tabla1[AÑO],Tabla1[[#This Row],[AÑO]],Tabla1[MES],Tabla1[[#This Row],[MES]])</f>
        <v>346.93333333333334</v>
      </c>
      <c r="S530" s="17">
        <f ca="1">Tabla1[[#This Row],[HORAS DISPONIBLES]]/360</f>
        <v>0.96370370370370373</v>
      </c>
    </row>
    <row r="531" spans="1:19" x14ac:dyDescent="0.2">
      <c r="A531" s="1" t="s">
        <v>154</v>
      </c>
      <c r="B531" s="1" t="s">
        <v>79</v>
      </c>
      <c r="C531" s="1" t="str">
        <f ca="1">VLOOKUP(RANDBETWEEN(1,13),Tablas!$N$7:$O$19,2,0)</f>
        <v>MOTONIVELADORA</v>
      </c>
      <c r="E531" s="1" t="s">
        <v>18</v>
      </c>
      <c r="F531" s="1">
        <v>107</v>
      </c>
      <c r="G531" s="1" t="s">
        <v>19</v>
      </c>
      <c r="H531" s="1">
        <v>1698</v>
      </c>
      <c r="I531" s="2">
        <f t="shared" ca="1" si="8"/>
        <v>43174</v>
      </c>
      <c r="J531" s="1" t="str">
        <f ca="1">IFERROR(IF(YEAR(Tabla1[[#This Row],[FECHA EJEC.]])&gt;0,"CONFORME","STANDBY"),"PENDIENTE")</f>
        <v>CONFORME</v>
      </c>
      <c r="K531" s="2">
        <f ca="1">IF(VLOOKUP(RANDBETWEEN(1,20),Tablas!$Q$6:$R$25,2,0)=0,"",Tabla1[[#This Row],[FECHA PROG.]]+VLOOKUP(RANDBETWEEN(1,20),Tablas!$Q$6:$R$25,2,0))</f>
        <v>43178</v>
      </c>
      <c r="L531" s="7">
        <f ca="1">IF(Tabla1[[#This Row],[FECHA EJEC.]]="","",TIME(RANDBETWEEN(9,15),RANDBETWEEN(10,40),0))</f>
        <v>0.56874999999999998</v>
      </c>
      <c r="M531" s="7">
        <f ca="1">IF(Tabla1[[#This Row],[FECHA EJEC.]]="","",Tabla1[[#This Row],[HORA INICIO]]+TIME(RANDBETWEEN(1,4),RANDBETWEEN(10,30),0))</f>
        <v>0.65972222222222221</v>
      </c>
      <c r="N531" s="8">
        <f ca="1">IF(Tabla1[[#This Row],[FECHA EJEC.]]="","",HOUR(Tabla1[[#This Row],[HORA TERMINO]]-Tabla1[[#This Row],[HORA INICIO]])+MINUTE(Tabla1[[#This Row],[HORA TERMINO]]-Tabla1[[#This Row],[HORA INICIO]])/60)</f>
        <v>2.1833333333333331</v>
      </c>
      <c r="O531" s="1" t="str">
        <f ca="1">IF(AND(K531=I531,J531="CONFORME"),"FECHA CUMPLIDA",IF(J531="STAND BY","STAND BY",IF(J531=""," ",IF(Tabla1[[#This Row],[FECHA EJEC.]]="","PENDIENTE",CONCATENATE("RETRASO DE ",(K531-I531)," DIAS")))))</f>
        <v>RETRASO DE 4 DIAS</v>
      </c>
      <c r="P531" s="2" t="str">
        <f ca="1">VLOOKUP(MONTH(Tabla1[[#This Row],[FECHA PROG.]]),Tabla2[],2,0)</f>
        <v>Mar</v>
      </c>
      <c r="Q531" s="1">
        <f ca="1">YEAR(Tabla1[[#This Row],[FECHA PROG.]])</f>
        <v>2018</v>
      </c>
      <c r="R531" s="8">
        <f ca="1">360-SUMIFS(Tabla1[HORAS],Tabla1[MÁQUINA],Tabla1[[#This Row],[MÁQUINA]],Tabla1[AÑO],Tabla1[[#This Row],[AÑO]],Tabla1[MES],Tabla1[[#This Row],[MES]])</f>
        <v>341.0333333333333</v>
      </c>
      <c r="S531" s="17">
        <f ca="1">Tabla1[[#This Row],[HORAS DISPONIBLES]]/360</f>
        <v>0.94731481481481472</v>
      </c>
    </row>
    <row r="532" spans="1:19" x14ac:dyDescent="0.2">
      <c r="A532" s="1" t="s">
        <v>135</v>
      </c>
      <c r="B532" s="1" t="s">
        <v>16</v>
      </c>
      <c r="C532" s="1" t="str">
        <f ca="1">VLOOKUP(RANDBETWEEN(1,13),Tablas!$N$7:$O$19,2,0)</f>
        <v>CISTERNAS DE AGUA</v>
      </c>
      <c r="D532" s="1" t="s">
        <v>12</v>
      </c>
      <c r="E532" s="1" t="s">
        <v>13</v>
      </c>
      <c r="F532" s="1">
        <v>107</v>
      </c>
      <c r="G532" s="1" t="s">
        <v>25</v>
      </c>
      <c r="H532" s="1">
        <v>1168</v>
      </c>
      <c r="I532" s="2">
        <f t="shared" ca="1" si="8"/>
        <v>43297</v>
      </c>
      <c r="J532" s="1" t="str">
        <f ca="1">IFERROR(IF(YEAR(Tabla1[[#This Row],[FECHA EJEC.]])&gt;0,"CONFORME","STANDBY"),"PENDIENTE")</f>
        <v>CONFORME</v>
      </c>
      <c r="K532" s="2">
        <f ca="1">IF(VLOOKUP(RANDBETWEEN(1,20),Tablas!$Q$6:$R$25,2,0)=0,"",Tabla1[[#This Row],[FECHA PROG.]]+VLOOKUP(RANDBETWEEN(1,20),Tablas!$Q$6:$R$25,2,0))</f>
        <v>43300</v>
      </c>
      <c r="L532" s="7">
        <f ca="1">IF(Tabla1[[#This Row],[FECHA EJEC.]]="","",TIME(RANDBETWEEN(9,15),RANDBETWEEN(10,40),0))</f>
        <v>0.63958333333333328</v>
      </c>
      <c r="M532" s="7">
        <f ca="1">IF(Tabla1[[#This Row],[FECHA EJEC.]]="","",Tabla1[[#This Row],[HORA INICIO]]+TIME(RANDBETWEEN(1,4),RANDBETWEEN(10,30),0))</f>
        <v>0.78472222222222221</v>
      </c>
      <c r="N532" s="8">
        <f ca="1">IF(Tabla1[[#This Row],[FECHA EJEC.]]="","",HOUR(Tabla1[[#This Row],[HORA TERMINO]]-Tabla1[[#This Row],[HORA INICIO]])+MINUTE(Tabla1[[#This Row],[HORA TERMINO]]-Tabla1[[#This Row],[HORA INICIO]])/60)</f>
        <v>3.4833333333333334</v>
      </c>
      <c r="O532" s="1" t="str">
        <f ca="1">IF(AND(K532=I532,J532="CONFORME"),"FECHA CUMPLIDA",IF(J532="STAND BY","STAND BY",IF(J532=""," ",IF(Tabla1[[#This Row],[FECHA EJEC.]]="","PENDIENTE",CONCATENATE("RETRASO DE ",(K532-I532)," DIAS")))))</f>
        <v>RETRASO DE 3 DIAS</v>
      </c>
      <c r="P532" s="2" t="str">
        <f ca="1">VLOOKUP(MONTH(Tabla1[[#This Row],[FECHA PROG.]]),Tabla2[],2,0)</f>
        <v>Jul</v>
      </c>
      <c r="Q532" s="1">
        <f ca="1">YEAR(Tabla1[[#This Row],[FECHA PROG.]])</f>
        <v>2018</v>
      </c>
      <c r="R532" s="8">
        <f ca="1">360-SUMIFS(Tabla1[HORAS],Tabla1[MÁQUINA],Tabla1[[#This Row],[MÁQUINA]],Tabla1[AÑO],Tabla1[[#This Row],[AÑO]],Tabla1[MES],Tabla1[[#This Row],[MES]])</f>
        <v>348.81666666666666</v>
      </c>
      <c r="S532" s="17">
        <f ca="1">Tabla1[[#This Row],[HORAS DISPONIBLES]]/360</f>
        <v>0.96893518518518518</v>
      </c>
    </row>
    <row r="533" spans="1:19" x14ac:dyDescent="0.2">
      <c r="A533" s="1" t="s">
        <v>135</v>
      </c>
      <c r="B533" s="1" t="s">
        <v>16</v>
      </c>
      <c r="C533" s="1" t="str">
        <f ca="1">VLOOKUP(RANDBETWEEN(1,13),Tablas!$N$7:$O$19,2,0)</f>
        <v>LAS VOLQUETAS</v>
      </c>
      <c r="D533" s="1" t="s">
        <v>12</v>
      </c>
      <c r="E533" s="1" t="s">
        <v>18</v>
      </c>
      <c r="F533" s="1">
        <v>107</v>
      </c>
      <c r="G533" s="1" t="s">
        <v>55</v>
      </c>
      <c r="H533" s="1">
        <v>1911</v>
      </c>
      <c r="I533" s="2">
        <f t="shared" ca="1" si="8"/>
        <v>43354</v>
      </c>
      <c r="J533" s="1" t="str">
        <f ca="1">IFERROR(IF(YEAR(Tabla1[[#This Row],[FECHA EJEC.]])&gt;0,"CONFORME","STANDBY"),"PENDIENTE")</f>
        <v>CONFORME</v>
      </c>
      <c r="K533" s="2">
        <f ca="1">IF(VLOOKUP(RANDBETWEEN(1,20),Tablas!$Q$6:$R$25,2,0)=0,"",Tabla1[[#This Row],[FECHA PROG.]]+VLOOKUP(RANDBETWEEN(1,20),Tablas!$Q$6:$R$25,2,0))</f>
        <v>43356</v>
      </c>
      <c r="L533" s="7">
        <f ca="1">IF(Tabla1[[#This Row],[FECHA EJEC.]]="","",TIME(RANDBETWEEN(9,15),RANDBETWEEN(10,40),0))</f>
        <v>0.47708333333333336</v>
      </c>
      <c r="M533" s="7">
        <f ca="1">IF(Tabla1[[#This Row],[FECHA EJEC.]]="","",Tabla1[[#This Row],[HORA INICIO]]+TIME(RANDBETWEEN(1,4),RANDBETWEEN(10,30),0))</f>
        <v>0.65347222222222223</v>
      </c>
      <c r="N533" s="8">
        <f ca="1">IF(Tabla1[[#This Row],[FECHA EJEC.]]="","",HOUR(Tabla1[[#This Row],[HORA TERMINO]]-Tabla1[[#This Row],[HORA INICIO]])+MINUTE(Tabla1[[#This Row],[HORA TERMINO]]-Tabla1[[#This Row],[HORA INICIO]])/60)</f>
        <v>4.2333333333333334</v>
      </c>
      <c r="O533" s="1" t="str">
        <f ca="1">IF(AND(K533=I533,J533="CONFORME"),"FECHA CUMPLIDA",IF(J533="STAND BY","STAND BY",IF(J533=""," ",IF(Tabla1[[#This Row],[FECHA EJEC.]]="","PENDIENTE",CONCATENATE("RETRASO DE ",(K533-I533)," DIAS")))))</f>
        <v>RETRASO DE 2 DIAS</v>
      </c>
      <c r="P533" s="2" t="str">
        <f ca="1">VLOOKUP(MONTH(Tabla1[[#This Row],[FECHA PROG.]]),Tabla2[],2,0)</f>
        <v>Set</v>
      </c>
      <c r="Q533" s="1">
        <f ca="1">YEAR(Tabla1[[#This Row],[FECHA PROG.]])</f>
        <v>2018</v>
      </c>
      <c r="R533" s="8">
        <f ca="1">360-SUMIFS(Tabla1[HORAS],Tabla1[MÁQUINA],Tabla1[[#This Row],[MÁQUINA]],Tabla1[AÑO],Tabla1[[#This Row],[AÑO]],Tabla1[MES],Tabla1[[#This Row],[MES]])</f>
        <v>340.91666666666669</v>
      </c>
      <c r="S533" s="17">
        <f ca="1">Tabla1[[#This Row],[HORAS DISPONIBLES]]/360</f>
        <v>0.94699074074074074</v>
      </c>
    </row>
    <row r="534" spans="1:19" x14ac:dyDescent="0.2">
      <c r="A534" s="1" t="s">
        <v>188</v>
      </c>
      <c r="B534" s="1" t="s">
        <v>35</v>
      </c>
      <c r="C534" s="1" t="str">
        <f ca="1">VLOOKUP(RANDBETWEEN(1,13),Tablas!$N$7:$O$19,2,0)</f>
        <v>COMPACTADORA</v>
      </c>
      <c r="D534" s="1" t="s">
        <v>12</v>
      </c>
      <c r="E534" s="1" t="s">
        <v>13</v>
      </c>
      <c r="F534" s="1">
        <v>106</v>
      </c>
      <c r="G534" s="1" t="s">
        <v>29</v>
      </c>
      <c r="H534" s="1">
        <v>908</v>
      </c>
      <c r="I534" s="2">
        <f t="shared" ca="1" si="8"/>
        <v>43531</v>
      </c>
      <c r="J534" s="1" t="str">
        <f ca="1">IFERROR(IF(YEAR(Tabla1[[#This Row],[FECHA EJEC.]])&gt;0,"CONFORME","STANDBY"),"PENDIENTE")</f>
        <v>CONFORME</v>
      </c>
      <c r="K534" s="2">
        <f ca="1">IF(VLOOKUP(RANDBETWEEN(1,20),Tablas!$Q$6:$R$25,2,0)=0,"",Tabla1[[#This Row],[FECHA PROG.]]+VLOOKUP(RANDBETWEEN(1,20),Tablas!$Q$6:$R$25,2,0))</f>
        <v>43531</v>
      </c>
      <c r="L534" s="7">
        <f ca="1">IF(Tabla1[[#This Row],[FECHA EJEC.]]="","",TIME(RANDBETWEEN(9,15),RANDBETWEEN(10,40),0))</f>
        <v>0.47638888888888886</v>
      </c>
      <c r="M534" s="7">
        <f ca="1">IF(Tabla1[[#This Row],[FECHA EJEC.]]="","",Tabla1[[#This Row],[HORA INICIO]]+TIME(RANDBETWEEN(1,4),RANDBETWEEN(10,30),0))</f>
        <v>0.53749999999999998</v>
      </c>
      <c r="N534" s="8">
        <f ca="1">IF(Tabla1[[#This Row],[FECHA EJEC.]]="","",HOUR(Tabla1[[#This Row],[HORA TERMINO]]-Tabla1[[#This Row],[HORA INICIO]])+MINUTE(Tabla1[[#This Row],[HORA TERMINO]]-Tabla1[[#This Row],[HORA INICIO]])/60)</f>
        <v>1.4666666666666668</v>
      </c>
      <c r="O534" s="1" t="str">
        <f ca="1">IF(AND(K534=I534,J534="CONFORME"),"FECHA CUMPLIDA",IF(J534="STAND BY","STAND BY",IF(J534=""," ",IF(Tabla1[[#This Row],[FECHA EJEC.]]="","PENDIENTE",CONCATENATE("RETRASO DE ",(K534-I534)," DIAS")))))</f>
        <v>FECHA CUMPLIDA</v>
      </c>
      <c r="P534" s="2" t="str">
        <f ca="1">VLOOKUP(MONTH(Tabla1[[#This Row],[FECHA PROG.]]),Tabla2[],2,0)</f>
        <v>Mar</v>
      </c>
      <c r="Q534" s="1">
        <f ca="1">YEAR(Tabla1[[#This Row],[FECHA PROG.]])</f>
        <v>2019</v>
      </c>
      <c r="R534" s="8">
        <f ca="1">360-SUMIFS(Tabla1[HORAS],Tabla1[MÁQUINA],Tabla1[[#This Row],[MÁQUINA]],Tabla1[AÑO],Tabla1[[#This Row],[AÑO]],Tabla1[MES],Tabla1[[#This Row],[MES]])</f>
        <v>354.08333333333331</v>
      </c>
      <c r="S534" s="17">
        <f ca="1">Tabla1[[#This Row],[HORAS DISPONIBLES]]/360</f>
        <v>0.98356481481481473</v>
      </c>
    </row>
    <row r="535" spans="1:19" x14ac:dyDescent="0.2">
      <c r="A535" s="1" t="s">
        <v>188</v>
      </c>
      <c r="B535" s="1" t="s">
        <v>35</v>
      </c>
      <c r="C535" s="1" t="str">
        <f ca="1">VLOOKUP(RANDBETWEEN(1,13),Tablas!$N$7:$O$19,2,0)</f>
        <v>MOTONIVELADORA</v>
      </c>
      <c r="D535" s="1" t="s">
        <v>12</v>
      </c>
      <c r="E535" s="1" t="s">
        <v>18</v>
      </c>
      <c r="F535" s="1">
        <v>106</v>
      </c>
      <c r="G535" s="1" t="s">
        <v>55</v>
      </c>
      <c r="H535" s="1">
        <v>1911</v>
      </c>
      <c r="I535" s="2">
        <f t="shared" ca="1" si="8"/>
        <v>43162</v>
      </c>
      <c r="J535" s="1" t="str">
        <f ca="1">IFERROR(IF(YEAR(Tabla1[[#This Row],[FECHA EJEC.]])&gt;0,"CONFORME","STANDBY"),"PENDIENTE")</f>
        <v>CONFORME</v>
      </c>
      <c r="K535" s="2">
        <f ca="1">IF(VLOOKUP(RANDBETWEEN(1,20),Tablas!$Q$6:$R$25,2,0)=0,"",Tabla1[[#This Row],[FECHA PROG.]]+VLOOKUP(RANDBETWEEN(1,20),Tablas!$Q$6:$R$25,2,0))</f>
        <v>43164</v>
      </c>
      <c r="L535" s="7">
        <f ca="1">IF(Tabla1[[#This Row],[FECHA EJEC.]]="","",TIME(RANDBETWEEN(9,15),RANDBETWEEN(10,40),0))</f>
        <v>0.55972222222222223</v>
      </c>
      <c r="M535" s="7">
        <f ca="1">IF(Tabla1[[#This Row],[FECHA EJEC.]]="","",Tabla1[[#This Row],[HORA INICIO]]+TIME(RANDBETWEEN(1,4),RANDBETWEEN(10,30),0))</f>
        <v>0.73402777777777772</v>
      </c>
      <c r="N535" s="8">
        <f ca="1">IF(Tabla1[[#This Row],[FECHA EJEC.]]="","",HOUR(Tabla1[[#This Row],[HORA TERMINO]]-Tabla1[[#This Row],[HORA INICIO]])+MINUTE(Tabla1[[#This Row],[HORA TERMINO]]-Tabla1[[#This Row],[HORA INICIO]])/60)</f>
        <v>4.1833333333333336</v>
      </c>
      <c r="O535" s="1" t="str">
        <f ca="1">IF(AND(K535=I535,J535="CONFORME"),"FECHA CUMPLIDA",IF(J535="STAND BY","STAND BY",IF(J535=""," ",IF(Tabla1[[#This Row],[FECHA EJEC.]]="","PENDIENTE",CONCATENATE("RETRASO DE ",(K535-I535)," DIAS")))))</f>
        <v>RETRASO DE 2 DIAS</v>
      </c>
      <c r="P535" s="2" t="str">
        <f ca="1">VLOOKUP(MONTH(Tabla1[[#This Row],[FECHA PROG.]]),Tabla2[],2,0)</f>
        <v>Mar</v>
      </c>
      <c r="Q535" s="1">
        <f ca="1">YEAR(Tabla1[[#This Row],[FECHA PROG.]])</f>
        <v>2018</v>
      </c>
      <c r="R535" s="8">
        <f ca="1">360-SUMIFS(Tabla1[HORAS],Tabla1[MÁQUINA],Tabla1[[#This Row],[MÁQUINA]],Tabla1[AÑO],Tabla1[[#This Row],[AÑO]],Tabla1[MES],Tabla1[[#This Row],[MES]])</f>
        <v>343.01666666666665</v>
      </c>
      <c r="S535" s="17">
        <f ca="1">Tabla1[[#This Row],[HORAS DISPONIBLES]]/360</f>
        <v>0.95282407407407399</v>
      </c>
    </row>
    <row r="536" spans="1:19" x14ac:dyDescent="0.2">
      <c r="A536" s="1" t="s">
        <v>145</v>
      </c>
      <c r="B536" s="1" t="s">
        <v>39</v>
      </c>
      <c r="C536" s="1" t="str">
        <f ca="1">VLOOKUP(RANDBETWEEN(1,13),Tablas!$N$7:$O$19,2,0)</f>
        <v>COMPACTADORA</v>
      </c>
      <c r="D536" s="1" t="s">
        <v>12</v>
      </c>
      <c r="E536" s="1" t="s">
        <v>21</v>
      </c>
      <c r="F536" s="1">
        <v>107</v>
      </c>
      <c r="G536" s="1" t="s">
        <v>19</v>
      </c>
      <c r="H536" s="1">
        <v>1698</v>
      </c>
      <c r="I536" s="2">
        <f t="shared" ca="1" si="8"/>
        <v>43127</v>
      </c>
      <c r="J536" s="1" t="str">
        <f ca="1">IFERROR(IF(YEAR(Tabla1[[#This Row],[FECHA EJEC.]])&gt;0,"CONFORME","STANDBY"),"PENDIENTE")</f>
        <v>CONFORME</v>
      </c>
      <c r="K536" s="2">
        <f ca="1">IF(VLOOKUP(RANDBETWEEN(1,20),Tablas!$Q$6:$R$25,2,0)=0,"",Tabla1[[#This Row],[FECHA PROG.]]+VLOOKUP(RANDBETWEEN(1,20),Tablas!$Q$6:$R$25,2,0))</f>
        <v>43127</v>
      </c>
      <c r="L536" s="7">
        <f ca="1">IF(Tabla1[[#This Row],[FECHA EJEC.]]="","",TIME(RANDBETWEEN(9,15),RANDBETWEEN(10,40),0))</f>
        <v>0.52708333333333335</v>
      </c>
      <c r="M536" s="7">
        <f ca="1">IF(Tabla1[[#This Row],[FECHA EJEC.]]="","",Tabla1[[#This Row],[HORA INICIO]]+TIME(RANDBETWEEN(1,4),RANDBETWEEN(10,30),0))</f>
        <v>0.62083333333333335</v>
      </c>
      <c r="N536" s="8">
        <f ca="1">IF(Tabla1[[#This Row],[FECHA EJEC.]]="","",HOUR(Tabla1[[#This Row],[HORA TERMINO]]-Tabla1[[#This Row],[HORA INICIO]])+MINUTE(Tabla1[[#This Row],[HORA TERMINO]]-Tabla1[[#This Row],[HORA INICIO]])/60)</f>
        <v>2.25</v>
      </c>
      <c r="O536" s="1" t="str">
        <f ca="1">IF(AND(K536=I536,J536="CONFORME"),"FECHA CUMPLIDA",IF(J536="STAND BY","STAND BY",IF(J536=""," ",IF(Tabla1[[#This Row],[FECHA EJEC.]]="","PENDIENTE",CONCATENATE("RETRASO DE ",(K536-I536)," DIAS")))))</f>
        <v>FECHA CUMPLIDA</v>
      </c>
      <c r="P536" s="2" t="str">
        <f ca="1">VLOOKUP(MONTH(Tabla1[[#This Row],[FECHA PROG.]]),Tabla2[],2,0)</f>
        <v>Ene</v>
      </c>
      <c r="Q536" s="1">
        <f ca="1">YEAR(Tabla1[[#This Row],[FECHA PROG.]])</f>
        <v>2018</v>
      </c>
      <c r="R536" s="8">
        <f ca="1">360-SUMIFS(Tabla1[HORAS],Tabla1[MÁQUINA],Tabla1[[#This Row],[MÁQUINA]],Tabla1[AÑO],Tabla1[[#This Row],[AÑO]],Tabla1[MES],Tabla1[[#This Row],[MES]])</f>
        <v>357.75</v>
      </c>
      <c r="S536" s="17">
        <f ca="1">Tabla1[[#This Row],[HORAS DISPONIBLES]]/360</f>
        <v>0.99375000000000002</v>
      </c>
    </row>
    <row r="537" spans="1:19" x14ac:dyDescent="0.2">
      <c r="A537" s="1" t="s">
        <v>146</v>
      </c>
      <c r="B537" s="1" t="s">
        <v>40</v>
      </c>
      <c r="C537" s="1" t="str">
        <f ca="1">VLOOKUP(RANDBETWEEN(1,13),Tablas!$N$7:$O$19,2,0)</f>
        <v>LAS VOLQUETAS</v>
      </c>
      <c r="D537" s="1" t="s">
        <v>12</v>
      </c>
      <c r="E537" s="1" t="s">
        <v>24</v>
      </c>
      <c r="F537" s="1">
        <v>201</v>
      </c>
      <c r="G537" s="1" t="s">
        <v>25</v>
      </c>
      <c r="H537" s="1">
        <v>1168</v>
      </c>
      <c r="I537" s="2">
        <f t="shared" ca="1" si="8"/>
        <v>43195</v>
      </c>
      <c r="J537" s="1" t="str">
        <f ca="1">IFERROR(IF(YEAR(Tabla1[[#This Row],[FECHA EJEC.]])&gt;0,"CONFORME","STANDBY"),"PENDIENTE")</f>
        <v>CONFORME</v>
      </c>
      <c r="K537" s="2">
        <f ca="1">IF(VLOOKUP(RANDBETWEEN(1,20),Tablas!$Q$6:$R$25,2,0)=0,"",Tabla1[[#This Row],[FECHA PROG.]]+VLOOKUP(RANDBETWEEN(1,20),Tablas!$Q$6:$R$25,2,0))</f>
        <v>43195</v>
      </c>
      <c r="L537" s="7">
        <f ca="1">IF(Tabla1[[#This Row],[FECHA EJEC.]]="","",TIME(RANDBETWEEN(9,15),RANDBETWEEN(10,40),0))</f>
        <v>0.47222222222222221</v>
      </c>
      <c r="M537" s="7">
        <f ca="1">IF(Tabla1[[#This Row],[FECHA EJEC.]]="","",Tabla1[[#This Row],[HORA INICIO]]+TIME(RANDBETWEEN(1,4),RANDBETWEEN(10,30),0))</f>
        <v>0.64722222222222214</v>
      </c>
      <c r="N537" s="8">
        <f ca="1">IF(Tabla1[[#This Row],[FECHA EJEC.]]="","",HOUR(Tabla1[[#This Row],[HORA TERMINO]]-Tabla1[[#This Row],[HORA INICIO]])+MINUTE(Tabla1[[#This Row],[HORA TERMINO]]-Tabla1[[#This Row],[HORA INICIO]])/60)</f>
        <v>4.2</v>
      </c>
      <c r="O537" s="1" t="str">
        <f ca="1">IF(AND(K537=I537,J537="CONFORME"),"FECHA CUMPLIDA",IF(J537="STAND BY","STAND BY",IF(J537=""," ",IF(Tabla1[[#This Row],[FECHA EJEC.]]="","PENDIENTE",CONCATENATE("RETRASO DE ",(K537-I537)," DIAS")))))</f>
        <v>FECHA CUMPLIDA</v>
      </c>
      <c r="P537" s="2" t="str">
        <f ca="1">VLOOKUP(MONTH(Tabla1[[#This Row],[FECHA PROG.]]),Tabla2[],2,0)</f>
        <v>Abr</v>
      </c>
      <c r="Q537" s="1">
        <f ca="1">YEAR(Tabla1[[#This Row],[FECHA PROG.]])</f>
        <v>2018</v>
      </c>
      <c r="R537" s="8">
        <f ca="1">360-SUMIFS(Tabla1[HORAS],Tabla1[MÁQUINA],Tabla1[[#This Row],[MÁQUINA]],Tabla1[AÑO],Tabla1[[#This Row],[AÑO]],Tabla1[MES],Tabla1[[#This Row],[MES]])</f>
        <v>355.8</v>
      </c>
      <c r="S537" s="17">
        <f ca="1">Tabla1[[#This Row],[HORAS DISPONIBLES]]/360</f>
        <v>0.9883333333333334</v>
      </c>
    </row>
    <row r="538" spans="1:19" x14ac:dyDescent="0.2">
      <c r="A538" s="1" t="s">
        <v>134</v>
      </c>
      <c r="B538" s="1" t="s">
        <v>11</v>
      </c>
      <c r="C538" s="1" t="str">
        <f ca="1">VLOOKUP(RANDBETWEEN(1,13),Tablas!$N$7:$O$19,2,0)</f>
        <v>EXCAVADORA</v>
      </c>
      <c r="D538" s="1" t="s">
        <v>12</v>
      </c>
      <c r="E538" s="1" t="s">
        <v>13</v>
      </c>
      <c r="F538" s="1">
        <v>107</v>
      </c>
      <c r="G538" s="1" t="s">
        <v>29</v>
      </c>
      <c r="H538" s="1">
        <v>908</v>
      </c>
      <c r="I538" s="2">
        <f t="shared" ca="1" si="8"/>
        <v>43348</v>
      </c>
      <c r="J538" s="1" t="str">
        <f ca="1">IFERROR(IF(YEAR(Tabla1[[#This Row],[FECHA EJEC.]])&gt;0,"CONFORME","STANDBY"),"PENDIENTE")</f>
        <v>CONFORME</v>
      </c>
      <c r="K538" s="2">
        <f ca="1">IF(VLOOKUP(RANDBETWEEN(1,20),Tablas!$Q$6:$R$25,2,0)=0,"",Tabla1[[#This Row],[FECHA PROG.]]+VLOOKUP(RANDBETWEEN(1,20),Tablas!$Q$6:$R$25,2,0))</f>
        <v>43348</v>
      </c>
      <c r="L538" s="7">
        <f ca="1">IF(Tabla1[[#This Row],[FECHA EJEC.]]="","",TIME(RANDBETWEEN(9,15),RANDBETWEEN(10,40),0))</f>
        <v>0.43194444444444446</v>
      </c>
      <c r="M538" s="7">
        <f ca="1">IF(Tabla1[[#This Row],[FECHA EJEC.]]="","",Tabla1[[#This Row],[HORA INICIO]]+TIME(RANDBETWEEN(1,4),RANDBETWEEN(10,30),0))</f>
        <v>0.5708333333333333</v>
      </c>
      <c r="N538" s="8">
        <f ca="1">IF(Tabla1[[#This Row],[FECHA EJEC.]]="","",HOUR(Tabla1[[#This Row],[HORA TERMINO]]-Tabla1[[#This Row],[HORA INICIO]])+MINUTE(Tabla1[[#This Row],[HORA TERMINO]]-Tabla1[[#This Row],[HORA INICIO]])/60)</f>
        <v>3.3333333333333335</v>
      </c>
      <c r="O538" s="1" t="str">
        <f ca="1">IF(AND(K538=I538,J538="CONFORME"),"FECHA CUMPLIDA",IF(J538="STAND BY","STAND BY",IF(J538=""," ",IF(Tabla1[[#This Row],[FECHA EJEC.]]="","PENDIENTE",CONCATENATE("RETRASO DE ",(K538-I538)," DIAS")))))</f>
        <v>FECHA CUMPLIDA</v>
      </c>
      <c r="P538" s="2" t="str">
        <f ca="1">VLOOKUP(MONTH(Tabla1[[#This Row],[FECHA PROG.]]),Tabla2[],2,0)</f>
        <v>Set</v>
      </c>
      <c r="Q538" s="1">
        <f ca="1">YEAR(Tabla1[[#This Row],[FECHA PROG.]])</f>
        <v>2018</v>
      </c>
      <c r="R538" s="8">
        <f ca="1">360-SUMIFS(Tabla1[HORAS],Tabla1[MÁQUINA],Tabla1[[#This Row],[MÁQUINA]],Tabla1[AÑO],Tabla1[[#This Row],[AÑO]],Tabla1[MES],Tabla1[[#This Row],[MES]])</f>
        <v>338.55</v>
      </c>
      <c r="S538" s="17">
        <f ca="1">Tabla1[[#This Row],[HORAS DISPONIBLES]]/360</f>
        <v>0.94041666666666668</v>
      </c>
    </row>
    <row r="539" spans="1:19" x14ac:dyDescent="0.2">
      <c r="A539" s="1" t="s">
        <v>153</v>
      </c>
      <c r="B539" s="1" t="s">
        <v>57</v>
      </c>
      <c r="C539" s="1" t="str">
        <f ca="1">VLOOKUP(RANDBETWEEN(1,13),Tablas!$N$7:$O$19,2,0)</f>
        <v>LAS VOLQUETAS</v>
      </c>
      <c r="E539" s="1" t="s">
        <v>18</v>
      </c>
      <c r="F539" s="1">
        <v>107</v>
      </c>
      <c r="G539" s="1" t="s">
        <v>19</v>
      </c>
      <c r="H539" s="1">
        <v>1698</v>
      </c>
      <c r="I539" s="2">
        <f t="shared" ca="1" si="8"/>
        <v>43362</v>
      </c>
      <c r="J539" s="1" t="str">
        <f ca="1">IFERROR(IF(YEAR(Tabla1[[#This Row],[FECHA EJEC.]])&gt;0,"CONFORME","STANDBY"),"PENDIENTE")</f>
        <v>PENDIENTE</v>
      </c>
      <c r="K539" s="2" t="str">
        <f ca="1">IF(VLOOKUP(RANDBETWEEN(1,20),Tablas!$Q$6:$R$25,2,0)=0,"",Tabla1[[#This Row],[FECHA PROG.]]+VLOOKUP(RANDBETWEEN(1,20),Tablas!$Q$6:$R$25,2,0))</f>
        <v/>
      </c>
      <c r="L539" s="7" t="str">
        <f ca="1">IF(Tabla1[[#This Row],[FECHA EJEC.]]="","",TIME(RANDBETWEEN(9,15),RANDBETWEEN(10,40),0))</f>
        <v/>
      </c>
      <c r="M539" s="7" t="str">
        <f ca="1">IF(Tabla1[[#This Row],[FECHA EJEC.]]="","",Tabla1[[#This Row],[HORA INICIO]]+TIME(RANDBETWEEN(1,4),RANDBETWEEN(10,30),0))</f>
        <v/>
      </c>
      <c r="N539" s="8" t="str">
        <f ca="1">IF(Tabla1[[#This Row],[FECHA EJEC.]]="","",HOUR(Tabla1[[#This Row],[HORA TERMINO]]-Tabla1[[#This Row],[HORA INICIO]])+MINUTE(Tabla1[[#This Row],[HORA TERMINO]]-Tabla1[[#This Row],[HORA INICIO]])/60)</f>
        <v/>
      </c>
      <c r="O539" s="1" t="str">
        <f ca="1">IF(AND(K539=I539,J539="CONFORME"),"FECHA CUMPLIDA",IF(J539="STAND BY","STAND BY",IF(J539=""," ",IF(Tabla1[[#This Row],[FECHA EJEC.]]="","PENDIENTE",CONCATENATE("RETRASO DE ",(K539-I539)," DIAS")))))</f>
        <v>PENDIENTE</v>
      </c>
      <c r="P539" s="2" t="str">
        <f ca="1">VLOOKUP(MONTH(Tabla1[[#This Row],[FECHA PROG.]]),Tabla2[],2,0)</f>
        <v>Set</v>
      </c>
      <c r="Q539" s="1">
        <f ca="1">YEAR(Tabla1[[#This Row],[FECHA PROG.]])</f>
        <v>2018</v>
      </c>
      <c r="R539" s="8">
        <f ca="1">360-SUMIFS(Tabla1[HORAS],Tabla1[MÁQUINA],Tabla1[[#This Row],[MÁQUINA]],Tabla1[AÑO],Tabla1[[#This Row],[AÑO]],Tabla1[MES],Tabla1[[#This Row],[MES]])</f>
        <v>360</v>
      </c>
      <c r="S539" s="17">
        <f ca="1">Tabla1[[#This Row],[HORAS DISPONIBLES]]/360</f>
        <v>1</v>
      </c>
    </row>
    <row r="540" spans="1:19" x14ac:dyDescent="0.2">
      <c r="A540" s="1" t="s">
        <v>139</v>
      </c>
      <c r="B540" s="1" t="s">
        <v>28</v>
      </c>
      <c r="C540" s="1" t="str">
        <f ca="1">VLOOKUP(RANDBETWEEN(1,13),Tablas!$N$7:$O$19,2,0)</f>
        <v>DRAGALINA</v>
      </c>
      <c r="D540" s="1" t="s">
        <v>12</v>
      </c>
      <c r="E540" s="1" t="s">
        <v>13</v>
      </c>
      <c r="F540" s="1">
        <v>106</v>
      </c>
      <c r="G540" s="1" t="s">
        <v>29</v>
      </c>
      <c r="H540" s="1">
        <v>908</v>
      </c>
      <c r="I540" s="2">
        <f t="shared" ca="1" si="8"/>
        <v>43574</v>
      </c>
      <c r="J540" s="1" t="str">
        <f ca="1">IFERROR(IF(YEAR(Tabla1[[#This Row],[FECHA EJEC.]])&gt;0,"CONFORME","STANDBY"),"PENDIENTE")</f>
        <v>CONFORME</v>
      </c>
      <c r="K540" s="2">
        <f ca="1">IF(VLOOKUP(RANDBETWEEN(1,20),Tablas!$Q$6:$R$25,2,0)=0,"",Tabla1[[#This Row],[FECHA PROG.]]+VLOOKUP(RANDBETWEEN(1,20),Tablas!$Q$6:$R$25,2,0))</f>
        <v>43574</v>
      </c>
      <c r="L540" s="7">
        <f ca="1">IF(Tabla1[[#This Row],[FECHA EJEC.]]="","",TIME(RANDBETWEEN(9,15),RANDBETWEEN(10,40),0))</f>
        <v>0.56874999999999998</v>
      </c>
      <c r="M540" s="7">
        <f ca="1">IF(Tabla1[[#This Row],[FECHA EJEC.]]="","",Tabla1[[#This Row],[HORA INICIO]]+TIME(RANDBETWEEN(1,4),RANDBETWEEN(10,30),0))</f>
        <v>0.62013888888888891</v>
      </c>
      <c r="N540" s="8">
        <f ca="1">IF(Tabla1[[#This Row],[FECHA EJEC.]]="","",HOUR(Tabla1[[#This Row],[HORA TERMINO]]-Tabla1[[#This Row],[HORA INICIO]])+MINUTE(Tabla1[[#This Row],[HORA TERMINO]]-Tabla1[[#This Row],[HORA INICIO]])/60)</f>
        <v>1.2333333333333334</v>
      </c>
      <c r="O540" s="1" t="str">
        <f ca="1">IF(AND(K540=I540,J540="CONFORME"),"FECHA CUMPLIDA",IF(J540="STAND BY","STAND BY",IF(J540=""," ",IF(Tabla1[[#This Row],[FECHA EJEC.]]="","PENDIENTE",CONCATENATE("RETRASO DE ",(K540-I540)," DIAS")))))</f>
        <v>FECHA CUMPLIDA</v>
      </c>
      <c r="P540" s="2" t="str">
        <f ca="1">VLOOKUP(MONTH(Tabla1[[#This Row],[FECHA PROG.]]),Tabla2[],2,0)</f>
        <v>Abr</v>
      </c>
      <c r="Q540" s="1">
        <f ca="1">YEAR(Tabla1[[#This Row],[FECHA PROG.]])</f>
        <v>2019</v>
      </c>
      <c r="R540" s="8">
        <f ca="1">360-SUMIFS(Tabla1[HORAS],Tabla1[MÁQUINA],Tabla1[[#This Row],[MÁQUINA]],Tabla1[AÑO],Tabla1[[#This Row],[AÑO]],Tabla1[MES],Tabla1[[#This Row],[MES]])</f>
        <v>335.3</v>
      </c>
      <c r="S540" s="17">
        <f ca="1">Tabla1[[#This Row],[HORAS DISPONIBLES]]/360</f>
        <v>0.93138888888888893</v>
      </c>
    </row>
    <row r="541" spans="1:19" x14ac:dyDescent="0.2">
      <c r="A541" s="1" t="s">
        <v>139</v>
      </c>
      <c r="B541" s="1" t="s">
        <v>28</v>
      </c>
      <c r="C541" s="1" t="str">
        <f ca="1">VLOOKUP(RANDBETWEEN(1,13),Tablas!$N$7:$O$19,2,0)</f>
        <v>LAS VOLQUETAS</v>
      </c>
      <c r="D541" s="1" t="s">
        <v>12</v>
      </c>
      <c r="E541" s="1" t="s">
        <v>18</v>
      </c>
      <c r="F541" s="1">
        <v>106</v>
      </c>
      <c r="G541" s="1" t="s">
        <v>55</v>
      </c>
      <c r="H541" s="1">
        <v>1911</v>
      </c>
      <c r="I541" s="2">
        <f t="shared" ca="1" si="8"/>
        <v>43547</v>
      </c>
      <c r="J541" s="1" t="str">
        <f ca="1">IFERROR(IF(YEAR(Tabla1[[#This Row],[FECHA EJEC.]])&gt;0,"CONFORME","STANDBY"),"PENDIENTE")</f>
        <v>CONFORME</v>
      </c>
      <c r="K541" s="2">
        <f ca="1">IF(VLOOKUP(RANDBETWEEN(1,20),Tablas!$Q$6:$R$25,2,0)=0,"",Tabla1[[#This Row],[FECHA PROG.]]+VLOOKUP(RANDBETWEEN(1,20),Tablas!$Q$6:$R$25,2,0))</f>
        <v>43551</v>
      </c>
      <c r="L541" s="7">
        <f ca="1">IF(Tabla1[[#This Row],[FECHA EJEC.]]="","",TIME(RANDBETWEEN(9,15),RANDBETWEEN(10,40),0))</f>
        <v>0.52569444444444446</v>
      </c>
      <c r="M541" s="7">
        <f ca="1">IF(Tabla1[[#This Row],[FECHA EJEC.]]="","",Tabla1[[#This Row],[HORA INICIO]]+TIME(RANDBETWEEN(1,4),RANDBETWEEN(10,30),0))</f>
        <v>0.62708333333333333</v>
      </c>
      <c r="N541" s="8">
        <f ca="1">IF(Tabla1[[#This Row],[FECHA EJEC.]]="","",HOUR(Tabla1[[#This Row],[HORA TERMINO]]-Tabla1[[#This Row],[HORA INICIO]])+MINUTE(Tabla1[[#This Row],[HORA TERMINO]]-Tabla1[[#This Row],[HORA INICIO]])/60)</f>
        <v>2.4333333333333336</v>
      </c>
      <c r="O541" s="1" t="str">
        <f ca="1">IF(AND(K541=I541,J541="CONFORME"),"FECHA CUMPLIDA",IF(J541="STAND BY","STAND BY",IF(J541=""," ",IF(Tabla1[[#This Row],[FECHA EJEC.]]="","PENDIENTE",CONCATENATE("RETRASO DE ",(K541-I541)," DIAS")))))</f>
        <v>RETRASO DE 4 DIAS</v>
      </c>
      <c r="P541" s="2" t="str">
        <f ca="1">VLOOKUP(MONTH(Tabla1[[#This Row],[FECHA PROG.]]),Tabla2[],2,0)</f>
        <v>Mar</v>
      </c>
      <c r="Q541" s="1">
        <f ca="1">YEAR(Tabla1[[#This Row],[FECHA PROG.]])</f>
        <v>2019</v>
      </c>
      <c r="R541" s="8">
        <f ca="1">360-SUMIFS(Tabla1[HORAS],Tabla1[MÁQUINA],Tabla1[[#This Row],[MÁQUINA]],Tabla1[AÑO],Tabla1[[#This Row],[AÑO]],Tabla1[MES],Tabla1[[#This Row],[MES]])</f>
        <v>300.46666666666664</v>
      </c>
      <c r="S541" s="17">
        <f ca="1">Tabla1[[#This Row],[HORAS DISPONIBLES]]/360</f>
        <v>0.83462962962962961</v>
      </c>
    </row>
    <row r="542" spans="1:19" x14ac:dyDescent="0.2">
      <c r="A542" s="1" t="s">
        <v>144</v>
      </c>
      <c r="B542" s="1" t="s">
        <v>36</v>
      </c>
      <c r="C542" s="1" t="str">
        <f ca="1">VLOOKUP(RANDBETWEEN(1,13),Tablas!$N$7:$O$19,2,0)</f>
        <v>DRAGAS</v>
      </c>
      <c r="D542" s="1" t="s">
        <v>12</v>
      </c>
      <c r="E542" s="1" t="s">
        <v>21</v>
      </c>
      <c r="F542" s="1">
        <v>107</v>
      </c>
      <c r="G542" s="1" t="s">
        <v>19</v>
      </c>
      <c r="H542" s="1">
        <v>1698</v>
      </c>
      <c r="I542" s="2">
        <f t="shared" ca="1" si="8"/>
        <v>43485</v>
      </c>
      <c r="J542" s="1" t="str">
        <f ca="1">IFERROR(IF(YEAR(Tabla1[[#This Row],[FECHA EJEC.]])&gt;0,"CONFORME","STANDBY"),"PENDIENTE")</f>
        <v>CONFORME</v>
      </c>
      <c r="K542" s="2">
        <f ca="1">IF(VLOOKUP(RANDBETWEEN(1,20),Tablas!$Q$6:$R$25,2,0)=0,"",Tabla1[[#This Row],[FECHA PROG.]]+VLOOKUP(RANDBETWEEN(1,20),Tablas!$Q$6:$R$25,2,0))</f>
        <v>43485</v>
      </c>
      <c r="L542" s="7">
        <f ca="1">IF(Tabla1[[#This Row],[FECHA EJEC.]]="","",TIME(RANDBETWEEN(9,15),RANDBETWEEN(10,40),0))</f>
        <v>0.5229166666666667</v>
      </c>
      <c r="M542" s="7">
        <f ca="1">IF(Tabla1[[#This Row],[FECHA EJEC.]]="","",Tabla1[[#This Row],[HORA INICIO]]+TIME(RANDBETWEEN(1,4),RANDBETWEEN(10,30),0))</f>
        <v>0.57986111111111116</v>
      </c>
      <c r="N542" s="8">
        <f ca="1">IF(Tabla1[[#This Row],[FECHA EJEC.]]="","",HOUR(Tabla1[[#This Row],[HORA TERMINO]]-Tabla1[[#This Row],[HORA INICIO]])+MINUTE(Tabla1[[#This Row],[HORA TERMINO]]-Tabla1[[#This Row],[HORA INICIO]])/60)</f>
        <v>1.3666666666666667</v>
      </c>
      <c r="O542" s="1" t="str">
        <f ca="1">IF(AND(K542=I542,J542="CONFORME"),"FECHA CUMPLIDA",IF(J542="STAND BY","STAND BY",IF(J542=""," ",IF(Tabla1[[#This Row],[FECHA EJEC.]]="","PENDIENTE",CONCATENATE("RETRASO DE ",(K542-I542)," DIAS")))))</f>
        <v>FECHA CUMPLIDA</v>
      </c>
      <c r="P542" s="2" t="str">
        <f ca="1">VLOOKUP(MONTH(Tabla1[[#This Row],[FECHA PROG.]]),Tabla2[],2,0)</f>
        <v>Ene</v>
      </c>
      <c r="Q542" s="1">
        <f ca="1">YEAR(Tabla1[[#This Row],[FECHA PROG.]])</f>
        <v>2019</v>
      </c>
      <c r="R542" s="8">
        <f ca="1">360-SUMIFS(Tabla1[HORAS],Tabla1[MÁQUINA],Tabla1[[#This Row],[MÁQUINA]],Tabla1[AÑO],Tabla1[[#This Row],[AÑO]],Tabla1[MES],Tabla1[[#This Row],[MES]])</f>
        <v>350.01666666666665</v>
      </c>
      <c r="S542" s="17">
        <f ca="1">Tabla1[[#This Row],[HORAS DISPONIBLES]]/360</f>
        <v>0.97226851851851848</v>
      </c>
    </row>
    <row r="543" spans="1:19" x14ac:dyDescent="0.2">
      <c r="A543" s="1" t="s">
        <v>148</v>
      </c>
      <c r="B543" s="1" t="s">
        <v>43</v>
      </c>
      <c r="C543" s="1" t="str">
        <f ca="1">VLOOKUP(RANDBETWEEN(1,13),Tablas!$N$7:$O$19,2,0)</f>
        <v>DRAGAS</v>
      </c>
      <c r="D543" s="1" t="s">
        <v>12</v>
      </c>
      <c r="E543" s="1" t="s">
        <v>24</v>
      </c>
      <c r="F543" s="1">
        <v>201</v>
      </c>
      <c r="G543" s="1" t="s">
        <v>25</v>
      </c>
      <c r="H543" s="1">
        <v>1168</v>
      </c>
      <c r="I543" s="2">
        <f t="shared" ca="1" si="8"/>
        <v>43134</v>
      </c>
      <c r="J543" s="1" t="str">
        <f ca="1">IFERROR(IF(YEAR(Tabla1[[#This Row],[FECHA EJEC.]])&gt;0,"CONFORME","STANDBY"),"PENDIENTE")</f>
        <v>CONFORME</v>
      </c>
      <c r="K543" s="2">
        <f ca="1">IF(VLOOKUP(RANDBETWEEN(1,20),Tablas!$Q$6:$R$25,2,0)=0,"",Tabla1[[#This Row],[FECHA PROG.]]+VLOOKUP(RANDBETWEEN(1,20),Tablas!$Q$6:$R$25,2,0))</f>
        <v>43138</v>
      </c>
      <c r="L543" s="7">
        <f ca="1">IF(Tabla1[[#This Row],[FECHA EJEC.]]="","",TIME(RANDBETWEEN(9,15),RANDBETWEEN(10,40),0))</f>
        <v>0.52500000000000002</v>
      </c>
      <c r="M543" s="7">
        <f ca="1">IF(Tabla1[[#This Row],[FECHA EJEC.]]="","",Tabla1[[#This Row],[HORA INICIO]]+TIME(RANDBETWEEN(1,4),RANDBETWEEN(10,30),0))</f>
        <v>0.62152777777777779</v>
      </c>
      <c r="N543" s="8">
        <f ca="1">IF(Tabla1[[#This Row],[FECHA EJEC.]]="","",HOUR(Tabla1[[#This Row],[HORA TERMINO]]-Tabla1[[#This Row],[HORA INICIO]])+MINUTE(Tabla1[[#This Row],[HORA TERMINO]]-Tabla1[[#This Row],[HORA INICIO]])/60)</f>
        <v>2.3166666666666664</v>
      </c>
      <c r="O543" s="1" t="str">
        <f ca="1">IF(AND(K543=I543,J543="CONFORME"),"FECHA CUMPLIDA",IF(J543="STAND BY","STAND BY",IF(J543=""," ",IF(Tabla1[[#This Row],[FECHA EJEC.]]="","PENDIENTE",CONCATENATE("RETRASO DE ",(K543-I543)," DIAS")))))</f>
        <v>RETRASO DE 4 DIAS</v>
      </c>
      <c r="P543" s="2" t="str">
        <f ca="1">VLOOKUP(MONTH(Tabla1[[#This Row],[FECHA PROG.]]),Tabla2[],2,0)</f>
        <v>Feb</v>
      </c>
      <c r="Q543" s="1">
        <f ca="1">YEAR(Tabla1[[#This Row],[FECHA PROG.]])</f>
        <v>2018</v>
      </c>
      <c r="R543" s="8">
        <f ca="1">360-SUMIFS(Tabla1[HORAS],Tabla1[MÁQUINA],Tabla1[[#This Row],[MÁQUINA]],Tabla1[AÑO],Tabla1[[#This Row],[AÑO]],Tabla1[MES],Tabla1[[#This Row],[MES]])</f>
        <v>349.83333333333331</v>
      </c>
      <c r="S543" s="17">
        <f ca="1">Tabla1[[#This Row],[HORAS DISPONIBLES]]/360</f>
        <v>0.97175925925925921</v>
      </c>
    </row>
    <row r="544" spans="1:19" x14ac:dyDescent="0.2">
      <c r="A544" s="1" t="s">
        <v>134</v>
      </c>
      <c r="B544" s="1" t="s">
        <v>26</v>
      </c>
      <c r="C544" s="1" t="str">
        <f ca="1">VLOOKUP(RANDBETWEEN(1,13),Tablas!$N$7:$O$19,2,0)</f>
        <v>MOTONIVELADORA</v>
      </c>
      <c r="D544" s="1" t="s">
        <v>12</v>
      </c>
      <c r="E544" s="1" t="s">
        <v>13</v>
      </c>
      <c r="F544" s="1">
        <v>107</v>
      </c>
      <c r="G544" s="1" t="s">
        <v>29</v>
      </c>
      <c r="H544" s="1">
        <v>908</v>
      </c>
      <c r="I544" s="2">
        <f t="shared" ca="1" si="8"/>
        <v>43580</v>
      </c>
      <c r="J544" s="1" t="str">
        <f ca="1">IFERROR(IF(YEAR(Tabla1[[#This Row],[FECHA EJEC.]])&gt;0,"CONFORME","STANDBY"),"PENDIENTE")</f>
        <v>PENDIENTE</v>
      </c>
      <c r="K544" s="2" t="str">
        <f ca="1">IF(VLOOKUP(RANDBETWEEN(1,20),Tablas!$Q$6:$R$25,2,0)=0,"",Tabla1[[#This Row],[FECHA PROG.]]+VLOOKUP(RANDBETWEEN(1,20),Tablas!$Q$6:$R$25,2,0))</f>
        <v/>
      </c>
      <c r="L544" s="7" t="str">
        <f ca="1">IF(Tabla1[[#This Row],[FECHA EJEC.]]="","",TIME(RANDBETWEEN(9,15),RANDBETWEEN(10,40),0))</f>
        <v/>
      </c>
      <c r="M544" s="7" t="str">
        <f ca="1">IF(Tabla1[[#This Row],[FECHA EJEC.]]="","",Tabla1[[#This Row],[HORA INICIO]]+TIME(RANDBETWEEN(1,4),RANDBETWEEN(10,30),0))</f>
        <v/>
      </c>
      <c r="N544" s="8" t="str">
        <f ca="1">IF(Tabla1[[#This Row],[FECHA EJEC.]]="","",HOUR(Tabla1[[#This Row],[HORA TERMINO]]-Tabla1[[#This Row],[HORA INICIO]])+MINUTE(Tabla1[[#This Row],[HORA TERMINO]]-Tabla1[[#This Row],[HORA INICIO]])/60)</f>
        <v/>
      </c>
      <c r="O544" s="1" t="str">
        <f ca="1">IF(AND(K544=I544,J544="CONFORME"),"FECHA CUMPLIDA",IF(J544="STAND BY","STAND BY",IF(J544=""," ",IF(Tabla1[[#This Row],[FECHA EJEC.]]="","PENDIENTE",CONCATENATE("RETRASO DE ",(K544-I544)," DIAS")))))</f>
        <v>PENDIENTE</v>
      </c>
      <c r="P544" s="2" t="str">
        <f ca="1">VLOOKUP(MONTH(Tabla1[[#This Row],[FECHA PROG.]]),Tabla2[],2,0)</f>
        <v>Abr</v>
      </c>
      <c r="Q544" s="1">
        <f ca="1">YEAR(Tabla1[[#This Row],[FECHA PROG.]])</f>
        <v>2019</v>
      </c>
      <c r="R544" s="8">
        <f ca="1">360-SUMIFS(Tabla1[HORAS],Tabla1[MÁQUINA],Tabla1[[#This Row],[MÁQUINA]],Tabla1[AÑO],Tabla1[[#This Row],[AÑO]],Tabla1[MES],Tabla1[[#This Row],[MES]])</f>
        <v>351.5</v>
      </c>
      <c r="S544" s="17">
        <f ca="1">Tabla1[[#This Row],[HORAS DISPONIBLES]]/360</f>
        <v>0.97638888888888886</v>
      </c>
    </row>
    <row r="545" spans="1:19" x14ac:dyDescent="0.2">
      <c r="A545" s="1" t="s">
        <v>154</v>
      </c>
      <c r="B545" s="1" t="s">
        <v>58</v>
      </c>
      <c r="C545" s="1" t="str">
        <f ca="1">VLOOKUP(RANDBETWEEN(1,13),Tablas!$N$7:$O$19,2,0)</f>
        <v>EXCAVADORA</v>
      </c>
      <c r="E545" s="1" t="s">
        <v>21</v>
      </c>
      <c r="F545" s="1">
        <v>107</v>
      </c>
      <c r="G545" s="1" t="s">
        <v>19</v>
      </c>
      <c r="H545" s="1">
        <v>1698</v>
      </c>
      <c r="I545" s="2">
        <f t="shared" ca="1" si="8"/>
        <v>43550</v>
      </c>
      <c r="J545" s="1" t="str">
        <f ca="1">IFERROR(IF(YEAR(Tabla1[[#This Row],[FECHA EJEC.]])&gt;0,"CONFORME","STANDBY"),"PENDIENTE")</f>
        <v>CONFORME</v>
      </c>
      <c r="K545" s="2">
        <f ca="1">IF(VLOOKUP(RANDBETWEEN(1,20),Tablas!$Q$6:$R$25,2,0)=0,"",Tabla1[[#This Row],[FECHA PROG.]]+VLOOKUP(RANDBETWEEN(1,20),Tablas!$Q$6:$R$25,2,0))</f>
        <v>43552</v>
      </c>
      <c r="L545" s="7">
        <f ca="1">IF(Tabla1[[#This Row],[FECHA EJEC.]]="","",TIME(RANDBETWEEN(9,15),RANDBETWEEN(10,40),0))</f>
        <v>0.42499999999999999</v>
      </c>
      <c r="M545" s="7">
        <f ca="1">IF(Tabla1[[#This Row],[FECHA EJEC.]]="","",Tabla1[[#This Row],[HORA INICIO]]+TIME(RANDBETWEEN(1,4),RANDBETWEEN(10,30),0))</f>
        <v>0.48680555555555555</v>
      </c>
      <c r="N545" s="8">
        <f ca="1">IF(Tabla1[[#This Row],[FECHA EJEC.]]="","",HOUR(Tabla1[[#This Row],[HORA TERMINO]]-Tabla1[[#This Row],[HORA INICIO]])+MINUTE(Tabla1[[#This Row],[HORA TERMINO]]-Tabla1[[#This Row],[HORA INICIO]])/60)</f>
        <v>1.4833333333333334</v>
      </c>
      <c r="O545" s="1" t="str">
        <f ca="1">IF(AND(K545=I545,J545="CONFORME"),"FECHA CUMPLIDA",IF(J545="STAND BY","STAND BY",IF(J545=""," ",IF(Tabla1[[#This Row],[FECHA EJEC.]]="","PENDIENTE",CONCATENATE("RETRASO DE ",(K545-I545)," DIAS")))))</f>
        <v>RETRASO DE 2 DIAS</v>
      </c>
      <c r="P545" s="2" t="str">
        <f ca="1">VLOOKUP(MONTH(Tabla1[[#This Row],[FECHA PROG.]]),Tabla2[],2,0)</f>
        <v>Mar</v>
      </c>
      <c r="Q545" s="1">
        <f ca="1">YEAR(Tabla1[[#This Row],[FECHA PROG.]])</f>
        <v>2019</v>
      </c>
      <c r="R545" s="8">
        <f ca="1">360-SUMIFS(Tabla1[HORAS],Tabla1[MÁQUINA],Tabla1[[#This Row],[MÁQUINA]],Tabla1[AÑO],Tabla1[[#This Row],[AÑO]],Tabla1[MES],Tabla1[[#This Row],[MES]])</f>
        <v>344.1</v>
      </c>
      <c r="S545" s="17">
        <f ca="1">Tabla1[[#This Row],[HORAS DISPONIBLES]]/360</f>
        <v>0.95583333333333342</v>
      </c>
    </row>
    <row r="546" spans="1:19" x14ac:dyDescent="0.2">
      <c r="A546" s="1" t="s">
        <v>185</v>
      </c>
      <c r="B546" s="1" t="s">
        <v>95</v>
      </c>
      <c r="C546" s="1" t="str">
        <f ca="1">VLOOKUP(RANDBETWEEN(1,13),Tablas!$N$7:$O$19,2,0)</f>
        <v>MOTONIVELADORA</v>
      </c>
      <c r="E546" s="1" t="s">
        <v>18</v>
      </c>
      <c r="F546" s="1">
        <v>201</v>
      </c>
      <c r="G546" s="1" t="s">
        <v>55</v>
      </c>
      <c r="H546" s="1">
        <v>1911</v>
      </c>
      <c r="I546" s="2">
        <f t="shared" ca="1" si="8"/>
        <v>43143</v>
      </c>
      <c r="J546" s="1" t="str">
        <f ca="1">IFERROR(IF(YEAR(Tabla1[[#This Row],[FECHA EJEC.]])&gt;0,"CONFORME","STANDBY"),"PENDIENTE")</f>
        <v>CONFORME</v>
      </c>
      <c r="K546" s="2">
        <f ca="1">IF(VLOOKUP(RANDBETWEEN(1,20),Tablas!$Q$6:$R$25,2,0)=0,"",Tabla1[[#This Row],[FECHA PROG.]]+VLOOKUP(RANDBETWEEN(1,20),Tablas!$Q$6:$R$25,2,0))</f>
        <v>43143</v>
      </c>
      <c r="L546" s="7">
        <f ca="1">IF(Tabla1[[#This Row],[FECHA EJEC.]]="","",TIME(RANDBETWEEN(9,15),RANDBETWEEN(10,40),0))</f>
        <v>0.51458333333333328</v>
      </c>
      <c r="M546" s="7">
        <f ca="1">IF(Tabla1[[#This Row],[FECHA EJEC.]]="","",Tabla1[[#This Row],[HORA INICIO]]+TIME(RANDBETWEEN(1,4),RANDBETWEEN(10,30),0))</f>
        <v>0.69722222222222219</v>
      </c>
      <c r="N546" s="8">
        <f ca="1">IF(Tabla1[[#This Row],[FECHA EJEC.]]="","",HOUR(Tabla1[[#This Row],[HORA TERMINO]]-Tabla1[[#This Row],[HORA INICIO]])+MINUTE(Tabla1[[#This Row],[HORA TERMINO]]-Tabla1[[#This Row],[HORA INICIO]])/60)</f>
        <v>4.3833333333333337</v>
      </c>
      <c r="O546" s="1" t="str">
        <f ca="1">IF(AND(K546=I546,J546="CONFORME"),"FECHA CUMPLIDA",IF(J546="STAND BY","STAND BY",IF(J546=""," ",IF(Tabla1[[#This Row],[FECHA EJEC.]]="","PENDIENTE",CONCATENATE("RETRASO DE ",(K546-I546)," DIAS")))))</f>
        <v>FECHA CUMPLIDA</v>
      </c>
      <c r="P546" s="2" t="str">
        <f ca="1">VLOOKUP(MONTH(Tabla1[[#This Row],[FECHA PROG.]]),Tabla2[],2,0)</f>
        <v>Feb</v>
      </c>
      <c r="Q546" s="1">
        <f ca="1">YEAR(Tabla1[[#This Row],[FECHA PROG.]])</f>
        <v>2018</v>
      </c>
      <c r="R546" s="8">
        <f ca="1">360-SUMIFS(Tabla1[HORAS],Tabla1[MÁQUINA],Tabla1[[#This Row],[MÁQUINA]],Tabla1[AÑO],Tabla1[[#This Row],[AÑO]],Tabla1[MES],Tabla1[[#This Row],[MES]])</f>
        <v>355.61666666666667</v>
      </c>
      <c r="S546" s="17">
        <f ca="1">Tabla1[[#This Row],[HORAS DISPONIBLES]]/360</f>
        <v>0.98782407407407413</v>
      </c>
    </row>
    <row r="547" spans="1:19" x14ac:dyDescent="0.2">
      <c r="A547" s="1" t="s">
        <v>186</v>
      </c>
      <c r="B547" s="1" t="s">
        <v>96</v>
      </c>
      <c r="C547" s="1" t="str">
        <f ca="1">VLOOKUP(RANDBETWEEN(1,13),Tablas!$N$7:$O$19,2,0)</f>
        <v>COMPACTADORA</v>
      </c>
      <c r="E547" s="1" t="s">
        <v>18</v>
      </c>
      <c r="F547" s="1">
        <v>201</v>
      </c>
      <c r="G547" s="1" t="s">
        <v>55</v>
      </c>
      <c r="H547" s="1">
        <v>1911</v>
      </c>
      <c r="I547" s="2">
        <f t="shared" ca="1" si="8"/>
        <v>43346</v>
      </c>
      <c r="J547" s="1" t="str">
        <f ca="1">IFERROR(IF(YEAR(Tabla1[[#This Row],[FECHA EJEC.]])&gt;0,"CONFORME","STANDBY"),"PENDIENTE")</f>
        <v>CONFORME</v>
      </c>
      <c r="K547" s="2">
        <f ca="1">IF(VLOOKUP(RANDBETWEEN(1,20),Tablas!$Q$6:$R$25,2,0)=0,"",Tabla1[[#This Row],[FECHA PROG.]]+VLOOKUP(RANDBETWEEN(1,20),Tablas!$Q$6:$R$25,2,0))</f>
        <v>43346</v>
      </c>
      <c r="L547" s="7">
        <f ca="1">IF(Tabla1[[#This Row],[FECHA EJEC.]]="","",TIME(RANDBETWEEN(9,15),RANDBETWEEN(10,40),0))</f>
        <v>0.39305555555555555</v>
      </c>
      <c r="M547" s="7">
        <f ca="1">IF(Tabla1[[#This Row],[FECHA EJEC.]]="","",Tabla1[[#This Row],[HORA INICIO]]+TIME(RANDBETWEEN(1,4),RANDBETWEEN(10,30),0))</f>
        <v>0.48541666666666666</v>
      </c>
      <c r="N547" s="8">
        <f ca="1">IF(Tabla1[[#This Row],[FECHA EJEC.]]="","",HOUR(Tabla1[[#This Row],[HORA TERMINO]]-Tabla1[[#This Row],[HORA INICIO]])+MINUTE(Tabla1[[#This Row],[HORA TERMINO]]-Tabla1[[#This Row],[HORA INICIO]])/60)</f>
        <v>2.2166666666666668</v>
      </c>
      <c r="O547" s="1" t="str">
        <f ca="1">IF(AND(K547=I547,J547="CONFORME"),"FECHA CUMPLIDA",IF(J547="STAND BY","STAND BY",IF(J547=""," ",IF(Tabla1[[#This Row],[FECHA EJEC.]]="","PENDIENTE",CONCATENATE("RETRASO DE ",(K547-I547)," DIAS")))))</f>
        <v>FECHA CUMPLIDA</v>
      </c>
      <c r="P547" s="2" t="str">
        <f ca="1">VLOOKUP(MONTH(Tabla1[[#This Row],[FECHA PROG.]]),Tabla2[],2,0)</f>
        <v>Set</v>
      </c>
      <c r="Q547" s="1">
        <f ca="1">YEAR(Tabla1[[#This Row],[FECHA PROG.]])</f>
        <v>2018</v>
      </c>
      <c r="R547" s="8">
        <f ca="1">360-SUMIFS(Tabla1[HORAS],Tabla1[MÁQUINA],Tabla1[[#This Row],[MÁQUINA]],Tabla1[AÑO],Tabla1[[#This Row],[AÑO]],Tabla1[MES],Tabla1[[#This Row],[MES]])</f>
        <v>357.78333333333336</v>
      </c>
      <c r="S547" s="17">
        <f ca="1">Tabla1[[#This Row],[HORAS DISPONIBLES]]/360</f>
        <v>0.99384259259259267</v>
      </c>
    </row>
    <row r="548" spans="1:19" x14ac:dyDescent="0.2">
      <c r="A548" s="1" t="s">
        <v>139</v>
      </c>
      <c r="B548" s="1" t="s">
        <v>32</v>
      </c>
      <c r="C548" s="1" t="str">
        <f ca="1">VLOOKUP(RANDBETWEEN(1,13),Tablas!$N$7:$O$19,2,0)</f>
        <v>PAVIMENTADORA</v>
      </c>
      <c r="D548" s="1" t="s">
        <v>12</v>
      </c>
      <c r="E548" s="1" t="s">
        <v>13</v>
      </c>
      <c r="F548" s="1">
        <v>106</v>
      </c>
      <c r="G548" s="1" t="s">
        <v>29</v>
      </c>
      <c r="H548" s="1">
        <v>908</v>
      </c>
      <c r="I548" s="2">
        <f t="shared" ca="1" si="8"/>
        <v>43550</v>
      </c>
      <c r="J548" s="1" t="str">
        <f ca="1">IFERROR(IF(YEAR(Tabla1[[#This Row],[FECHA EJEC.]])&gt;0,"CONFORME","STANDBY"),"PENDIENTE")</f>
        <v>CONFORME</v>
      </c>
      <c r="K548" s="2">
        <f ca="1">IF(VLOOKUP(RANDBETWEEN(1,20),Tablas!$Q$6:$R$25,2,0)=0,"",Tabla1[[#This Row],[FECHA PROG.]]+VLOOKUP(RANDBETWEEN(1,20),Tablas!$Q$6:$R$25,2,0))</f>
        <v>43553</v>
      </c>
      <c r="L548" s="7">
        <f ca="1">IF(Tabla1[[#This Row],[FECHA EJEC.]]="","",TIME(RANDBETWEEN(9,15),RANDBETWEEN(10,40),0))</f>
        <v>0.4777777777777778</v>
      </c>
      <c r="M548" s="7">
        <f ca="1">IF(Tabla1[[#This Row],[FECHA EJEC.]]="","",Tabla1[[#This Row],[HORA INICIO]]+TIME(RANDBETWEEN(1,4),RANDBETWEEN(10,30),0))</f>
        <v>0.57361111111111118</v>
      </c>
      <c r="N548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548" s="1" t="str">
        <f ca="1">IF(AND(K548=I548,J548="CONFORME"),"FECHA CUMPLIDA",IF(J548="STAND BY","STAND BY",IF(J548=""," ",IF(Tabla1[[#This Row],[FECHA EJEC.]]="","PENDIENTE",CONCATENATE("RETRASO DE ",(K548-I548)," DIAS")))))</f>
        <v>RETRASO DE 3 DIAS</v>
      </c>
      <c r="P548" s="2" t="str">
        <f ca="1">VLOOKUP(MONTH(Tabla1[[#This Row],[FECHA PROG.]]),Tabla2[],2,0)</f>
        <v>Mar</v>
      </c>
      <c r="Q548" s="1">
        <f ca="1">YEAR(Tabla1[[#This Row],[FECHA PROG.]])</f>
        <v>2019</v>
      </c>
      <c r="R548" s="8">
        <f ca="1">360-SUMIFS(Tabla1[HORAS],Tabla1[MÁQUINA],Tabla1[[#This Row],[MÁQUINA]],Tabla1[AÑO],Tabla1[[#This Row],[AÑO]],Tabla1[MES],Tabla1[[#This Row],[MES]])</f>
        <v>300.46666666666664</v>
      </c>
      <c r="S548" s="17">
        <f ca="1">Tabla1[[#This Row],[HORAS DISPONIBLES]]/360</f>
        <v>0.83462962962962961</v>
      </c>
    </row>
    <row r="549" spans="1:19" x14ac:dyDescent="0.2">
      <c r="A549" s="1" t="s">
        <v>139</v>
      </c>
      <c r="B549" s="1" t="s">
        <v>32</v>
      </c>
      <c r="C549" s="1" t="str">
        <f ca="1">VLOOKUP(RANDBETWEEN(1,13),Tablas!$N$7:$O$19,2,0)</f>
        <v>MOTONIVELADORA</v>
      </c>
      <c r="D549" s="1" t="s">
        <v>12</v>
      </c>
      <c r="E549" s="1" t="s">
        <v>18</v>
      </c>
      <c r="F549" s="1">
        <v>106</v>
      </c>
      <c r="G549" s="1" t="s">
        <v>55</v>
      </c>
      <c r="H549" s="1">
        <v>1911</v>
      </c>
      <c r="I549" s="2">
        <f t="shared" ca="1" si="8"/>
        <v>43240</v>
      </c>
      <c r="J549" s="1" t="str">
        <f ca="1">IFERROR(IF(YEAR(Tabla1[[#This Row],[FECHA EJEC.]])&gt;0,"CONFORME","STANDBY"),"PENDIENTE")</f>
        <v>PENDIENTE</v>
      </c>
      <c r="K549" s="2" t="str">
        <f ca="1">IF(VLOOKUP(RANDBETWEEN(1,20),Tablas!$Q$6:$R$25,2,0)=0,"",Tabla1[[#This Row],[FECHA PROG.]]+VLOOKUP(RANDBETWEEN(1,20),Tablas!$Q$6:$R$25,2,0))</f>
        <v/>
      </c>
      <c r="L549" s="7" t="str">
        <f ca="1">IF(Tabla1[[#This Row],[FECHA EJEC.]]="","",TIME(RANDBETWEEN(9,15),RANDBETWEEN(10,40),0))</f>
        <v/>
      </c>
      <c r="M549" s="7" t="str">
        <f ca="1">IF(Tabla1[[#This Row],[FECHA EJEC.]]="","",Tabla1[[#This Row],[HORA INICIO]]+TIME(RANDBETWEEN(1,4),RANDBETWEEN(10,30),0))</f>
        <v/>
      </c>
      <c r="N549" s="8" t="str">
        <f ca="1">IF(Tabla1[[#This Row],[FECHA EJEC.]]="","",HOUR(Tabla1[[#This Row],[HORA TERMINO]]-Tabla1[[#This Row],[HORA INICIO]])+MINUTE(Tabla1[[#This Row],[HORA TERMINO]]-Tabla1[[#This Row],[HORA INICIO]])/60)</f>
        <v/>
      </c>
      <c r="O549" s="1" t="str">
        <f ca="1">IF(AND(K549=I549,J549="CONFORME"),"FECHA CUMPLIDA",IF(J549="STAND BY","STAND BY",IF(J549=""," ",IF(Tabla1[[#This Row],[FECHA EJEC.]]="","PENDIENTE",CONCATENATE("RETRASO DE ",(K549-I549)," DIAS")))))</f>
        <v>PENDIENTE</v>
      </c>
      <c r="P549" s="2" t="str">
        <f ca="1">VLOOKUP(MONTH(Tabla1[[#This Row],[FECHA PROG.]]),Tabla2[],2,0)</f>
        <v>May</v>
      </c>
      <c r="Q549" s="1">
        <f ca="1">YEAR(Tabla1[[#This Row],[FECHA PROG.]])</f>
        <v>2018</v>
      </c>
      <c r="R549" s="8">
        <f ca="1">360-SUMIFS(Tabla1[HORAS],Tabla1[MÁQUINA],Tabla1[[#This Row],[MÁQUINA]],Tabla1[AÑO],Tabla1[[#This Row],[AÑO]],Tabla1[MES],Tabla1[[#This Row],[MES]])</f>
        <v>335.8</v>
      </c>
      <c r="S549" s="17">
        <f ca="1">Tabla1[[#This Row],[HORAS DISPONIBLES]]/360</f>
        <v>0.93277777777777782</v>
      </c>
    </row>
    <row r="550" spans="1:19" x14ac:dyDescent="0.2">
      <c r="A550" s="1" t="s">
        <v>149</v>
      </c>
      <c r="B550" s="1" t="s">
        <v>45</v>
      </c>
      <c r="C550" s="1" t="str">
        <f ca="1">VLOOKUP(RANDBETWEEN(1,13),Tablas!$N$7:$O$19,2,0)</f>
        <v>DRAGALINA</v>
      </c>
      <c r="D550" s="1" t="s">
        <v>12</v>
      </c>
      <c r="E550" s="1" t="s">
        <v>24</v>
      </c>
      <c r="F550" s="1">
        <v>201</v>
      </c>
      <c r="G550" s="1" t="s">
        <v>25</v>
      </c>
      <c r="H550" s="1">
        <v>1168</v>
      </c>
      <c r="I550" s="2">
        <f t="shared" ca="1" si="8"/>
        <v>43433</v>
      </c>
      <c r="J550" s="1" t="str">
        <f ca="1">IFERROR(IF(YEAR(Tabla1[[#This Row],[FECHA EJEC.]])&gt;0,"CONFORME","STANDBY"),"PENDIENTE")</f>
        <v>CONFORME</v>
      </c>
      <c r="K550" s="2">
        <f ca="1">IF(VLOOKUP(RANDBETWEEN(1,20),Tablas!$Q$6:$R$25,2,0)=0,"",Tabla1[[#This Row],[FECHA PROG.]]+VLOOKUP(RANDBETWEEN(1,20),Tablas!$Q$6:$R$25,2,0))</f>
        <v>43434</v>
      </c>
      <c r="L550" s="7">
        <f ca="1">IF(Tabla1[[#This Row],[FECHA EJEC.]]="","",TIME(RANDBETWEEN(9,15),RANDBETWEEN(10,40),0))</f>
        <v>0.60555555555555551</v>
      </c>
      <c r="M550" s="7">
        <f ca="1">IF(Tabla1[[#This Row],[FECHA EJEC.]]="","",Tabla1[[#This Row],[HORA INICIO]]+TIME(RANDBETWEEN(1,4),RANDBETWEEN(10,30),0))</f>
        <v>0.73958333333333326</v>
      </c>
      <c r="N550" s="8">
        <f ca="1">IF(Tabla1[[#This Row],[FECHA EJEC.]]="","",HOUR(Tabla1[[#This Row],[HORA TERMINO]]-Tabla1[[#This Row],[HORA INICIO]])+MINUTE(Tabla1[[#This Row],[HORA TERMINO]]-Tabla1[[#This Row],[HORA INICIO]])/60)</f>
        <v>3.2166666666666668</v>
      </c>
      <c r="O550" s="1" t="str">
        <f ca="1">IF(AND(K550=I550,J550="CONFORME"),"FECHA CUMPLIDA",IF(J550="STAND BY","STAND BY",IF(J550=""," ",IF(Tabla1[[#This Row],[FECHA EJEC.]]="","PENDIENTE",CONCATENATE("RETRASO DE ",(K550-I550)," DIAS")))))</f>
        <v>RETRASO DE 1 DIAS</v>
      </c>
      <c r="P550" s="2" t="str">
        <f ca="1">VLOOKUP(MONTH(Tabla1[[#This Row],[FECHA PROG.]]),Tabla2[],2,0)</f>
        <v>Nov</v>
      </c>
      <c r="Q550" s="1">
        <f ca="1">YEAR(Tabla1[[#This Row],[FECHA PROG.]])</f>
        <v>2018</v>
      </c>
      <c r="R550" s="8">
        <f ca="1">360-SUMIFS(Tabla1[HORAS],Tabla1[MÁQUINA],Tabla1[[#This Row],[MÁQUINA]],Tabla1[AÑO],Tabla1[[#This Row],[AÑO]],Tabla1[MES],Tabla1[[#This Row],[MES]])</f>
        <v>347.83333333333331</v>
      </c>
      <c r="S550" s="17">
        <f ca="1">Tabla1[[#This Row],[HORAS DISPONIBLES]]/360</f>
        <v>0.96620370370370368</v>
      </c>
    </row>
    <row r="551" spans="1:19" x14ac:dyDescent="0.2">
      <c r="A551" s="1" t="s">
        <v>141</v>
      </c>
      <c r="B551" s="1" t="s">
        <v>31</v>
      </c>
      <c r="C551" s="1" t="str">
        <f ca="1">VLOOKUP(RANDBETWEEN(1,13),Tablas!$N$7:$O$19,2,0)</f>
        <v>CARGADORA</v>
      </c>
      <c r="D551" s="1" t="s">
        <v>12</v>
      </c>
      <c r="E551" s="1" t="s">
        <v>13</v>
      </c>
      <c r="F551" s="1">
        <v>107</v>
      </c>
      <c r="G551" s="1" t="s">
        <v>29</v>
      </c>
      <c r="H551" s="1">
        <v>908</v>
      </c>
      <c r="I551" s="2">
        <f t="shared" ca="1" si="8"/>
        <v>43134</v>
      </c>
      <c r="J551" s="1" t="str">
        <f ca="1">IFERROR(IF(YEAR(Tabla1[[#This Row],[FECHA EJEC.]])&gt;0,"CONFORME","STANDBY"),"PENDIENTE")</f>
        <v>CONFORME</v>
      </c>
      <c r="K551" s="2">
        <f ca="1">IF(VLOOKUP(RANDBETWEEN(1,20),Tablas!$Q$6:$R$25,2,0)=0,"",Tabla1[[#This Row],[FECHA PROG.]]+VLOOKUP(RANDBETWEEN(1,20),Tablas!$Q$6:$R$25,2,0))</f>
        <v>43137</v>
      </c>
      <c r="L551" s="7">
        <f ca="1">IF(Tabla1[[#This Row],[FECHA EJEC.]]="","",TIME(RANDBETWEEN(9,15),RANDBETWEEN(10,40),0))</f>
        <v>0.47499999999999998</v>
      </c>
      <c r="M551" s="7">
        <f ca="1">IF(Tabla1[[#This Row],[FECHA EJEC.]]="","",Tabla1[[#This Row],[HORA INICIO]]+TIME(RANDBETWEEN(1,4),RANDBETWEEN(10,30),0))</f>
        <v>0.65902777777777777</v>
      </c>
      <c r="N551" s="8">
        <f ca="1">IF(Tabla1[[#This Row],[FECHA EJEC.]]="","",HOUR(Tabla1[[#This Row],[HORA TERMINO]]-Tabla1[[#This Row],[HORA INICIO]])+MINUTE(Tabla1[[#This Row],[HORA TERMINO]]-Tabla1[[#This Row],[HORA INICIO]])/60)</f>
        <v>4.416666666666667</v>
      </c>
      <c r="O551" s="1" t="str">
        <f ca="1">IF(AND(K551=I551,J551="CONFORME"),"FECHA CUMPLIDA",IF(J551="STAND BY","STAND BY",IF(J551=""," ",IF(Tabla1[[#This Row],[FECHA EJEC.]]="","PENDIENTE",CONCATENATE("RETRASO DE ",(K551-I551)," DIAS")))))</f>
        <v>RETRASO DE 3 DIAS</v>
      </c>
      <c r="P551" s="2" t="str">
        <f ca="1">VLOOKUP(MONTH(Tabla1[[#This Row],[FECHA PROG.]]),Tabla2[],2,0)</f>
        <v>Feb</v>
      </c>
      <c r="Q551" s="1">
        <f ca="1">YEAR(Tabla1[[#This Row],[FECHA PROG.]])</f>
        <v>2018</v>
      </c>
      <c r="R551" s="8">
        <f ca="1">360-SUMIFS(Tabla1[HORAS],Tabla1[MÁQUINA],Tabla1[[#This Row],[MÁQUINA]],Tabla1[AÑO],Tabla1[[#This Row],[AÑO]],Tabla1[MES],Tabla1[[#This Row],[MES]])</f>
        <v>349.73333333333335</v>
      </c>
      <c r="S551" s="17">
        <f ca="1">Tabla1[[#This Row],[HORAS DISPONIBLES]]/360</f>
        <v>0.9714814814814815</v>
      </c>
    </row>
    <row r="552" spans="1:19" x14ac:dyDescent="0.2">
      <c r="A552" s="1" t="s">
        <v>154</v>
      </c>
      <c r="B552" s="1" t="s">
        <v>59</v>
      </c>
      <c r="C552" s="1" t="str">
        <f ca="1">VLOOKUP(RANDBETWEEN(1,13),Tablas!$N$7:$O$19,2,0)</f>
        <v>ESCREPA</v>
      </c>
      <c r="E552" s="1" t="s">
        <v>21</v>
      </c>
      <c r="F552" s="1">
        <v>107</v>
      </c>
      <c r="G552" s="1" t="s">
        <v>19</v>
      </c>
      <c r="H552" s="1">
        <v>1698</v>
      </c>
      <c r="I552" s="2">
        <f t="shared" ca="1" si="8"/>
        <v>43157</v>
      </c>
      <c r="J552" s="1" t="str">
        <f ca="1">IFERROR(IF(YEAR(Tabla1[[#This Row],[FECHA EJEC.]])&gt;0,"CONFORME","STANDBY"),"PENDIENTE")</f>
        <v>CONFORME</v>
      </c>
      <c r="K552" s="2">
        <f ca="1">IF(VLOOKUP(RANDBETWEEN(1,20),Tablas!$Q$6:$R$25,2,0)=0,"",Tabla1[[#This Row],[FECHA PROG.]]+VLOOKUP(RANDBETWEEN(1,20),Tablas!$Q$6:$R$25,2,0))</f>
        <v>43159</v>
      </c>
      <c r="L552" s="7">
        <f ca="1">IF(Tabla1[[#This Row],[FECHA EJEC.]]="","",TIME(RANDBETWEEN(9,15),RANDBETWEEN(10,40),0))</f>
        <v>0.63194444444444442</v>
      </c>
      <c r="M552" s="7">
        <f ca="1">IF(Tabla1[[#This Row],[FECHA EJEC.]]="","",Tabla1[[#This Row],[HORA INICIO]]+TIME(RANDBETWEEN(1,4),RANDBETWEEN(10,30),0))</f>
        <v>0.81805555555555554</v>
      </c>
      <c r="N552" s="8">
        <f ca="1">IF(Tabla1[[#This Row],[FECHA EJEC.]]="","",HOUR(Tabla1[[#This Row],[HORA TERMINO]]-Tabla1[[#This Row],[HORA INICIO]])+MINUTE(Tabla1[[#This Row],[HORA TERMINO]]-Tabla1[[#This Row],[HORA INICIO]])/60)</f>
        <v>4.4666666666666668</v>
      </c>
      <c r="O552" s="1" t="str">
        <f ca="1">IF(AND(K552=I552,J552="CONFORME"),"FECHA CUMPLIDA",IF(J552="STAND BY","STAND BY",IF(J552=""," ",IF(Tabla1[[#This Row],[FECHA EJEC.]]="","PENDIENTE",CONCATENATE("RETRASO DE ",(K552-I552)," DIAS")))))</f>
        <v>RETRASO DE 2 DIAS</v>
      </c>
      <c r="P552" s="2" t="str">
        <f ca="1">VLOOKUP(MONTH(Tabla1[[#This Row],[FECHA PROG.]]),Tabla2[],2,0)</f>
        <v>Feb</v>
      </c>
      <c r="Q552" s="1">
        <f ca="1">YEAR(Tabla1[[#This Row],[FECHA PROG.]])</f>
        <v>2018</v>
      </c>
      <c r="R552" s="8">
        <f ca="1">360-SUMIFS(Tabla1[HORAS],Tabla1[MÁQUINA],Tabla1[[#This Row],[MÁQUINA]],Tabla1[AÑO],Tabla1[[#This Row],[AÑO]],Tabla1[MES],Tabla1[[#This Row],[MES]])</f>
        <v>345.98333333333335</v>
      </c>
      <c r="S552" s="17">
        <f ca="1">Tabla1[[#This Row],[HORAS DISPONIBLES]]/360</f>
        <v>0.96106481481481487</v>
      </c>
    </row>
    <row r="553" spans="1:19" x14ac:dyDescent="0.2">
      <c r="A553" s="1" t="s">
        <v>187</v>
      </c>
      <c r="B553" s="1" t="s">
        <v>97</v>
      </c>
      <c r="C553" s="1" t="str">
        <f ca="1">VLOOKUP(RANDBETWEEN(1,13),Tablas!$N$7:$O$19,2,0)</f>
        <v>MOTONIVELADORA</v>
      </c>
      <c r="E553" s="1" t="s">
        <v>18</v>
      </c>
      <c r="F553" s="1">
        <v>201</v>
      </c>
      <c r="G553" s="1" t="s">
        <v>55</v>
      </c>
      <c r="H553" s="1">
        <v>1911</v>
      </c>
      <c r="I553" s="2">
        <f t="shared" ca="1" si="8"/>
        <v>43335</v>
      </c>
      <c r="J553" s="1" t="str">
        <f ca="1">IFERROR(IF(YEAR(Tabla1[[#This Row],[FECHA EJEC.]])&gt;0,"CONFORME","STANDBY"),"PENDIENTE")</f>
        <v>CONFORME</v>
      </c>
      <c r="K553" s="2">
        <f ca="1">IF(VLOOKUP(RANDBETWEEN(1,20),Tablas!$Q$6:$R$25,2,0)=0,"",Tabla1[[#This Row],[FECHA PROG.]]+VLOOKUP(RANDBETWEEN(1,20),Tablas!$Q$6:$R$25,2,0))</f>
        <v>43336</v>
      </c>
      <c r="L553" s="7">
        <f ca="1">IF(Tabla1[[#This Row],[FECHA EJEC.]]="","",TIME(RANDBETWEEN(9,15),RANDBETWEEN(10,40),0))</f>
        <v>0.59305555555555556</v>
      </c>
      <c r="M553" s="7">
        <f ca="1">IF(Tabla1[[#This Row],[FECHA EJEC.]]="","",Tabla1[[#This Row],[HORA INICIO]]+TIME(RANDBETWEEN(1,4),RANDBETWEEN(10,30),0))</f>
        <v>0.77847222222222223</v>
      </c>
      <c r="N553" s="8">
        <f ca="1">IF(Tabla1[[#This Row],[FECHA EJEC.]]="","",HOUR(Tabla1[[#This Row],[HORA TERMINO]]-Tabla1[[#This Row],[HORA INICIO]])+MINUTE(Tabla1[[#This Row],[HORA TERMINO]]-Tabla1[[#This Row],[HORA INICIO]])/60)</f>
        <v>4.45</v>
      </c>
      <c r="O553" s="1" t="str">
        <f ca="1">IF(AND(K553=I553,J553="CONFORME"),"FECHA CUMPLIDA",IF(J553="STAND BY","STAND BY",IF(J553=""," ",IF(Tabla1[[#This Row],[FECHA EJEC.]]="","PENDIENTE",CONCATENATE("RETRASO DE ",(K553-I553)," DIAS")))))</f>
        <v>RETRASO DE 1 DIAS</v>
      </c>
      <c r="P553" s="2" t="str">
        <f ca="1">VLOOKUP(MONTH(Tabla1[[#This Row],[FECHA PROG.]]),Tabla2[],2,0)</f>
        <v>Ago</v>
      </c>
      <c r="Q553" s="1">
        <f ca="1">YEAR(Tabla1[[#This Row],[FECHA PROG.]])</f>
        <v>2018</v>
      </c>
      <c r="R553" s="8">
        <f ca="1">360-SUMIFS(Tabla1[HORAS],Tabla1[MÁQUINA],Tabla1[[#This Row],[MÁQUINA]],Tabla1[AÑO],Tabla1[[#This Row],[AÑO]],Tabla1[MES],Tabla1[[#This Row],[MES]])</f>
        <v>351.33333333333331</v>
      </c>
      <c r="S553" s="17">
        <f ca="1">Tabla1[[#This Row],[HORAS DISPONIBLES]]/360</f>
        <v>0.97592592592592586</v>
      </c>
    </row>
    <row r="554" spans="1:19" x14ac:dyDescent="0.2">
      <c r="A554" s="1" t="s">
        <v>188</v>
      </c>
      <c r="B554" s="1" t="s">
        <v>35</v>
      </c>
      <c r="C554" s="1" t="str">
        <f ca="1">VLOOKUP(RANDBETWEEN(1,13),Tablas!$N$7:$O$19,2,0)</f>
        <v>ESCREPA</v>
      </c>
      <c r="D554" s="1" t="s">
        <v>12</v>
      </c>
      <c r="E554" s="1" t="s">
        <v>13</v>
      </c>
      <c r="F554" s="1">
        <v>106</v>
      </c>
      <c r="G554" s="1" t="s">
        <v>29</v>
      </c>
      <c r="H554" s="1">
        <v>908</v>
      </c>
      <c r="I554" s="2">
        <f t="shared" ca="1" si="8"/>
        <v>43416</v>
      </c>
      <c r="J554" s="1" t="str">
        <f ca="1">IFERROR(IF(YEAR(Tabla1[[#This Row],[FECHA EJEC.]])&gt;0,"CONFORME","STANDBY"),"PENDIENTE")</f>
        <v>PENDIENTE</v>
      </c>
      <c r="K554" s="2" t="str">
        <f ca="1">IF(VLOOKUP(RANDBETWEEN(1,20),Tablas!$Q$6:$R$25,2,0)=0,"",Tabla1[[#This Row],[FECHA PROG.]]+VLOOKUP(RANDBETWEEN(1,20),Tablas!$Q$6:$R$25,2,0))</f>
        <v/>
      </c>
      <c r="L554" s="7" t="str">
        <f ca="1">IF(Tabla1[[#This Row],[FECHA EJEC.]]="","",TIME(RANDBETWEEN(9,15),RANDBETWEEN(10,40),0))</f>
        <v/>
      </c>
      <c r="M554" s="7" t="str">
        <f ca="1">IF(Tabla1[[#This Row],[FECHA EJEC.]]="","",Tabla1[[#This Row],[HORA INICIO]]+TIME(RANDBETWEEN(1,4),RANDBETWEEN(10,30),0))</f>
        <v/>
      </c>
      <c r="N554" s="8" t="str">
        <f ca="1">IF(Tabla1[[#This Row],[FECHA EJEC.]]="","",HOUR(Tabla1[[#This Row],[HORA TERMINO]]-Tabla1[[#This Row],[HORA INICIO]])+MINUTE(Tabla1[[#This Row],[HORA TERMINO]]-Tabla1[[#This Row],[HORA INICIO]])/60)</f>
        <v/>
      </c>
      <c r="O554" s="1" t="str">
        <f ca="1">IF(AND(K554=I554,J554="CONFORME"),"FECHA CUMPLIDA",IF(J554="STAND BY","STAND BY",IF(J554=""," ",IF(Tabla1[[#This Row],[FECHA EJEC.]]="","PENDIENTE",CONCATENATE("RETRASO DE ",(K554-I554)," DIAS")))))</f>
        <v>PENDIENTE</v>
      </c>
      <c r="P554" s="2" t="str">
        <f ca="1">VLOOKUP(MONTH(Tabla1[[#This Row],[FECHA PROG.]]),Tabla2[],2,0)</f>
        <v>Nov</v>
      </c>
      <c r="Q554" s="1">
        <f ca="1">YEAR(Tabla1[[#This Row],[FECHA PROG.]])</f>
        <v>2018</v>
      </c>
      <c r="R554" s="8">
        <f ca="1">360-SUMIFS(Tabla1[HORAS],Tabla1[MÁQUINA],Tabla1[[#This Row],[MÁQUINA]],Tabla1[AÑO],Tabla1[[#This Row],[AÑO]],Tabla1[MES],Tabla1[[#This Row],[MES]])</f>
        <v>356.7</v>
      </c>
      <c r="S554" s="17">
        <f ca="1">Tabla1[[#This Row],[HORAS DISPONIBLES]]/360</f>
        <v>0.99083333333333334</v>
      </c>
    </row>
    <row r="555" spans="1:19" x14ac:dyDescent="0.2">
      <c r="A555" s="1" t="s">
        <v>188</v>
      </c>
      <c r="B555" s="1" t="s">
        <v>35</v>
      </c>
      <c r="C555" s="1" t="str">
        <f ca="1">VLOOKUP(RANDBETWEEN(1,13),Tablas!$N$7:$O$19,2,0)</f>
        <v>MOTOTRAILLA</v>
      </c>
      <c r="D555" s="1" t="s">
        <v>12</v>
      </c>
      <c r="E555" s="1" t="s">
        <v>18</v>
      </c>
      <c r="F555" s="1">
        <v>106</v>
      </c>
      <c r="G555" s="1" t="s">
        <v>55</v>
      </c>
      <c r="H555" s="1">
        <v>1911</v>
      </c>
      <c r="I555" s="2">
        <f t="shared" ca="1" si="8"/>
        <v>43266</v>
      </c>
      <c r="J555" s="1" t="str">
        <f ca="1">IFERROR(IF(YEAR(Tabla1[[#This Row],[FECHA EJEC.]])&gt;0,"CONFORME","STANDBY"),"PENDIENTE")</f>
        <v>CONFORME</v>
      </c>
      <c r="K555" s="2">
        <f ca="1">IF(VLOOKUP(RANDBETWEEN(1,20),Tablas!$Q$6:$R$25,2,0)=0,"",Tabla1[[#This Row],[FECHA PROG.]]+VLOOKUP(RANDBETWEEN(1,20),Tablas!$Q$6:$R$25,2,0))</f>
        <v>43269</v>
      </c>
      <c r="L555" s="7">
        <f ca="1">IF(Tabla1[[#This Row],[FECHA EJEC.]]="","",TIME(RANDBETWEEN(9,15),RANDBETWEEN(10,40),0))</f>
        <v>0.39513888888888887</v>
      </c>
      <c r="M555" s="7">
        <f ca="1">IF(Tabla1[[#This Row],[FECHA EJEC.]]="","",Tabla1[[#This Row],[HORA INICIO]]+TIME(RANDBETWEEN(1,4),RANDBETWEEN(10,30),0))</f>
        <v>0.5756944444444444</v>
      </c>
      <c r="N555" s="8">
        <f ca="1">IF(Tabla1[[#This Row],[FECHA EJEC.]]="","",HOUR(Tabla1[[#This Row],[HORA TERMINO]]-Tabla1[[#This Row],[HORA INICIO]])+MINUTE(Tabla1[[#This Row],[HORA TERMINO]]-Tabla1[[#This Row],[HORA INICIO]])/60)</f>
        <v>4.333333333333333</v>
      </c>
      <c r="O555" s="1" t="str">
        <f ca="1">IF(AND(K555=I555,J555="CONFORME"),"FECHA CUMPLIDA",IF(J555="STAND BY","STAND BY",IF(J555=""," ",IF(Tabla1[[#This Row],[FECHA EJEC.]]="","PENDIENTE",CONCATENATE("RETRASO DE ",(K555-I555)," DIAS")))))</f>
        <v>RETRASO DE 3 DIAS</v>
      </c>
      <c r="P555" s="2" t="str">
        <f ca="1">VLOOKUP(MONTH(Tabla1[[#This Row],[FECHA PROG.]]),Tabla2[],2,0)</f>
        <v>Jun</v>
      </c>
      <c r="Q555" s="1">
        <f ca="1">YEAR(Tabla1[[#This Row],[FECHA PROG.]])</f>
        <v>2018</v>
      </c>
      <c r="R555" s="8">
        <f ca="1">360-SUMIFS(Tabla1[HORAS],Tabla1[MÁQUINA],Tabla1[[#This Row],[MÁQUINA]],Tabla1[AÑO],Tabla1[[#This Row],[AÑO]],Tabla1[MES],Tabla1[[#This Row],[MES]])</f>
        <v>343.36666666666667</v>
      </c>
      <c r="S555" s="17">
        <f ca="1">Tabla1[[#This Row],[HORAS DISPONIBLES]]/360</f>
        <v>0.95379629629629636</v>
      </c>
    </row>
    <row r="556" spans="1:19" x14ac:dyDescent="0.2">
      <c r="A556" s="1" t="s">
        <v>150</v>
      </c>
      <c r="B556" s="1" t="s">
        <v>46</v>
      </c>
      <c r="C556" s="1" t="str">
        <f ca="1">VLOOKUP(RANDBETWEEN(1,13),Tablas!$N$7:$O$19,2,0)</f>
        <v>PAVIMENTADORA</v>
      </c>
      <c r="D556" s="1" t="s">
        <v>12</v>
      </c>
      <c r="E556" s="1" t="s">
        <v>24</v>
      </c>
      <c r="F556" s="1">
        <v>201</v>
      </c>
      <c r="G556" s="1" t="s">
        <v>25</v>
      </c>
      <c r="H556" s="1">
        <v>1168</v>
      </c>
      <c r="I556" s="2">
        <f t="shared" ca="1" si="8"/>
        <v>43342</v>
      </c>
      <c r="J556" s="1" t="str">
        <f ca="1">IFERROR(IF(YEAR(Tabla1[[#This Row],[FECHA EJEC.]])&gt;0,"CONFORME","STANDBY"),"PENDIENTE")</f>
        <v>PENDIENTE</v>
      </c>
      <c r="K556" s="2" t="str">
        <f ca="1">IF(VLOOKUP(RANDBETWEEN(1,20),Tablas!$Q$6:$R$25,2,0)=0,"",Tabla1[[#This Row],[FECHA PROG.]]+VLOOKUP(RANDBETWEEN(1,20),Tablas!$Q$6:$R$25,2,0))</f>
        <v/>
      </c>
      <c r="L556" s="7" t="str">
        <f ca="1">IF(Tabla1[[#This Row],[FECHA EJEC.]]="","",TIME(RANDBETWEEN(9,15),RANDBETWEEN(10,40),0))</f>
        <v/>
      </c>
      <c r="M556" s="7" t="str">
        <f ca="1">IF(Tabla1[[#This Row],[FECHA EJEC.]]="","",Tabla1[[#This Row],[HORA INICIO]]+TIME(RANDBETWEEN(1,4),RANDBETWEEN(10,30),0))</f>
        <v/>
      </c>
      <c r="N556" s="8" t="str">
        <f ca="1">IF(Tabla1[[#This Row],[FECHA EJEC.]]="","",HOUR(Tabla1[[#This Row],[HORA TERMINO]]-Tabla1[[#This Row],[HORA INICIO]])+MINUTE(Tabla1[[#This Row],[HORA TERMINO]]-Tabla1[[#This Row],[HORA INICIO]])/60)</f>
        <v/>
      </c>
      <c r="O556" s="1" t="str">
        <f ca="1">IF(AND(K556=I556,J556="CONFORME"),"FECHA CUMPLIDA",IF(J556="STAND BY","STAND BY",IF(J556=""," ",IF(Tabla1[[#This Row],[FECHA EJEC.]]="","PENDIENTE",CONCATENATE("RETRASO DE ",(K556-I556)," DIAS")))))</f>
        <v>PENDIENTE</v>
      </c>
      <c r="P556" s="2" t="str">
        <f ca="1">VLOOKUP(MONTH(Tabla1[[#This Row],[FECHA PROG.]]),Tabla2[],2,0)</f>
        <v>Ago</v>
      </c>
      <c r="Q556" s="1">
        <f ca="1">YEAR(Tabla1[[#This Row],[FECHA PROG.]])</f>
        <v>2018</v>
      </c>
      <c r="R556" s="8">
        <f ca="1">360-SUMIFS(Tabla1[HORAS],Tabla1[MÁQUINA],Tabla1[[#This Row],[MÁQUINA]],Tabla1[AÑO],Tabla1[[#This Row],[AÑO]],Tabla1[MES],Tabla1[[#This Row],[MES]])</f>
        <v>355.53333333333336</v>
      </c>
      <c r="S556" s="17">
        <f ca="1">Tabla1[[#This Row],[HORAS DISPONIBLES]]/360</f>
        <v>0.98759259259259269</v>
      </c>
    </row>
    <row r="557" spans="1:19" x14ac:dyDescent="0.2">
      <c r="A557" s="1" t="s">
        <v>141</v>
      </c>
      <c r="B557" s="1" t="s">
        <v>34</v>
      </c>
      <c r="C557" s="1" t="str">
        <f ca="1">VLOOKUP(RANDBETWEEN(1,13),Tablas!$N$7:$O$19,2,0)</f>
        <v>RETROEXCAVADORA</v>
      </c>
      <c r="D557" s="1" t="s">
        <v>12</v>
      </c>
      <c r="E557" s="1" t="s">
        <v>13</v>
      </c>
      <c r="F557" s="1">
        <v>107</v>
      </c>
      <c r="G557" s="1" t="s">
        <v>29</v>
      </c>
      <c r="H557" s="1">
        <v>908</v>
      </c>
      <c r="I557" s="2">
        <f t="shared" ca="1" si="8"/>
        <v>43413</v>
      </c>
      <c r="J557" s="1" t="str">
        <f ca="1">IFERROR(IF(YEAR(Tabla1[[#This Row],[FECHA EJEC.]])&gt;0,"CONFORME","STANDBY"),"PENDIENTE")</f>
        <v>PENDIENTE</v>
      </c>
      <c r="K557" s="2" t="str">
        <f ca="1">IF(VLOOKUP(RANDBETWEEN(1,20),Tablas!$Q$6:$R$25,2,0)=0,"",Tabla1[[#This Row],[FECHA PROG.]]+VLOOKUP(RANDBETWEEN(1,20),Tablas!$Q$6:$R$25,2,0))</f>
        <v/>
      </c>
      <c r="L557" s="7" t="str">
        <f ca="1">IF(Tabla1[[#This Row],[FECHA EJEC.]]="","",TIME(RANDBETWEEN(9,15),RANDBETWEEN(10,40),0))</f>
        <v/>
      </c>
      <c r="M557" s="7" t="str">
        <f ca="1">IF(Tabla1[[#This Row],[FECHA EJEC.]]="","",Tabla1[[#This Row],[HORA INICIO]]+TIME(RANDBETWEEN(1,4),RANDBETWEEN(10,30),0))</f>
        <v/>
      </c>
      <c r="N557" s="8" t="str">
        <f ca="1">IF(Tabla1[[#This Row],[FECHA EJEC.]]="","",HOUR(Tabla1[[#This Row],[HORA TERMINO]]-Tabla1[[#This Row],[HORA INICIO]])+MINUTE(Tabla1[[#This Row],[HORA TERMINO]]-Tabla1[[#This Row],[HORA INICIO]])/60)</f>
        <v/>
      </c>
      <c r="O557" s="1" t="str">
        <f ca="1">IF(AND(K557=I557,J557="CONFORME"),"FECHA CUMPLIDA",IF(J557="STAND BY","STAND BY",IF(J557=""," ",IF(Tabla1[[#This Row],[FECHA EJEC.]]="","PENDIENTE",CONCATENATE("RETRASO DE ",(K557-I557)," DIAS")))))</f>
        <v>PENDIENTE</v>
      </c>
      <c r="P557" s="2" t="str">
        <f ca="1">VLOOKUP(MONTH(Tabla1[[#This Row],[FECHA PROG.]]),Tabla2[],2,0)</f>
        <v>Nov</v>
      </c>
      <c r="Q557" s="1">
        <f ca="1">YEAR(Tabla1[[#This Row],[FECHA PROG.]])</f>
        <v>2018</v>
      </c>
      <c r="R557" s="8">
        <f ca="1">360-SUMIFS(Tabla1[HORAS],Tabla1[MÁQUINA],Tabla1[[#This Row],[MÁQUINA]],Tabla1[AÑO],Tabla1[[#This Row],[AÑO]],Tabla1[MES],Tabla1[[#This Row],[MES]])</f>
        <v>339.51666666666665</v>
      </c>
      <c r="S557" s="17">
        <f ca="1">Tabla1[[#This Row],[HORAS DISPONIBLES]]/360</f>
        <v>0.9431018518518518</v>
      </c>
    </row>
    <row r="558" spans="1:19" x14ac:dyDescent="0.2">
      <c r="A558" s="1" t="s">
        <v>139</v>
      </c>
      <c r="B558" s="1" t="s">
        <v>28</v>
      </c>
      <c r="C558" s="1" t="str">
        <f ca="1">VLOOKUP(RANDBETWEEN(1,13),Tablas!$N$7:$O$19,2,0)</f>
        <v>MOTOTRAILLA</v>
      </c>
      <c r="D558" s="1" t="s">
        <v>12</v>
      </c>
      <c r="E558" s="1" t="s">
        <v>13</v>
      </c>
      <c r="F558" s="1">
        <v>106</v>
      </c>
      <c r="G558" s="1" t="s">
        <v>29</v>
      </c>
      <c r="H558" s="1">
        <v>908</v>
      </c>
      <c r="I558" s="2">
        <f t="shared" ca="1" si="8"/>
        <v>43191</v>
      </c>
      <c r="J558" s="1" t="str">
        <f ca="1">IFERROR(IF(YEAR(Tabla1[[#This Row],[FECHA EJEC.]])&gt;0,"CONFORME","STANDBY"),"PENDIENTE")</f>
        <v>PENDIENTE</v>
      </c>
      <c r="K558" s="2" t="str">
        <f ca="1">IF(VLOOKUP(RANDBETWEEN(1,20),Tablas!$Q$6:$R$25,2,0)=0,"",Tabla1[[#This Row],[FECHA PROG.]]+VLOOKUP(RANDBETWEEN(1,20),Tablas!$Q$6:$R$25,2,0))</f>
        <v/>
      </c>
      <c r="L558" s="7" t="str">
        <f ca="1">IF(Tabla1[[#This Row],[FECHA EJEC.]]="","",TIME(RANDBETWEEN(9,15),RANDBETWEEN(10,40),0))</f>
        <v/>
      </c>
      <c r="M558" s="7" t="str">
        <f ca="1">IF(Tabla1[[#This Row],[FECHA EJEC.]]="","",Tabla1[[#This Row],[HORA INICIO]]+TIME(RANDBETWEEN(1,4),RANDBETWEEN(10,30),0))</f>
        <v/>
      </c>
      <c r="N558" s="8" t="str">
        <f ca="1">IF(Tabla1[[#This Row],[FECHA EJEC.]]="","",HOUR(Tabla1[[#This Row],[HORA TERMINO]]-Tabla1[[#This Row],[HORA INICIO]])+MINUTE(Tabla1[[#This Row],[HORA TERMINO]]-Tabla1[[#This Row],[HORA INICIO]])/60)</f>
        <v/>
      </c>
      <c r="O558" s="1" t="str">
        <f ca="1">IF(AND(K558=I558,J558="CONFORME"),"FECHA CUMPLIDA",IF(J558="STAND BY","STAND BY",IF(J558=""," ",IF(Tabla1[[#This Row],[FECHA EJEC.]]="","PENDIENTE",CONCATENATE("RETRASO DE ",(K558-I558)," DIAS")))))</f>
        <v>PENDIENTE</v>
      </c>
      <c r="P558" s="2" t="str">
        <f ca="1">VLOOKUP(MONTH(Tabla1[[#This Row],[FECHA PROG.]]),Tabla2[],2,0)</f>
        <v>Abr</v>
      </c>
      <c r="Q558" s="1">
        <f ca="1">YEAR(Tabla1[[#This Row],[FECHA PROG.]])</f>
        <v>2018</v>
      </c>
      <c r="R558" s="8">
        <f ca="1">360-SUMIFS(Tabla1[HORAS],Tabla1[MÁQUINA],Tabla1[[#This Row],[MÁQUINA]],Tabla1[AÑO],Tabla1[[#This Row],[AÑO]],Tabla1[MES],Tabla1[[#This Row],[MES]])</f>
        <v>322.14999999999998</v>
      </c>
      <c r="S558" s="17">
        <f ca="1">Tabla1[[#This Row],[HORAS DISPONIBLES]]/360</f>
        <v>0.894861111111111</v>
      </c>
    </row>
    <row r="559" spans="1:19" x14ac:dyDescent="0.2">
      <c r="A559" s="1" t="s">
        <v>139</v>
      </c>
      <c r="B559" s="1" t="s">
        <v>28</v>
      </c>
      <c r="C559" s="1" t="str">
        <f ca="1">VLOOKUP(RANDBETWEEN(1,13),Tablas!$N$7:$O$19,2,0)</f>
        <v>ESCREPA</v>
      </c>
      <c r="D559" s="1" t="s">
        <v>12</v>
      </c>
      <c r="E559" s="1" t="s">
        <v>18</v>
      </c>
      <c r="F559" s="1">
        <v>106</v>
      </c>
      <c r="G559" s="1" t="s">
        <v>55</v>
      </c>
      <c r="H559" s="1">
        <v>1911</v>
      </c>
      <c r="I559" s="2">
        <f t="shared" ca="1" si="8"/>
        <v>43287</v>
      </c>
      <c r="J559" s="1" t="str">
        <f ca="1">IFERROR(IF(YEAR(Tabla1[[#This Row],[FECHA EJEC.]])&gt;0,"CONFORME","STANDBY"),"PENDIENTE")</f>
        <v>CONFORME</v>
      </c>
      <c r="K559" s="2">
        <f ca="1">IF(VLOOKUP(RANDBETWEEN(1,20),Tablas!$Q$6:$R$25,2,0)=0,"",Tabla1[[#This Row],[FECHA PROG.]]+VLOOKUP(RANDBETWEEN(1,20),Tablas!$Q$6:$R$25,2,0))</f>
        <v>43291</v>
      </c>
      <c r="L559" s="7">
        <f ca="1">IF(Tabla1[[#This Row],[FECHA EJEC.]]="","",TIME(RANDBETWEEN(9,15),RANDBETWEEN(10,40),0))</f>
        <v>0.44166666666666665</v>
      </c>
      <c r="M559" s="7">
        <f ca="1">IF(Tabla1[[#This Row],[FECHA EJEC.]]="","",Tabla1[[#This Row],[HORA INICIO]]+TIME(RANDBETWEEN(1,4),RANDBETWEEN(10,30),0))</f>
        <v>0.50347222222222221</v>
      </c>
      <c r="N559" s="8">
        <f ca="1">IF(Tabla1[[#This Row],[FECHA EJEC.]]="","",HOUR(Tabla1[[#This Row],[HORA TERMINO]]-Tabla1[[#This Row],[HORA INICIO]])+MINUTE(Tabla1[[#This Row],[HORA TERMINO]]-Tabla1[[#This Row],[HORA INICIO]])/60)</f>
        <v>1.4833333333333334</v>
      </c>
      <c r="O559" s="1" t="str">
        <f ca="1">IF(AND(K559=I559,J559="CONFORME"),"FECHA CUMPLIDA",IF(J559="STAND BY","STAND BY",IF(J559=""," ",IF(Tabla1[[#This Row],[FECHA EJEC.]]="","PENDIENTE",CONCATENATE("RETRASO DE ",(K559-I559)," DIAS")))))</f>
        <v>RETRASO DE 4 DIAS</v>
      </c>
      <c r="P559" s="2" t="str">
        <f ca="1">VLOOKUP(MONTH(Tabla1[[#This Row],[FECHA PROG.]]),Tabla2[],2,0)</f>
        <v>Jul</v>
      </c>
      <c r="Q559" s="1">
        <f ca="1">YEAR(Tabla1[[#This Row],[FECHA PROG.]])</f>
        <v>2018</v>
      </c>
      <c r="R559" s="8">
        <f ca="1">360-SUMIFS(Tabla1[HORAS],Tabla1[MÁQUINA],Tabla1[[#This Row],[MÁQUINA]],Tabla1[AÑO],Tabla1[[#This Row],[AÑO]],Tabla1[MES],Tabla1[[#This Row],[MES]])</f>
        <v>332.75</v>
      </c>
      <c r="S559" s="17">
        <f ca="1">Tabla1[[#This Row],[HORAS DISPONIBLES]]/360</f>
        <v>0.9243055555555556</v>
      </c>
    </row>
    <row r="560" spans="1:19" x14ac:dyDescent="0.2">
      <c r="A560" s="1" t="s">
        <v>136</v>
      </c>
      <c r="B560" s="1" t="s">
        <v>20</v>
      </c>
      <c r="C560" s="1" t="str">
        <f ca="1">VLOOKUP(RANDBETWEEN(1,13),Tablas!$N$7:$O$19,2,0)</f>
        <v>MOTOTRAILLA</v>
      </c>
      <c r="D560" s="1" t="s">
        <v>12</v>
      </c>
      <c r="E560" s="1" t="s">
        <v>21</v>
      </c>
      <c r="F560" s="1">
        <v>106</v>
      </c>
      <c r="G560" s="1" t="s">
        <v>19</v>
      </c>
      <c r="H560" s="1">
        <v>1698</v>
      </c>
      <c r="I560" s="2">
        <f t="shared" ca="1" si="8"/>
        <v>43232</v>
      </c>
      <c r="J560" s="1" t="str">
        <f ca="1">IFERROR(IF(YEAR(Tabla1[[#This Row],[FECHA EJEC.]])&gt;0,"CONFORME","STANDBY"),"PENDIENTE")</f>
        <v>PENDIENTE</v>
      </c>
      <c r="K560" s="2" t="str">
        <f ca="1">IF(VLOOKUP(RANDBETWEEN(1,20),Tablas!$Q$6:$R$25,2,0)=0,"",Tabla1[[#This Row],[FECHA PROG.]]+VLOOKUP(RANDBETWEEN(1,20),Tablas!$Q$6:$R$25,2,0))</f>
        <v/>
      </c>
      <c r="L560" s="7" t="str">
        <f ca="1">IF(Tabla1[[#This Row],[FECHA EJEC.]]="","",TIME(RANDBETWEEN(9,15),RANDBETWEEN(10,40),0))</f>
        <v/>
      </c>
      <c r="M560" s="7" t="str">
        <f ca="1">IF(Tabla1[[#This Row],[FECHA EJEC.]]="","",Tabla1[[#This Row],[HORA INICIO]]+TIME(RANDBETWEEN(1,4),RANDBETWEEN(10,30),0))</f>
        <v/>
      </c>
      <c r="N560" s="8" t="str">
        <f ca="1">IF(Tabla1[[#This Row],[FECHA EJEC.]]="","",HOUR(Tabla1[[#This Row],[HORA TERMINO]]-Tabla1[[#This Row],[HORA INICIO]])+MINUTE(Tabla1[[#This Row],[HORA TERMINO]]-Tabla1[[#This Row],[HORA INICIO]])/60)</f>
        <v/>
      </c>
      <c r="O560" s="1" t="str">
        <f ca="1">IF(AND(K560=I560,J560="CONFORME"),"FECHA CUMPLIDA",IF(J560="STAND BY","STAND BY",IF(J560=""," ",IF(Tabla1[[#This Row],[FECHA EJEC.]]="","PENDIENTE",CONCATENATE("RETRASO DE ",(K560-I560)," DIAS")))))</f>
        <v>PENDIENTE</v>
      </c>
      <c r="P560" s="2" t="str">
        <f ca="1">VLOOKUP(MONTH(Tabla1[[#This Row],[FECHA PROG.]]),Tabla2[],2,0)</f>
        <v>May</v>
      </c>
      <c r="Q560" s="1">
        <f ca="1">YEAR(Tabla1[[#This Row],[FECHA PROG.]])</f>
        <v>2018</v>
      </c>
      <c r="R560" s="8">
        <f ca="1">360-SUMIFS(Tabla1[HORAS],Tabla1[MÁQUINA],Tabla1[[#This Row],[MÁQUINA]],Tabla1[AÑO],Tabla1[[#This Row],[AÑO]],Tabla1[MES],Tabla1[[#This Row],[MES]])</f>
        <v>360</v>
      </c>
      <c r="S560" s="17">
        <f ca="1">Tabla1[[#This Row],[HORAS DISPONIBLES]]/360</f>
        <v>1</v>
      </c>
    </row>
    <row r="561" spans="1:19" x14ac:dyDescent="0.2">
      <c r="A561" s="1" t="s">
        <v>137</v>
      </c>
      <c r="B561" s="1" t="s">
        <v>23</v>
      </c>
      <c r="C561" s="1" t="str">
        <f ca="1">VLOOKUP(RANDBETWEEN(1,13),Tablas!$N$7:$O$19,2,0)</f>
        <v>CISTERNAS DE AGUA</v>
      </c>
      <c r="D561" s="1" t="s">
        <v>12</v>
      </c>
      <c r="E561" s="1" t="s">
        <v>24</v>
      </c>
      <c r="F561" s="1">
        <v>201</v>
      </c>
      <c r="G561" s="1" t="s">
        <v>25</v>
      </c>
      <c r="H561" s="1">
        <v>1168</v>
      </c>
      <c r="I561" s="2">
        <f t="shared" ca="1" si="8"/>
        <v>43250</v>
      </c>
      <c r="J561" s="1" t="str">
        <f ca="1">IFERROR(IF(YEAR(Tabla1[[#This Row],[FECHA EJEC.]])&gt;0,"CONFORME","STANDBY"),"PENDIENTE")</f>
        <v>CONFORME</v>
      </c>
      <c r="K561" s="2">
        <f ca="1">IF(VLOOKUP(RANDBETWEEN(1,20),Tablas!$Q$6:$R$25,2,0)=0,"",Tabla1[[#This Row],[FECHA PROG.]]+VLOOKUP(RANDBETWEEN(1,20),Tablas!$Q$6:$R$25,2,0))</f>
        <v>43252</v>
      </c>
      <c r="L561" s="7">
        <f ca="1">IF(Tabla1[[#This Row],[FECHA EJEC.]]="","",TIME(RANDBETWEEN(9,15),RANDBETWEEN(10,40),0))</f>
        <v>0.43888888888888888</v>
      </c>
      <c r="M561" s="7">
        <f ca="1">IF(Tabla1[[#This Row],[FECHA EJEC.]]="","",Tabla1[[#This Row],[HORA INICIO]]+TIME(RANDBETWEEN(1,4),RANDBETWEEN(10,30),0))</f>
        <v>0.5</v>
      </c>
      <c r="N561" s="8">
        <f ca="1">IF(Tabla1[[#This Row],[FECHA EJEC.]]="","",HOUR(Tabla1[[#This Row],[HORA TERMINO]]-Tabla1[[#This Row],[HORA INICIO]])+MINUTE(Tabla1[[#This Row],[HORA TERMINO]]-Tabla1[[#This Row],[HORA INICIO]])/60)</f>
        <v>1.4666666666666668</v>
      </c>
      <c r="O561" s="1" t="str">
        <f ca="1">IF(AND(K561=I561,J561="CONFORME"),"FECHA CUMPLIDA",IF(J561="STAND BY","STAND BY",IF(J561=""," ",IF(Tabla1[[#This Row],[FECHA EJEC.]]="","PENDIENTE",CONCATENATE("RETRASO DE ",(K561-I561)," DIAS")))))</f>
        <v>RETRASO DE 2 DIAS</v>
      </c>
      <c r="P561" s="2" t="str">
        <f ca="1">VLOOKUP(MONTH(Tabla1[[#This Row],[FECHA PROG.]]),Tabla2[],2,0)</f>
        <v>May</v>
      </c>
      <c r="Q561" s="1">
        <f ca="1">YEAR(Tabla1[[#This Row],[FECHA PROG.]])</f>
        <v>2018</v>
      </c>
      <c r="R561" s="8">
        <f ca="1">360-SUMIFS(Tabla1[HORAS],Tabla1[MÁQUINA],Tabla1[[#This Row],[MÁQUINA]],Tabla1[AÑO],Tabla1[[#This Row],[AÑO]],Tabla1[MES],Tabla1[[#This Row],[MES]])</f>
        <v>354.06666666666666</v>
      </c>
      <c r="S561" s="17">
        <f ca="1">Tabla1[[#This Row],[HORAS DISPONIBLES]]/360</f>
        <v>0.98351851851851846</v>
      </c>
    </row>
    <row r="562" spans="1:19" x14ac:dyDescent="0.2">
      <c r="A562" s="1" t="s">
        <v>141</v>
      </c>
      <c r="B562" s="1" t="s">
        <v>38</v>
      </c>
      <c r="C562" s="1" t="str">
        <f ca="1">VLOOKUP(RANDBETWEEN(1,13),Tablas!$N$7:$O$19,2,0)</f>
        <v>MOTONIVELADORA</v>
      </c>
      <c r="D562" s="1" t="s">
        <v>12</v>
      </c>
      <c r="E562" s="1" t="s">
        <v>13</v>
      </c>
      <c r="F562" s="1">
        <v>107</v>
      </c>
      <c r="G562" s="1" t="s">
        <v>14</v>
      </c>
      <c r="H562" s="1">
        <v>1420</v>
      </c>
      <c r="I562" s="2">
        <f t="shared" ca="1" si="8"/>
        <v>43365</v>
      </c>
      <c r="J562" s="1" t="str">
        <f ca="1">IFERROR(IF(YEAR(Tabla1[[#This Row],[FECHA EJEC.]])&gt;0,"CONFORME","STANDBY"),"PENDIENTE")</f>
        <v>CONFORME</v>
      </c>
      <c r="K562" s="2">
        <f ca="1">IF(VLOOKUP(RANDBETWEEN(1,20),Tablas!$Q$6:$R$25,2,0)=0,"",Tabla1[[#This Row],[FECHA PROG.]]+VLOOKUP(RANDBETWEEN(1,20),Tablas!$Q$6:$R$25,2,0))</f>
        <v>43368</v>
      </c>
      <c r="L562" s="7">
        <f ca="1">IF(Tabla1[[#This Row],[FECHA EJEC.]]="","",TIME(RANDBETWEEN(9,15),RANDBETWEEN(10,40),0))</f>
        <v>0.3840277777777778</v>
      </c>
      <c r="M562" s="7">
        <f ca="1">IF(Tabla1[[#This Row],[FECHA EJEC.]]="","",Tabla1[[#This Row],[HORA INICIO]]+TIME(RANDBETWEEN(1,4),RANDBETWEEN(10,30),0))</f>
        <v>0.44097222222222227</v>
      </c>
      <c r="N562" s="8">
        <f ca="1">IF(Tabla1[[#This Row],[FECHA EJEC.]]="","",HOUR(Tabla1[[#This Row],[HORA TERMINO]]-Tabla1[[#This Row],[HORA INICIO]])+MINUTE(Tabla1[[#This Row],[HORA TERMINO]]-Tabla1[[#This Row],[HORA INICIO]])/60)</f>
        <v>1.3666666666666667</v>
      </c>
      <c r="O562" s="1" t="str">
        <f ca="1">IF(AND(K562=I562,J562="CONFORME"),"FECHA CUMPLIDA",IF(J562="STAND BY","STAND BY",IF(J562=""," ",IF(Tabla1[[#This Row],[FECHA EJEC.]]="","PENDIENTE",CONCATENATE("RETRASO DE ",(K562-I562)," DIAS")))))</f>
        <v>RETRASO DE 3 DIAS</v>
      </c>
      <c r="P562" s="2" t="str">
        <f ca="1">VLOOKUP(MONTH(Tabla1[[#This Row],[FECHA PROG.]]),Tabla2[],2,0)</f>
        <v>Set</v>
      </c>
      <c r="Q562" s="1">
        <f ca="1">YEAR(Tabla1[[#This Row],[FECHA PROG.]])</f>
        <v>2018</v>
      </c>
      <c r="R562" s="8">
        <f ca="1">360-SUMIFS(Tabla1[HORAS],Tabla1[MÁQUINA],Tabla1[[#This Row],[MÁQUINA]],Tabla1[AÑO],Tabla1[[#This Row],[AÑO]],Tabla1[MES],Tabla1[[#This Row],[MES]])</f>
        <v>345.8</v>
      </c>
      <c r="S562" s="17">
        <f ca="1">Tabla1[[#This Row],[HORAS DISPONIBLES]]/360</f>
        <v>0.96055555555555561</v>
      </c>
    </row>
    <row r="563" spans="1:19" x14ac:dyDescent="0.2">
      <c r="A563" s="1" t="s">
        <v>153</v>
      </c>
      <c r="B563" s="1" t="s">
        <v>60</v>
      </c>
      <c r="C563" s="1" t="str">
        <f ca="1">VLOOKUP(RANDBETWEEN(1,13),Tablas!$N$7:$O$19,2,0)</f>
        <v>MOTONIVELADORA</v>
      </c>
      <c r="E563" s="1" t="s">
        <v>18</v>
      </c>
      <c r="F563" s="1">
        <v>107</v>
      </c>
      <c r="G563" s="1" t="s">
        <v>19</v>
      </c>
      <c r="H563" s="1">
        <v>1698</v>
      </c>
      <c r="I563" s="2">
        <f t="shared" ca="1" si="8"/>
        <v>43290</v>
      </c>
      <c r="J563" s="1" t="str">
        <f ca="1">IFERROR(IF(YEAR(Tabla1[[#This Row],[FECHA EJEC.]])&gt;0,"CONFORME","STANDBY"),"PENDIENTE")</f>
        <v>PENDIENTE</v>
      </c>
      <c r="K563" s="2" t="str">
        <f ca="1">IF(VLOOKUP(RANDBETWEEN(1,20),Tablas!$Q$6:$R$25,2,0)=0,"",Tabla1[[#This Row],[FECHA PROG.]]+VLOOKUP(RANDBETWEEN(1,20),Tablas!$Q$6:$R$25,2,0))</f>
        <v/>
      </c>
      <c r="L563" s="7" t="str">
        <f ca="1">IF(Tabla1[[#This Row],[FECHA EJEC.]]="","",TIME(RANDBETWEEN(9,15),RANDBETWEEN(10,40),0))</f>
        <v/>
      </c>
      <c r="M563" s="7" t="str">
        <f ca="1">IF(Tabla1[[#This Row],[FECHA EJEC.]]="","",Tabla1[[#This Row],[HORA INICIO]]+TIME(RANDBETWEEN(1,4),RANDBETWEEN(10,30),0))</f>
        <v/>
      </c>
      <c r="N563" s="8" t="str">
        <f ca="1">IF(Tabla1[[#This Row],[FECHA EJEC.]]="","",HOUR(Tabla1[[#This Row],[HORA TERMINO]]-Tabla1[[#This Row],[HORA INICIO]])+MINUTE(Tabla1[[#This Row],[HORA TERMINO]]-Tabla1[[#This Row],[HORA INICIO]])/60)</f>
        <v/>
      </c>
      <c r="O563" s="1" t="str">
        <f ca="1">IF(AND(K563=I563,J563="CONFORME"),"FECHA CUMPLIDA",IF(J563="STAND BY","STAND BY",IF(J563=""," ",IF(Tabla1[[#This Row],[FECHA EJEC.]]="","PENDIENTE",CONCATENATE("RETRASO DE ",(K563-I563)," DIAS")))))</f>
        <v>PENDIENTE</v>
      </c>
      <c r="P563" s="2" t="str">
        <f ca="1">VLOOKUP(MONTH(Tabla1[[#This Row],[FECHA PROG.]]),Tabla2[],2,0)</f>
        <v>Jul</v>
      </c>
      <c r="Q563" s="1">
        <f ca="1">YEAR(Tabla1[[#This Row],[FECHA PROG.]])</f>
        <v>2018</v>
      </c>
      <c r="R563" s="8">
        <f ca="1">360-SUMIFS(Tabla1[HORAS],Tabla1[MÁQUINA],Tabla1[[#This Row],[MÁQUINA]],Tabla1[AÑO],Tabla1[[#This Row],[AÑO]],Tabla1[MES],Tabla1[[#This Row],[MES]])</f>
        <v>358.83333333333331</v>
      </c>
      <c r="S563" s="17">
        <f ca="1">Tabla1[[#This Row],[HORAS DISPONIBLES]]/360</f>
        <v>0.99675925925925923</v>
      </c>
    </row>
    <row r="564" spans="1:19" x14ac:dyDescent="0.2">
      <c r="A564" s="1" t="s">
        <v>139</v>
      </c>
      <c r="B564" s="1" t="s">
        <v>32</v>
      </c>
      <c r="C564" s="1" t="str">
        <f ca="1">VLOOKUP(RANDBETWEEN(1,13),Tablas!$N$7:$O$19,2,0)</f>
        <v>TRACTORES</v>
      </c>
      <c r="D564" s="1" t="s">
        <v>12</v>
      </c>
      <c r="E564" s="1" t="s">
        <v>13</v>
      </c>
      <c r="F564" s="1">
        <v>106</v>
      </c>
      <c r="G564" s="1" t="s">
        <v>29</v>
      </c>
      <c r="H564" s="1">
        <v>908</v>
      </c>
      <c r="I564" s="2">
        <f t="shared" ca="1" si="8"/>
        <v>43601</v>
      </c>
      <c r="J564" s="1" t="str">
        <f ca="1">IFERROR(IF(YEAR(Tabla1[[#This Row],[FECHA EJEC.]])&gt;0,"CONFORME","STANDBY"),"PENDIENTE")</f>
        <v>CONFORME</v>
      </c>
      <c r="K564" s="2">
        <f ca="1">IF(VLOOKUP(RANDBETWEEN(1,20),Tablas!$Q$6:$R$25,2,0)=0,"",Tabla1[[#This Row],[FECHA PROG.]]+VLOOKUP(RANDBETWEEN(1,20),Tablas!$Q$6:$R$25,2,0))</f>
        <v>43605</v>
      </c>
      <c r="L564" s="7">
        <f ca="1">IF(Tabla1[[#This Row],[FECHA EJEC.]]="","",TIME(RANDBETWEEN(9,15),RANDBETWEEN(10,40),0))</f>
        <v>0.64583333333333337</v>
      </c>
      <c r="M564" s="7">
        <f ca="1">IF(Tabla1[[#This Row],[FECHA EJEC.]]="","",Tabla1[[#This Row],[HORA INICIO]]+TIME(RANDBETWEEN(1,4),RANDBETWEEN(10,30),0))</f>
        <v>0.69930555555555562</v>
      </c>
      <c r="N564" s="8">
        <f ca="1">IF(Tabla1[[#This Row],[FECHA EJEC.]]="","",HOUR(Tabla1[[#This Row],[HORA TERMINO]]-Tabla1[[#This Row],[HORA INICIO]])+MINUTE(Tabla1[[#This Row],[HORA TERMINO]]-Tabla1[[#This Row],[HORA INICIO]])/60)</f>
        <v>1.2833333333333332</v>
      </c>
      <c r="O564" s="1" t="str">
        <f ca="1">IF(AND(K564=I564,J564="CONFORME"),"FECHA CUMPLIDA",IF(J564="STAND BY","STAND BY",IF(J564=""," ",IF(Tabla1[[#This Row],[FECHA EJEC.]]="","PENDIENTE",CONCATENATE("RETRASO DE ",(K564-I564)," DIAS")))))</f>
        <v>RETRASO DE 4 DIAS</v>
      </c>
      <c r="P564" s="2" t="str">
        <f ca="1">VLOOKUP(MONTH(Tabla1[[#This Row],[FECHA PROG.]]),Tabla2[],2,0)</f>
        <v>May</v>
      </c>
      <c r="Q564" s="1">
        <f ca="1">YEAR(Tabla1[[#This Row],[FECHA PROG.]])</f>
        <v>2019</v>
      </c>
      <c r="R564" s="8">
        <f ca="1">360-SUMIFS(Tabla1[HORAS],Tabla1[MÁQUINA],Tabla1[[#This Row],[MÁQUINA]],Tabla1[AÑO],Tabla1[[#This Row],[AÑO]],Tabla1[MES],Tabla1[[#This Row],[MES]])</f>
        <v>335.88333333333333</v>
      </c>
      <c r="S564" s="17">
        <f ca="1">Tabla1[[#This Row],[HORAS DISPONIBLES]]/360</f>
        <v>0.93300925925925926</v>
      </c>
    </row>
    <row r="565" spans="1:19" x14ac:dyDescent="0.2">
      <c r="A565" s="1" t="s">
        <v>139</v>
      </c>
      <c r="B565" s="1" t="s">
        <v>32</v>
      </c>
      <c r="C565" s="1" t="str">
        <f ca="1">VLOOKUP(RANDBETWEEN(1,13),Tablas!$N$7:$O$19,2,0)</f>
        <v>RETROEXCAVADORA</v>
      </c>
      <c r="D565" s="1" t="s">
        <v>12</v>
      </c>
      <c r="E565" s="1" t="s">
        <v>18</v>
      </c>
      <c r="F565" s="1">
        <v>106</v>
      </c>
      <c r="G565" s="1" t="s">
        <v>55</v>
      </c>
      <c r="H565" s="1">
        <v>1911</v>
      </c>
      <c r="I565" s="2">
        <f t="shared" ca="1" si="8"/>
        <v>43102</v>
      </c>
      <c r="J565" s="1" t="str">
        <f ca="1">IFERROR(IF(YEAR(Tabla1[[#This Row],[FECHA EJEC.]])&gt;0,"CONFORME","STANDBY"),"PENDIENTE")</f>
        <v>PENDIENTE</v>
      </c>
      <c r="K565" s="2" t="str">
        <f ca="1">IF(VLOOKUP(RANDBETWEEN(1,20),Tablas!$Q$6:$R$25,2,0)=0,"",Tabla1[[#This Row],[FECHA PROG.]]+VLOOKUP(RANDBETWEEN(1,20),Tablas!$Q$6:$R$25,2,0))</f>
        <v/>
      </c>
      <c r="L565" s="7" t="str">
        <f ca="1">IF(Tabla1[[#This Row],[FECHA EJEC.]]="","",TIME(RANDBETWEEN(9,15),RANDBETWEEN(10,40),0))</f>
        <v/>
      </c>
      <c r="M565" s="7" t="str">
        <f ca="1">IF(Tabla1[[#This Row],[FECHA EJEC.]]="","",Tabla1[[#This Row],[HORA INICIO]]+TIME(RANDBETWEEN(1,4),RANDBETWEEN(10,30),0))</f>
        <v/>
      </c>
      <c r="N565" s="8" t="str">
        <f ca="1">IF(Tabla1[[#This Row],[FECHA EJEC.]]="","",HOUR(Tabla1[[#This Row],[HORA TERMINO]]-Tabla1[[#This Row],[HORA INICIO]])+MINUTE(Tabla1[[#This Row],[HORA TERMINO]]-Tabla1[[#This Row],[HORA INICIO]])/60)</f>
        <v/>
      </c>
      <c r="O565" s="1" t="str">
        <f ca="1">IF(AND(K565=I565,J565="CONFORME"),"FECHA CUMPLIDA",IF(J565="STAND BY","STAND BY",IF(J565=""," ",IF(Tabla1[[#This Row],[FECHA EJEC.]]="","PENDIENTE",CONCATENATE("RETRASO DE ",(K565-I565)," DIAS")))))</f>
        <v>PENDIENTE</v>
      </c>
      <c r="P565" s="2" t="str">
        <f ca="1">VLOOKUP(MONTH(Tabla1[[#This Row],[FECHA PROG.]]),Tabla2[],2,0)</f>
        <v>Ene</v>
      </c>
      <c r="Q565" s="1">
        <f ca="1">YEAR(Tabla1[[#This Row],[FECHA PROG.]])</f>
        <v>2018</v>
      </c>
      <c r="R565" s="8">
        <f ca="1">360-SUMIFS(Tabla1[HORAS],Tabla1[MÁQUINA],Tabla1[[#This Row],[MÁQUINA]],Tabla1[AÑO],Tabla1[[#This Row],[AÑO]],Tabla1[MES],Tabla1[[#This Row],[MES]])</f>
        <v>310.14999999999998</v>
      </c>
      <c r="S565" s="17">
        <f ca="1">Tabla1[[#This Row],[HORAS DISPONIBLES]]/360</f>
        <v>0.86152777777777767</v>
      </c>
    </row>
    <row r="566" spans="1:19" x14ac:dyDescent="0.2">
      <c r="A566" s="1" t="s">
        <v>147</v>
      </c>
      <c r="B566" s="1" t="s">
        <v>42</v>
      </c>
      <c r="C566" s="1" t="str">
        <f ca="1">VLOOKUP(RANDBETWEEN(1,13),Tablas!$N$7:$O$19,2,0)</f>
        <v>ESCREPA</v>
      </c>
      <c r="D566" s="1" t="s">
        <v>12</v>
      </c>
      <c r="E566" s="1" t="s">
        <v>21</v>
      </c>
      <c r="F566" s="1">
        <v>106</v>
      </c>
      <c r="G566" s="1" t="s">
        <v>19</v>
      </c>
      <c r="H566" s="1">
        <v>1698</v>
      </c>
      <c r="I566" s="2">
        <f t="shared" ca="1" si="8"/>
        <v>43187</v>
      </c>
      <c r="J566" s="1" t="str">
        <f ca="1">IFERROR(IF(YEAR(Tabla1[[#This Row],[FECHA EJEC.]])&gt;0,"CONFORME","STANDBY"),"PENDIENTE")</f>
        <v>CONFORME</v>
      </c>
      <c r="K566" s="2">
        <f ca="1">IF(VLOOKUP(RANDBETWEEN(1,20),Tablas!$Q$6:$R$25,2,0)=0,"",Tabla1[[#This Row],[FECHA PROG.]]+VLOOKUP(RANDBETWEEN(1,20),Tablas!$Q$6:$R$25,2,0))</f>
        <v>43190</v>
      </c>
      <c r="L566" s="7">
        <f ca="1">IF(Tabla1[[#This Row],[FECHA EJEC.]]="","",TIME(RANDBETWEEN(9,15),RANDBETWEEN(10,40),0))</f>
        <v>0.5625</v>
      </c>
      <c r="M566" s="7">
        <f ca="1">IF(Tabla1[[#This Row],[FECHA EJEC.]]="","",Tabla1[[#This Row],[HORA INICIO]]+TIME(RANDBETWEEN(1,4),RANDBETWEEN(10,30),0))</f>
        <v>0.74097222222222225</v>
      </c>
      <c r="N566" s="8">
        <f ca="1">IF(Tabla1[[#This Row],[FECHA EJEC.]]="","",HOUR(Tabla1[[#This Row],[HORA TERMINO]]-Tabla1[[#This Row],[HORA INICIO]])+MINUTE(Tabla1[[#This Row],[HORA TERMINO]]-Tabla1[[#This Row],[HORA INICIO]])/60)</f>
        <v>4.2833333333333332</v>
      </c>
      <c r="O566" s="1" t="str">
        <f ca="1">IF(AND(K566=I566,J566="CONFORME"),"FECHA CUMPLIDA",IF(J566="STAND BY","STAND BY",IF(J566=""," ",IF(Tabla1[[#This Row],[FECHA EJEC.]]="","PENDIENTE",CONCATENATE("RETRASO DE ",(K566-I566)," DIAS")))))</f>
        <v>RETRASO DE 3 DIAS</v>
      </c>
      <c r="P566" s="2" t="str">
        <f ca="1">VLOOKUP(MONTH(Tabla1[[#This Row],[FECHA PROG.]]),Tabla2[],2,0)</f>
        <v>Mar</v>
      </c>
      <c r="Q566" s="1">
        <f ca="1">YEAR(Tabla1[[#This Row],[FECHA PROG.]])</f>
        <v>2018</v>
      </c>
      <c r="R566" s="8">
        <f ca="1">360-SUMIFS(Tabla1[HORAS],Tabla1[MÁQUINA],Tabla1[[#This Row],[MÁQUINA]],Tabla1[AÑO],Tabla1[[#This Row],[AÑO]],Tabla1[MES],Tabla1[[#This Row],[MES]])</f>
        <v>348.95</v>
      </c>
      <c r="S566" s="17">
        <f ca="1">Tabla1[[#This Row],[HORAS DISPONIBLES]]/360</f>
        <v>0.96930555555555553</v>
      </c>
    </row>
    <row r="567" spans="1:19" x14ac:dyDescent="0.2">
      <c r="A567" s="1" t="s">
        <v>140</v>
      </c>
      <c r="B567" s="1" t="s">
        <v>30</v>
      </c>
      <c r="C567" s="1" t="str">
        <f ca="1">VLOOKUP(RANDBETWEEN(1,13),Tablas!$N$7:$O$19,2,0)</f>
        <v>MOTOTRAILLA</v>
      </c>
      <c r="D567" s="1" t="s">
        <v>12</v>
      </c>
      <c r="E567" s="1" t="s">
        <v>24</v>
      </c>
      <c r="F567" s="1">
        <v>201</v>
      </c>
      <c r="G567" s="1" t="s">
        <v>25</v>
      </c>
      <c r="H567" s="1">
        <v>1168</v>
      </c>
      <c r="I567" s="2">
        <f t="shared" ca="1" si="8"/>
        <v>43391</v>
      </c>
      <c r="J567" s="1" t="str">
        <f ca="1">IFERROR(IF(YEAR(Tabla1[[#This Row],[FECHA EJEC.]])&gt;0,"CONFORME","STANDBY"),"PENDIENTE")</f>
        <v>CONFORME</v>
      </c>
      <c r="K567" s="2">
        <f ca="1">IF(VLOOKUP(RANDBETWEEN(1,20),Tablas!$Q$6:$R$25,2,0)=0,"",Tabla1[[#This Row],[FECHA PROG.]]+VLOOKUP(RANDBETWEEN(1,20),Tablas!$Q$6:$R$25,2,0))</f>
        <v>43392</v>
      </c>
      <c r="L567" s="7">
        <f ca="1">IF(Tabla1[[#This Row],[FECHA EJEC.]]="","",TIME(RANDBETWEEN(9,15),RANDBETWEEN(10,40),0))</f>
        <v>0.43055555555555558</v>
      </c>
      <c r="M567" s="7">
        <f ca="1">IF(Tabla1[[#This Row],[FECHA EJEC.]]="","",Tabla1[[#This Row],[HORA INICIO]]+TIME(RANDBETWEEN(1,4),RANDBETWEEN(10,30),0))</f>
        <v>0.57430555555555562</v>
      </c>
      <c r="N567" s="8">
        <f ca="1">IF(Tabla1[[#This Row],[FECHA EJEC.]]="","",HOUR(Tabla1[[#This Row],[HORA TERMINO]]-Tabla1[[#This Row],[HORA INICIO]])+MINUTE(Tabla1[[#This Row],[HORA TERMINO]]-Tabla1[[#This Row],[HORA INICIO]])/60)</f>
        <v>3.45</v>
      </c>
      <c r="O567" s="1" t="str">
        <f ca="1">IF(AND(K567=I567,J567="CONFORME"),"FECHA CUMPLIDA",IF(J567="STAND BY","STAND BY",IF(J567=""," ",IF(Tabla1[[#This Row],[FECHA EJEC.]]="","PENDIENTE",CONCATENATE("RETRASO DE ",(K567-I567)," DIAS")))))</f>
        <v>RETRASO DE 1 DIAS</v>
      </c>
      <c r="P567" s="2" t="str">
        <f ca="1">VLOOKUP(MONTH(Tabla1[[#This Row],[FECHA PROG.]]),Tabla2[],2,0)</f>
        <v>Oct</v>
      </c>
      <c r="Q567" s="1">
        <f ca="1">YEAR(Tabla1[[#This Row],[FECHA PROG.]])</f>
        <v>2018</v>
      </c>
      <c r="R567" s="8">
        <f ca="1">360-SUMIFS(Tabla1[HORAS],Tabla1[MÁQUINA],Tabla1[[#This Row],[MÁQUINA]],Tabla1[AÑO],Tabla1[[#This Row],[AÑO]],Tabla1[MES],Tabla1[[#This Row],[MES]])</f>
        <v>356.55</v>
      </c>
      <c r="S567" s="17">
        <f ca="1">Tabla1[[#This Row],[HORAS DISPONIBLES]]/360</f>
        <v>0.99041666666666672</v>
      </c>
    </row>
    <row r="568" spans="1:19" x14ac:dyDescent="0.2">
      <c r="A568" s="1" t="s">
        <v>141</v>
      </c>
      <c r="B568" s="1" t="s">
        <v>41</v>
      </c>
      <c r="C568" s="1" t="str">
        <f ca="1">VLOOKUP(RANDBETWEEN(1,13),Tablas!$N$7:$O$19,2,0)</f>
        <v>RETROEXCAVADORA</v>
      </c>
      <c r="D568" s="1" t="s">
        <v>12</v>
      </c>
      <c r="E568" s="1" t="s">
        <v>13</v>
      </c>
      <c r="F568" s="1">
        <v>107</v>
      </c>
      <c r="G568" s="1" t="s">
        <v>14</v>
      </c>
      <c r="H568" s="1">
        <v>1420</v>
      </c>
      <c r="I568" s="2">
        <f t="shared" ca="1" si="8"/>
        <v>43452</v>
      </c>
      <c r="J568" s="1" t="str">
        <f ca="1">IFERROR(IF(YEAR(Tabla1[[#This Row],[FECHA EJEC.]])&gt;0,"CONFORME","STANDBY"),"PENDIENTE")</f>
        <v>CONFORME</v>
      </c>
      <c r="K568" s="2">
        <f ca="1">IF(VLOOKUP(RANDBETWEEN(1,20),Tablas!$Q$6:$R$25,2,0)=0,"",Tabla1[[#This Row],[FECHA PROG.]]+VLOOKUP(RANDBETWEEN(1,20),Tablas!$Q$6:$R$25,2,0))</f>
        <v>43453</v>
      </c>
      <c r="L568" s="7">
        <f ca="1">IF(Tabla1[[#This Row],[FECHA EJEC.]]="","",TIME(RANDBETWEEN(9,15),RANDBETWEEN(10,40),0))</f>
        <v>0.38263888888888886</v>
      </c>
      <c r="M568" s="7">
        <f ca="1">IF(Tabla1[[#This Row],[FECHA EJEC.]]="","",Tabla1[[#This Row],[HORA INICIO]]+TIME(RANDBETWEEN(1,4),RANDBETWEEN(10,30),0))</f>
        <v>0.48541666666666661</v>
      </c>
      <c r="N568" s="8">
        <f ca="1">IF(Tabla1[[#This Row],[FECHA EJEC.]]="","",HOUR(Tabla1[[#This Row],[HORA TERMINO]]-Tabla1[[#This Row],[HORA INICIO]])+MINUTE(Tabla1[[#This Row],[HORA TERMINO]]-Tabla1[[#This Row],[HORA INICIO]])/60)</f>
        <v>2.4666666666666668</v>
      </c>
      <c r="O568" s="1" t="str">
        <f ca="1">IF(AND(K568=I568,J568="CONFORME"),"FECHA CUMPLIDA",IF(J568="STAND BY","STAND BY",IF(J568=""," ",IF(Tabla1[[#This Row],[FECHA EJEC.]]="","PENDIENTE",CONCATENATE("RETRASO DE ",(K568-I568)," DIAS")))))</f>
        <v>RETRASO DE 1 DIAS</v>
      </c>
      <c r="P568" s="2" t="str">
        <f ca="1">VLOOKUP(MONTH(Tabla1[[#This Row],[FECHA PROG.]]),Tabla2[],2,0)</f>
        <v>Dic</v>
      </c>
      <c r="Q568" s="1">
        <f ca="1">YEAR(Tabla1[[#This Row],[FECHA PROG.]])</f>
        <v>2018</v>
      </c>
      <c r="R568" s="8">
        <f ca="1">360-SUMIFS(Tabla1[HORAS],Tabla1[MÁQUINA],Tabla1[[#This Row],[MÁQUINA]],Tabla1[AÑO],Tabla1[[#This Row],[AÑO]],Tabla1[MES],Tabla1[[#This Row],[MES]])</f>
        <v>351.58333333333331</v>
      </c>
      <c r="S568" s="17">
        <f ca="1">Tabla1[[#This Row],[HORAS DISPONIBLES]]/360</f>
        <v>0.97662037037037031</v>
      </c>
    </row>
    <row r="569" spans="1:19" x14ac:dyDescent="0.2">
      <c r="A569" s="1" t="s">
        <v>154</v>
      </c>
      <c r="B569" s="1" t="s">
        <v>61</v>
      </c>
      <c r="C569" s="1" t="str">
        <f ca="1">VLOOKUP(RANDBETWEEN(1,13),Tablas!$N$7:$O$19,2,0)</f>
        <v>ESCREPA</v>
      </c>
      <c r="E569" s="1" t="s">
        <v>18</v>
      </c>
      <c r="F569" s="1">
        <v>107</v>
      </c>
      <c r="G569" s="1" t="s">
        <v>19</v>
      </c>
      <c r="H569" s="1">
        <v>1698</v>
      </c>
      <c r="I569" s="2">
        <f t="shared" ca="1" si="8"/>
        <v>43403</v>
      </c>
      <c r="J569" s="1" t="str">
        <f ca="1">IFERROR(IF(YEAR(Tabla1[[#This Row],[FECHA EJEC.]])&gt;0,"CONFORME","STANDBY"),"PENDIENTE")</f>
        <v>PENDIENTE</v>
      </c>
      <c r="K569" s="2" t="str">
        <f ca="1">IF(VLOOKUP(RANDBETWEEN(1,20),Tablas!$Q$6:$R$25,2,0)=0,"",Tabla1[[#This Row],[FECHA PROG.]]+VLOOKUP(RANDBETWEEN(1,20),Tablas!$Q$6:$R$25,2,0))</f>
        <v/>
      </c>
      <c r="L569" s="7" t="str">
        <f ca="1">IF(Tabla1[[#This Row],[FECHA EJEC.]]="","",TIME(RANDBETWEEN(9,15),RANDBETWEEN(10,40),0))</f>
        <v/>
      </c>
      <c r="M569" s="7" t="str">
        <f ca="1">IF(Tabla1[[#This Row],[FECHA EJEC.]]="","",Tabla1[[#This Row],[HORA INICIO]]+TIME(RANDBETWEEN(1,4),RANDBETWEEN(10,30),0))</f>
        <v/>
      </c>
      <c r="N569" s="8" t="str">
        <f ca="1">IF(Tabla1[[#This Row],[FECHA EJEC.]]="","",HOUR(Tabla1[[#This Row],[HORA TERMINO]]-Tabla1[[#This Row],[HORA INICIO]])+MINUTE(Tabla1[[#This Row],[HORA TERMINO]]-Tabla1[[#This Row],[HORA INICIO]])/60)</f>
        <v/>
      </c>
      <c r="O569" s="1" t="str">
        <f ca="1">IF(AND(K569=I569,J569="CONFORME"),"FECHA CUMPLIDA",IF(J569="STAND BY","STAND BY",IF(J569=""," ",IF(Tabla1[[#This Row],[FECHA EJEC.]]="","PENDIENTE",CONCATENATE("RETRASO DE ",(K569-I569)," DIAS")))))</f>
        <v>PENDIENTE</v>
      </c>
      <c r="P569" s="2" t="str">
        <f ca="1">VLOOKUP(MONTH(Tabla1[[#This Row],[FECHA PROG.]]),Tabla2[],2,0)</f>
        <v>Oct</v>
      </c>
      <c r="Q569" s="1">
        <f ca="1">YEAR(Tabla1[[#This Row],[FECHA PROG.]])</f>
        <v>2018</v>
      </c>
      <c r="R569" s="8">
        <f ca="1">360-SUMIFS(Tabla1[HORAS],Tabla1[MÁQUINA],Tabla1[[#This Row],[MÁQUINA]],Tabla1[AÑO],Tabla1[[#This Row],[AÑO]],Tabla1[MES],Tabla1[[#This Row],[MES]])</f>
        <v>333.43333333333334</v>
      </c>
      <c r="S569" s="17">
        <f ca="1">Tabla1[[#This Row],[HORAS DISPONIBLES]]/360</f>
        <v>0.92620370370370375</v>
      </c>
    </row>
    <row r="570" spans="1:19" x14ac:dyDescent="0.2">
      <c r="A570" s="1" t="s">
        <v>138</v>
      </c>
      <c r="B570" s="1" t="s">
        <v>27</v>
      </c>
      <c r="C570" s="1" t="str">
        <f ca="1">VLOOKUP(RANDBETWEEN(1,13),Tablas!$N$7:$O$19,2,0)</f>
        <v>LAS VOLQUETAS</v>
      </c>
      <c r="D570" s="1" t="s">
        <v>12</v>
      </c>
      <c r="E570" s="1" t="s">
        <v>13</v>
      </c>
      <c r="F570" s="1">
        <v>107</v>
      </c>
      <c r="G570" s="1" t="s">
        <v>55</v>
      </c>
      <c r="H570" s="1">
        <v>1911</v>
      </c>
      <c r="I570" s="2">
        <f t="shared" ca="1" si="8"/>
        <v>43234</v>
      </c>
      <c r="J570" s="1" t="str">
        <f ca="1">IFERROR(IF(YEAR(Tabla1[[#This Row],[FECHA EJEC.]])&gt;0,"CONFORME","STANDBY"),"PENDIENTE")</f>
        <v>CONFORME</v>
      </c>
      <c r="K570" s="2">
        <f ca="1">IF(VLOOKUP(RANDBETWEEN(1,20),Tablas!$Q$6:$R$25,2,0)=0,"",Tabla1[[#This Row],[FECHA PROG.]]+VLOOKUP(RANDBETWEEN(1,20),Tablas!$Q$6:$R$25,2,0))</f>
        <v>43237</v>
      </c>
      <c r="L570" s="7">
        <f ca="1">IF(Tabla1[[#This Row],[FECHA EJEC.]]="","",TIME(RANDBETWEEN(9,15),RANDBETWEEN(10,40),0))</f>
        <v>0.59375</v>
      </c>
      <c r="M570" s="7">
        <f ca="1">IF(Tabla1[[#This Row],[FECHA EJEC.]]="","",Tabla1[[#This Row],[HORA INICIO]]+TIME(RANDBETWEEN(1,4),RANDBETWEEN(10,30),0))</f>
        <v>0.73263888888888884</v>
      </c>
      <c r="N570" s="8">
        <f ca="1">IF(Tabla1[[#This Row],[FECHA EJEC.]]="","",HOUR(Tabla1[[#This Row],[HORA TERMINO]]-Tabla1[[#This Row],[HORA INICIO]])+MINUTE(Tabla1[[#This Row],[HORA TERMINO]]-Tabla1[[#This Row],[HORA INICIO]])/60)</f>
        <v>3.3333333333333335</v>
      </c>
      <c r="O570" s="1" t="str">
        <f ca="1">IF(AND(K570=I570,J570="CONFORME"),"FECHA CUMPLIDA",IF(J570="STAND BY","STAND BY",IF(J570=""," ",IF(Tabla1[[#This Row],[FECHA EJEC.]]="","PENDIENTE",CONCATENATE("RETRASO DE ",(K570-I570)," DIAS")))))</f>
        <v>RETRASO DE 3 DIAS</v>
      </c>
      <c r="P570" s="2" t="str">
        <f ca="1">VLOOKUP(MONTH(Tabla1[[#This Row],[FECHA PROG.]]),Tabla2[],2,0)</f>
        <v>May</v>
      </c>
      <c r="Q570" s="1">
        <f ca="1">YEAR(Tabla1[[#This Row],[FECHA PROG.]])</f>
        <v>2018</v>
      </c>
      <c r="R570" s="8">
        <f ca="1">360-SUMIFS(Tabla1[HORAS],Tabla1[MÁQUINA],Tabla1[[#This Row],[MÁQUINA]],Tabla1[AÑO],Tabla1[[#This Row],[AÑO]],Tabla1[MES],Tabla1[[#This Row],[MES]])</f>
        <v>352.48333333333335</v>
      </c>
      <c r="S570" s="17">
        <f ca="1">Tabla1[[#This Row],[HORAS DISPONIBLES]]/360</f>
        <v>0.97912037037037036</v>
      </c>
    </row>
    <row r="571" spans="1:19" x14ac:dyDescent="0.2">
      <c r="A571" s="1" t="s">
        <v>138</v>
      </c>
      <c r="B571" s="1" t="s">
        <v>27</v>
      </c>
      <c r="C571" s="1" t="str">
        <f ca="1">VLOOKUP(RANDBETWEEN(1,13),Tablas!$N$7:$O$19,2,0)</f>
        <v>MOTONIVELADORA</v>
      </c>
      <c r="D571" s="1" t="s">
        <v>12</v>
      </c>
      <c r="E571" s="1" t="s">
        <v>18</v>
      </c>
      <c r="F571" s="1">
        <v>107</v>
      </c>
      <c r="G571" s="1" t="s">
        <v>55</v>
      </c>
      <c r="H571" s="1">
        <v>1911</v>
      </c>
      <c r="I571" s="2">
        <f t="shared" ca="1" si="8"/>
        <v>43111</v>
      </c>
      <c r="J571" s="1" t="str">
        <f ca="1">IFERROR(IF(YEAR(Tabla1[[#This Row],[FECHA EJEC.]])&gt;0,"CONFORME","STANDBY"),"PENDIENTE")</f>
        <v>CONFORME</v>
      </c>
      <c r="K571" s="2">
        <f ca="1">IF(VLOOKUP(RANDBETWEEN(1,20),Tablas!$Q$6:$R$25,2,0)=0,"",Tabla1[[#This Row],[FECHA PROG.]]+VLOOKUP(RANDBETWEEN(1,20),Tablas!$Q$6:$R$25,2,0))</f>
        <v>43114</v>
      </c>
      <c r="L571" s="7">
        <f ca="1">IF(Tabla1[[#This Row],[FECHA EJEC.]]="","",TIME(RANDBETWEEN(9,15),RANDBETWEEN(10,40),0))</f>
        <v>0.55069444444444449</v>
      </c>
      <c r="M571" s="7">
        <f ca="1">IF(Tabla1[[#This Row],[FECHA EJEC.]]="","",Tabla1[[#This Row],[HORA INICIO]]+TIME(RANDBETWEEN(1,4),RANDBETWEEN(10,30),0))</f>
        <v>0.73819444444444449</v>
      </c>
      <c r="N571" s="8">
        <f ca="1">IF(Tabla1[[#This Row],[FECHA EJEC.]]="","",HOUR(Tabla1[[#This Row],[HORA TERMINO]]-Tabla1[[#This Row],[HORA INICIO]])+MINUTE(Tabla1[[#This Row],[HORA TERMINO]]-Tabla1[[#This Row],[HORA INICIO]])/60)</f>
        <v>4.5</v>
      </c>
      <c r="O571" s="1" t="str">
        <f ca="1">IF(AND(K571=I571,J571="CONFORME"),"FECHA CUMPLIDA",IF(J571="STAND BY","STAND BY",IF(J571=""," ",IF(Tabla1[[#This Row],[FECHA EJEC.]]="","PENDIENTE",CONCATENATE("RETRASO DE ",(K571-I571)," DIAS")))))</f>
        <v>RETRASO DE 3 DIAS</v>
      </c>
      <c r="P571" s="2" t="str">
        <f ca="1">VLOOKUP(MONTH(Tabla1[[#This Row],[FECHA PROG.]]),Tabla2[],2,0)</f>
        <v>Ene</v>
      </c>
      <c r="Q571" s="1">
        <f ca="1">YEAR(Tabla1[[#This Row],[FECHA PROG.]])</f>
        <v>2018</v>
      </c>
      <c r="R571" s="8">
        <f ca="1">360-SUMIFS(Tabla1[HORAS],Tabla1[MÁQUINA],Tabla1[[#This Row],[MÁQUINA]],Tabla1[AÑO],Tabla1[[#This Row],[AÑO]],Tabla1[MES],Tabla1[[#This Row],[MES]])</f>
        <v>355.5</v>
      </c>
      <c r="S571" s="17">
        <f ca="1">Tabla1[[#This Row],[HORAS DISPONIBLES]]/360</f>
        <v>0.98750000000000004</v>
      </c>
    </row>
    <row r="572" spans="1:19" x14ac:dyDescent="0.2">
      <c r="A572" s="1" t="s">
        <v>188</v>
      </c>
      <c r="B572" s="1" t="s">
        <v>35</v>
      </c>
      <c r="C572" s="1" t="str">
        <f ca="1">VLOOKUP(RANDBETWEEN(1,13),Tablas!$N$7:$O$19,2,0)</f>
        <v>COMPACTADORA</v>
      </c>
      <c r="D572" s="1" t="s">
        <v>12</v>
      </c>
      <c r="E572" s="1" t="s">
        <v>13</v>
      </c>
      <c r="F572" s="1">
        <v>106</v>
      </c>
      <c r="G572" s="1" t="s">
        <v>29</v>
      </c>
      <c r="H572" s="1">
        <v>908</v>
      </c>
      <c r="I572" s="2">
        <f t="shared" ca="1" si="8"/>
        <v>43306</v>
      </c>
      <c r="J572" s="1" t="str">
        <f ca="1">IFERROR(IF(YEAR(Tabla1[[#This Row],[FECHA EJEC.]])&gt;0,"CONFORME","STANDBY"),"PENDIENTE")</f>
        <v>CONFORME</v>
      </c>
      <c r="K572" s="2">
        <f ca="1">IF(VLOOKUP(RANDBETWEEN(1,20),Tablas!$Q$6:$R$25,2,0)=0,"",Tabla1[[#This Row],[FECHA PROG.]]+VLOOKUP(RANDBETWEEN(1,20),Tablas!$Q$6:$R$25,2,0))</f>
        <v>43306</v>
      </c>
      <c r="L572" s="7">
        <f ca="1">IF(Tabla1[[#This Row],[FECHA EJEC.]]="","",TIME(RANDBETWEEN(9,15),RANDBETWEEN(10,40),0))</f>
        <v>0.44374999999999998</v>
      </c>
      <c r="M572" s="7">
        <f ca="1">IF(Tabla1[[#This Row],[FECHA EJEC.]]="","",Tabla1[[#This Row],[HORA INICIO]]+TIME(RANDBETWEEN(1,4),RANDBETWEEN(10,30),0))</f>
        <v>0.57916666666666661</v>
      </c>
      <c r="N572" s="8">
        <f ca="1">IF(Tabla1[[#This Row],[FECHA EJEC.]]="","",HOUR(Tabla1[[#This Row],[HORA TERMINO]]-Tabla1[[#This Row],[HORA INICIO]])+MINUTE(Tabla1[[#This Row],[HORA TERMINO]]-Tabla1[[#This Row],[HORA INICIO]])/60)</f>
        <v>3.25</v>
      </c>
      <c r="O572" s="1" t="str">
        <f ca="1">IF(AND(K572=I572,J572="CONFORME"),"FECHA CUMPLIDA",IF(J572="STAND BY","STAND BY",IF(J572=""," ",IF(Tabla1[[#This Row],[FECHA EJEC.]]="","PENDIENTE",CONCATENATE("RETRASO DE ",(K572-I572)," DIAS")))))</f>
        <v>FECHA CUMPLIDA</v>
      </c>
      <c r="P572" s="2" t="str">
        <f ca="1">VLOOKUP(MONTH(Tabla1[[#This Row],[FECHA PROG.]]),Tabla2[],2,0)</f>
        <v>Jul</v>
      </c>
      <c r="Q572" s="1">
        <f ca="1">YEAR(Tabla1[[#This Row],[FECHA PROG.]])</f>
        <v>2018</v>
      </c>
      <c r="R572" s="8">
        <f ca="1">360-SUMIFS(Tabla1[HORAS],Tabla1[MÁQUINA],Tabla1[[#This Row],[MÁQUINA]],Tabla1[AÑO],Tabla1[[#This Row],[AÑO]],Tabla1[MES],Tabla1[[#This Row],[MES]])</f>
        <v>341.13333333333333</v>
      </c>
      <c r="S572" s="17">
        <f ca="1">Tabla1[[#This Row],[HORAS DISPONIBLES]]/360</f>
        <v>0.94759259259259254</v>
      </c>
    </row>
    <row r="573" spans="1:19" x14ac:dyDescent="0.2">
      <c r="A573" s="1" t="s">
        <v>188</v>
      </c>
      <c r="B573" s="1" t="s">
        <v>35</v>
      </c>
      <c r="C573" s="1" t="str">
        <f ca="1">VLOOKUP(RANDBETWEEN(1,13),Tablas!$N$7:$O$19,2,0)</f>
        <v>MOTOTRAILLA</v>
      </c>
      <c r="D573" s="1" t="s">
        <v>12</v>
      </c>
      <c r="E573" s="1" t="s">
        <v>18</v>
      </c>
      <c r="F573" s="1">
        <v>106</v>
      </c>
      <c r="G573" s="1" t="s">
        <v>55</v>
      </c>
      <c r="H573" s="1">
        <v>1911</v>
      </c>
      <c r="I573" s="2">
        <f t="shared" ca="1" si="8"/>
        <v>43206</v>
      </c>
      <c r="J573" s="1" t="str">
        <f ca="1">IFERROR(IF(YEAR(Tabla1[[#This Row],[FECHA EJEC.]])&gt;0,"CONFORME","STANDBY"),"PENDIENTE")</f>
        <v>PENDIENTE</v>
      </c>
      <c r="K573" s="2" t="str">
        <f ca="1">IF(VLOOKUP(RANDBETWEEN(1,20),Tablas!$Q$6:$R$25,2,0)=0,"",Tabla1[[#This Row],[FECHA PROG.]]+VLOOKUP(RANDBETWEEN(1,20),Tablas!$Q$6:$R$25,2,0))</f>
        <v/>
      </c>
      <c r="L573" s="7" t="str">
        <f ca="1">IF(Tabla1[[#This Row],[FECHA EJEC.]]="","",TIME(RANDBETWEEN(9,15),RANDBETWEEN(10,40),0))</f>
        <v/>
      </c>
      <c r="M573" s="7" t="str">
        <f ca="1">IF(Tabla1[[#This Row],[FECHA EJEC.]]="","",Tabla1[[#This Row],[HORA INICIO]]+TIME(RANDBETWEEN(1,4),RANDBETWEEN(10,30),0))</f>
        <v/>
      </c>
      <c r="N573" s="8" t="str">
        <f ca="1">IF(Tabla1[[#This Row],[FECHA EJEC.]]="","",HOUR(Tabla1[[#This Row],[HORA TERMINO]]-Tabla1[[#This Row],[HORA INICIO]])+MINUTE(Tabla1[[#This Row],[HORA TERMINO]]-Tabla1[[#This Row],[HORA INICIO]])/60)</f>
        <v/>
      </c>
      <c r="O573" s="1" t="str">
        <f ca="1">IF(AND(K573=I573,J573="CONFORME"),"FECHA CUMPLIDA",IF(J573="STAND BY","STAND BY",IF(J573=""," ",IF(Tabla1[[#This Row],[FECHA EJEC.]]="","PENDIENTE",CONCATENATE("RETRASO DE ",(K573-I573)," DIAS")))))</f>
        <v>PENDIENTE</v>
      </c>
      <c r="P573" s="2" t="str">
        <f ca="1">VLOOKUP(MONTH(Tabla1[[#This Row],[FECHA PROG.]]),Tabla2[],2,0)</f>
        <v>Abr</v>
      </c>
      <c r="Q573" s="1">
        <f ca="1">YEAR(Tabla1[[#This Row],[FECHA PROG.]])</f>
        <v>2018</v>
      </c>
      <c r="R573" s="8">
        <f ca="1">360-SUMIFS(Tabla1[HORAS],Tabla1[MÁQUINA],Tabla1[[#This Row],[MÁQUINA]],Tabla1[AÑO],Tabla1[[#This Row],[AÑO]],Tabla1[MES],Tabla1[[#This Row],[MES]])</f>
        <v>344.26666666666665</v>
      </c>
      <c r="S573" s="17">
        <f ca="1">Tabla1[[#This Row],[HORAS DISPONIBLES]]/360</f>
        <v>0.9562962962962962</v>
      </c>
    </row>
    <row r="574" spans="1:19" x14ac:dyDescent="0.2">
      <c r="A574" s="1" t="s">
        <v>145</v>
      </c>
      <c r="B574" s="1" t="s">
        <v>39</v>
      </c>
      <c r="C574" s="1" t="str">
        <f ca="1">VLOOKUP(RANDBETWEEN(1,13),Tablas!$N$7:$O$19,2,0)</f>
        <v>MOTOTRAILLA</v>
      </c>
      <c r="D574" s="1" t="s">
        <v>12</v>
      </c>
      <c r="E574" s="1" t="s">
        <v>21</v>
      </c>
      <c r="F574" s="1">
        <v>107</v>
      </c>
      <c r="G574" s="1" t="s">
        <v>19</v>
      </c>
      <c r="H574" s="1">
        <v>1698</v>
      </c>
      <c r="I574" s="2">
        <f t="shared" ca="1" si="8"/>
        <v>43139</v>
      </c>
      <c r="J574" s="1" t="str">
        <f ca="1">IFERROR(IF(YEAR(Tabla1[[#This Row],[FECHA EJEC.]])&gt;0,"CONFORME","STANDBY"),"PENDIENTE")</f>
        <v>CONFORME</v>
      </c>
      <c r="K574" s="2">
        <f ca="1">IF(VLOOKUP(RANDBETWEEN(1,20),Tablas!$Q$6:$R$25,2,0)=0,"",Tabla1[[#This Row],[FECHA PROG.]]+VLOOKUP(RANDBETWEEN(1,20),Tablas!$Q$6:$R$25,2,0))</f>
        <v>43141</v>
      </c>
      <c r="L574" s="7">
        <f ca="1">IF(Tabla1[[#This Row],[FECHA EJEC.]]="","",TIME(RANDBETWEEN(9,15),RANDBETWEEN(10,40),0))</f>
        <v>0.46527777777777779</v>
      </c>
      <c r="M574" s="7">
        <f ca="1">IF(Tabla1[[#This Row],[FECHA EJEC.]]="","",Tabla1[[#This Row],[HORA INICIO]]+TIME(RANDBETWEEN(1,4),RANDBETWEEN(10,30),0))</f>
        <v>0.56319444444444444</v>
      </c>
      <c r="N574" s="8">
        <f ca="1">IF(Tabla1[[#This Row],[FECHA EJEC.]]="","",HOUR(Tabla1[[#This Row],[HORA TERMINO]]-Tabla1[[#This Row],[HORA INICIO]])+MINUTE(Tabla1[[#This Row],[HORA TERMINO]]-Tabla1[[#This Row],[HORA INICIO]])/60)</f>
        <v>2.35</v>
      </c>
      <c r="O574" s="1" t="str">
        <f ca="1">IF(AND(K574=I574,J574="CONFORME"),"FECHA CUMPLIDA",IF(J574="STAND BY","STAND BY",IF(J574=""," ",IF(Tabla1[[#This Row],[FECHA EJEC.]]="","PENDIENTE",CONCATENATE("RETRASO DE ",(K574-I574)," DIAS")))))</f>
        <v>RETRASO DE 2 DIAS</v>
      </c>
      <c r="P574" s="2" t="str">
        <f ca="1">VLOOKUP(MONTH(Tabla1[[#This Row],[FECHA PROG.]]),Tabla2[],2,0)</f>
        <v>Feb</v>
      </c>
      <c r="Q574" s="1">
        <f ca="1">YEAR(Tabla1[[#This Row],[FECHA PROG.]])</f>
        <v>2018</v>
      </c>
      <c r="R574" s="8">
        <f ca="1">360-SUMIFS(Tabla1[HORAS],Tabla1[MÁQUINA],Tabla1[[#This Row],[MÁQUINA]],Tabla1[AÑO],Tabla1[[#This Row],[AÑO]],Tabla1[MES],Tabla1[[#This Row],[MES]])</f>
        <v>347.93333333333334</v>
      </c>
      <c r="S574" s="17">
        <f ca="1">Tabla1[[#This Row],[HORAS DISPONIBLES]]/360</f>
        <v>0.9664814814814815</v>
      </c>
    </row>
    <row r="575" spans="1:19" x14ac:dyDescent="0.2">
      <c r="A575" s="1" t="s">
        <v>142</v>
      </c>
      <c r="B575" s="1" t="s">
        <v>33</v>
      </c>
      <c r="C575" s="1" t="str">
        <f ca="1">VLOOKUP(RANDBETWEEN(1,13),Tablas!$N$7:$O$19,2,0)</f>
        <v>ESCREPA</v>
      </c>
      <c r="D575" s="1" t="s">
        <v>12</v>
      </c>
      <c r="E575" s="1" t="s">
        <v>24</v>
      </c>
      <c r="F575" s="1">
        <v>201</v>
      </c>
      <c r="G575" s="1" t="s">
        <v>25</v>
      </c>
      <c r="H575" s="1">
        <v>1168</v>
      </c>
      <c r="I575" s="2">
        <f t="shared" ca="1" si="8"/>
        <v>43531</v>
      </c>
      <c r="J575" s="1" t="str">
        <f ca="1">IFERROR(IF(YEAR(Tabla1[[#This Row],[FECHA EJEC.]])&gt;0,"CONFORME","STANDBY"),"PENDIENTE")</f>
        <v>PENDIENTE</v>
      </c>
      <c r="K575" s="2" t="str">
        <f ca="1">IF(VLOOKUP(RANDBETWEEN(1,20),Tablas!$Q$6:$R$25,2,0)=0,"",Tabla1[[#This Row],[FECHA PROG.]]+VLOOKUP(RANDBETWEEN(1,20),Tablas!$Q$6:$R$25,2,0))</f>
        <v/>
      </c>
      <c r="L575" s="7" t="str">
        <f ca="1">IF(Tabla1[[#This Row],[FECHA EJEC.]]="","",TIME(RANDBETWEEN(9,15),RANDBETWEEN(10,40),0))</f>
        <v/>
      </c>
      <c r="M575" s="7" t="str">
        <f ca="1">IF(Tabla1[[#This Row],[FECHA EJEC.]]="","",Tabla1[[#This Row],[HORA INICIO]]+TIME(RANDBETWEEN(1,4),RANDBETWEEN(10,30),0))</f>
        <v/>
      </c>
      <c r="N575" s="8" t="str">
        <f ca="1">IF(Tabla1[[#This Row],[FECHA EJEC.]]="","",HOUR(Tabla1[[#This Row],[HORA TERMINO]]-Tabla1[[#This Row],[HORA INICIO]])+MINUTE(Tabla1[[#This Row],[HORA TERMINO]]-Tabla1[[#This Row],[HORA INICIO]])/60)</f>
        <v/>
      </c>
      <c r="O575" s="1" t="str">
        <f ca="1">IF(AND(K575=I575,J575="CONFORME"),"FECHA CUMPLIDA",IF(J575="STAND BY","STAND BY",IF(J575=""," ",IF(Tabla1[[#This Row],[FECHA EJEC.]]="","PENDIENTE",CONCATENATE("RETRASO DE ",(K575-I575)," DIAS")))))</f>
        <v>PENDIENTE</v>
      </c>
      <c r="P575" s="2" t="str">
        <f ca="1">VLOOKUP(MONTH(Tabla1[[#This Row],[FECHA PROG.]]),Tabla2[],2,0)</f>
        <v>Mar</v>
      </c>
      <c r="Q575" s="1">
        <f ca="1">YEAR(Tabla1[[#This Row],[FECHA PROG.]])</f>
        <v>2019</v>
      </c>
      <c r="R575" s="8">
        <f ca="1">360-SUMIFS(Tabla1[HORAS],Tabla1[MÁQUINA],Tabla1[[#This Row],[MÁQUINA]],Tabla1[AÑO],Tabla1[[#This Row],[AÑO]],Tabla1[MES],Tabla1[[#This Row],[MES]])</f>
        <v>354.3</v>
      </c>
      <c r="S575" s="17">
        <f ca="1">Tabla1[[#This Row],[HORAS DISPONIBLES]]/360</f>
        <v>0.98416666666666675</v>
      </c>
    </row>
    <row r="576" spans="1:19" x14ac:dyDescent="0.2">
      <c r="A576" s="1" t="s">
        <v>134</v>
      </c>
      <c r="B576" s="1" t="s">
        <v>44</v>
      </c>
      <c r="C576" s="1" t="str">
        <f ca="1">VLOOKUP(RANDBETWEEN(1,13),Tablas!$N$7:$O$19,2,0)</f>
        <v>ESCREPA</v>
      </c>
      <c r="D576" s="1" t="s">
        <v>12</v>
      </c>
      <c r="E576" s="1" t="s">
        <v>13</v>
      </c>
      <c r="F576" s="1">
        <v>107</v>
      </c>
      <c r="G576" s="1" t="s">
        <v>14</v>
      </c>
      <c r="H576" s="1">
        <v>1420</v>
      </c>
      <c r="I576" s="2">
        <f t="shared" ca="1" si="8"/>
        <v>43525</v>
      </c>
      <c r="J576" s="1" t="str">
        <f ca="1">IFERROR(IF(YEAR(Tabla1[[#This Row],[FECHA EJEC.]])&gt;0,"CONFORME","STANDBY"),"PENDIENTE")</f>
        <v>PENDIENTE</v>
      </c>
      <c r="K576" s="2" t="str">
        <f ca="1">IF(VLOOKUP(RANDBETWEEN(1,20),Tablas!$Q$6:$R$25,2,0)=0,"",Tabla1[[#This Row],[FECHA PROG.]]+VLOOKUP(RANDBETWEEN(1,20),Tablas!$Q$6:$R$25,2,0))</f>
        <v/>
      </c>
      <c r="L576" s="7" t="str">
        <f ca="1">IF(Tabla1[[#This Row],[FECHA EJEC.]]="","",TIME(RANDBETWEEN(9,15),RANDBETWEEN(10,40),0))</f>
        <v/>
      </c>
      <c r="M576" s="7" t="str">
        <f ca="1">IF(Tabla1[[#This Row],[FECHA EJEC.]]="","",Tabla1[[#This Row],[HORA INICIO]]+TIME(RANDBETWEEN(1,4),RANDBETWEEN(10,30),0))</f>
        <v/>
      </c>
      <c r="N576" s="8" t="str">
        <f ca="1">IF(Tabla1[[#This Row],[FECHA EJEC.]]="","",HOUR(Tabla1[[#This Row],[HORA TERMINO]]-Tabla1[[#This Row],[HORA INICIO]])+MINUTE(Tabla1[[#This Row],[HORA TERMINO]]-Tabla1[[#This Row],[HORA INICIO]])/60)</f>
        <v/>
      </c>
      <c r="O576" s="1" t="str">
        <f ca="1">IF(AND(K576=I576,J576="CONFORME"),"FECHA CUMPLIDA",IF(J576="STAND BY","STAND BY",IF(J576=""," ",IF(Tabla1[[#This Row],[FECHA EJEC.]]="","PENDIENTE",CONCATENATE("RETRASO DE ",(K576-I576)," DIAS")))))</f>
        <v>PENDIENTE</v>
      </c>
      <c r="P576" s="2" t="str">
        <f ca="1">VLOOKUP(MONTH(Tabla1[[#This Row],[FECHA PROG.]]),Tabla2[],2,0)</f>
        <v>Mar</v>
      </c>
      <c r="Q576" s="1">
        <f ca="1">YEAR(Tabla1[[#This Row],[FECHA PROG.]])</f>
        <v>2019</v>
      </c>
      <c r="R576" s="8">
        <f ca="1">360-SUMIFS(Tabla1[HORAS],Tabla1[MÁQUINA],Tabla1[[#This Row],[MÁQUINA]],Tabla1[AÑO],Tabla1[[#This Row],[AÑO]],Tabla1[MES],Tabla1[[#This Row],[MES]])</f>
        <v>346.93333333333334</v>
      </c>
      <c r="S576" s="17">
        <f ca="1">Tabla1[[#This Row],[HORAS DISPONIBLES]]/360</f>
        <v>0.96370370370370373</v>
      </c>
    </row>
    <row r="577" spans="1:19" x14ac:dyDescent="0.2">
      <c r="A577" s="1" t="s">
        <v>154</v>
      </c>
      <c r="B577" s="1" t="s">
        <v>63</v>
      </c>
      <c r="C577" s="1" t="str">
        <f ca="1">VLOOKUP(RANDBETWEEN(1,13),Tablas!$N$7:$O$19,2,0)</f>
        <v>TRACTORES</v>
      </c>
      <c r="E577" s="1" t="s">
        <v>18</v>
      </c>
      <c r="F577" s="1">
        <v>107</v>
      </c>
      <c r="G577" s="1" t="s">
        <v>19</v>
      </c>
      <c r="H577" s="1">
        <v>1698</v>
      </c>
      <c r="I577" s="2">
        <f t="shared" ca="1" si="8"/>
        <v>43223</v>
      </c>
      <c r="J577" s="1" t="str">
        <f ca="1">IFERROR(IF(YEAR(Tabla1[[#This Row],[FECHA EJEC.]])&gt;0,"CONFORME","STANDBY"),"PENDIENTE")</f>
        <v>CONFORME</v>
      </c>
      <c r="K577" s="2">
        <f ca="1">IF(VLOOKUP(RANDBETWEEN(1,20),Tablas!$Q$6:$R$25,2,0)=0,"",Tabla1[[#This Row],[FECHA PROG.]]+VLOOKUP(RANDBETWEEN(1,20),Tablas!$Q$6:$R$25,2,0))</f>
        <v>43223</v>
      </c>
      <c r="L577" s="7">
        <f ca="1">IF(Tabla1[[#This Row],[FECHA EJEC.]]="","",TIME(RANDBETWEEN(9,15),RANDBETWEEN(10,40),0))</f>
        <v>0.4861111111111111</v>
      </c>
      <c r="M577" s="7">
        <f ca="1">IF(Tabla1[[#This Row],[FECHA EJEC.]]="","",Tabla1[[#This Row],[HORA INICIO]]+TIME(RANDBETWEEN(1,4),RANDBETWEEN(10,30),0))</f>
        <v>0.6694444444444444</v>
      </c>
      <c r="N577" s="8">
        <f ca="1">IF(Tabla1[[#This Row],[FECHA EJEC.]]="","",HOUR(Tabla1[[#This Row],[HORA TERMINO]]-Tabla1[[#This Row],[HORA INICIO]])+MINUTE(Tabla1[[#This Row],[HORA TERMINO]]-Tabla1[[#This Row],[HORA INICIO]])/60)</f>
        <v>4.4000000000000004</v>
      </c>
      <c r="O577" s="1" t="str">
        <f ca="1">IF(AND(K577=I577,J577="CONFORME"),"FECHA CUMPLIDA",IF(J577="STAND BY","STAND BY",IF(J577=""," ",IF(Tabla1[[#This Row],[FECHA EJEC.]]="","PENDIENTE",CONCATENATE("RETRASO DE ",(K577-I577)," DIAS")))))</f>
        <v>FECHA CUMPLIDA</v>
      </c>
      <c r="P577" s="2" t="str">
        <f ca="1">VLOOKUP(MONTH(Tabla1[[#This Row],[FECHA PROG.]]),Tabla2[],2,0)</f>
        <v>May</v>
      </c>
      <c r="Q577" s="1">
        <f ca="1">YEAR(Tabla1[[#This Row],[FECHA PROG.]])</f>
        <v>2018</v>
      </c>
      <c r="R577" s="8">
        <f ca="1">360-SUMIFS(Tabla1[HORAS],Tabla1[MÁQUINA],Tabla1[[#This Row],[MÁQUINA]],Tabla1[AÑO],Tabla1[[#This Row],[AÑO]],Tabla1[MES],Tabla1[[#This Row],[MES]])</f>
        <v>340.66666666666669</v>
      </c>
      <c r="S577" s="17">
        <f ca="1">Tabla1[[#This Row],[HORAS DISPONIBLES]]/360</f>
        <v>0.9462962962962963</v>
      </c>
    </row>
    <row r="578" spans="1:19" x14ac:dyDescent="0.2">
      <c r="A578" s="1" t="s">
        <v>139</v>
      </c>
      <c r="B578" s="1" t="s">
        <v>28</v>
      </c>
      <c r="C578" s="1" t="str">
        <f ca="1">VLOOKUP(RANDBETWEEN(1,13),Tablas!$N$7:$O$19,2,0)</f>
        <v>PAVIMENTADORA</v>
      </c>
      <c r="D578" s="1" t="s">
        <v>12</v>
      </c>
      <c r="E578" s="1" t="s">
        <v>13</v>
      </c>
      <c r="F578" s="1">
        <v>106</v>
      </c>
      <c r="G578" s="1" t="s">
        <v>29</v>
      </c>
      <c r="H578" s="1">
        <v>908</v>
      </c>
      <c r="I578" s="2">
        <f t="shared" ref="I578:I641" ca="1" si="9">RANDBETWEEN(43101,43616)</f>
        <v>43238</v>
      </c>
      <c r="J578" s="1" t="str">
        <f ca="1">IFERROR(IF(YEAR(Tabla1[[#This Row],[FECHA EJEC.]])&gt;0,"CONFORME","STANDBY"),"PENDIENTE")</f>
        <v>CONFORME</v>
      </c>
      <c r="K578" s="2">
        <f ca="1">IF(VLOOKUP(RANDBETWEEN(1,20),Tablas!$Q$6:$R$25,2,0)=0,"",Tabla1[[#This Row],[FECHA PROG.]]+VLOOKUP(RANDBETWEEN(1,20),Tablas!$Q$6:$R$25,2,0))</f>
        <v>43241</v>
      </c>
      <c r="L578" s="7">
        <f ca="1">IF(Tabla1[[#This Row],[FECHA EJEC.]]="","",TIME(RANDBETWEEN(9,15),RANDBETWEEN(10,40),0))</f>
        <v>0.3888888888888889</v>
      </c>
      <c r="M578" s="7">
        <f ca="1">IF(Tabla1[[#This Row],[FECHA EJEC.]]="","",Tabla1[[#This Row],[HORA INICIO]]+TIME(RANDBETWEEN(1,4),RANDBETWEEN(10,30),0))</f>
        <v>0.52222222222222225</v>
      </c>
      <c r="N578" s="8">
        <f ca="1">IF(Tabla1[[#This Row],[FECHA EJEC.]]="","",HOUR(Tabla1[[#This Row],[HORA TERMINO]]-Tabla1[[#This Row],[HORA INICIO]])+MINUTE(Tabla1[[#This Row],[HORA TERMINO]]-Tabla1[[#This Row],[HORA INICIO]])/60)</f>
        <v>3.2</v>
      </c>
      <c r="O578" s="1" t="str">
        <f ca="1">IF(AND(K578=I578,J578="CONFORME"),"FECHA CUMPLIDA",IF(J578="STAND BY","STAND BY",IF(J578=""," ",IF(Tabla1[[#This Row],[FECHA EJEC.]]="","PENDIENTE",CONCATENATE("RETRASO DE ",(K578-I578)," DIAS")))))</f>
        <v>RETRASO DE 3 DIAS</v>
      </c>
      <c r="P578" s="2" t="str">
        <f ca="1">VLOOKUP(MONTH(Tabla1[[#This Row],[FECHA PROG.]]),Tabla2[],2,0)</f>
        <v>May</v>
      </c>
      <c r="Q578" s="1">
        <f ca="1">YEAR(Tabla1[[#This Row],[FECHA PROG.]])</f>
        <v>2018</v>
      </c>
      <c r="R578" s="8">
        <f ca="1">360-SUMIFS(Tabla1[HORAS],Tabla1[MÁQUINA],Tabla1[[#This Row],[MÁQUINA]],Tabla1[AÑO],Tabla1[[#This Row],[AÑO]],Tabla1[MES],Tabla1[[#This Row],[MES]])</f>
        <v>335.8</v>
      </c>
      <c r="S578" s="17">
        <f ca="1">Tabla1[[#This Row],[HORAS DISPONIBLES]]/360</f>
        <v>0.93277777777777782</v>
      </c>
    </row>
    <row r="579" spans="1:19" x14ac:dyDescent="0.2">
      <c r="A579" s="1" t="s">
        <v>139</v>
      </c>
      <c r="B579" s="1" t="s">
        <v>28</v>
      </c>
      <c r="C579" s="1" t="str">
        <f ca="1">VLOOKUP(RANDBETWEEN(1,13),Tablas!$N$7:$O$19,2,0)</f>
        <v>DRAGALINA</v>
      </c>
      <c r="D579" s="1" t="s">
        <v>12</v>
      </c>
      <c r="E579" s="1" t="s">
        <v>18</v>
      </c>
      <c r="F579" s="1">
        <v>106</v>
      </c>
      <c r="G579" s="1" t="s">
        <v>55</v>
      </c>
      <c r="H579" s="1">
        <v>1911</v>
      </c>
      <c r="I579" s="2">
        <f t="shared" ca="1" si="9"/>
        <v>43213</v>
      </c>
      <c r="J579" s="1" t="str">
        <f ca="1">IFERROR(IF(YEAR(Tabla1[[#This Row],[FECHA EJEC.]])&gt;0,"CONFORME","STANDBY"),"PENDIENTE")</f>
        <v>CONFORME</v>
      </c>
      <c r="K579" s="2">
        <f ca="1">IF(VLOOKUP(RANDBETWEEN(1,20),Tablas!$Q$6:$R$25,2,0)=0,"",Tabla1[[#This Row],[FECHA PROG.]]+VLOOKUP(RANDBETWEEN(1,20),Tablas!$Q$6:$R$25,2,0))</f>
        <v>43214</v>
      </c>
      <c r="L579" s="7">
        <f ca="1">IF(Tabla1[[#This Row],[FECHA EJEC.]]="","",TIME(RANDBETWEEN(9,15),RANDBETWEEN(10,40),0))</f>
        <v>0.64861111111111114</v>
      </c>
      <c r="M579" s="7">
        <f ca="1">IF(Tabla1[[#This Row],[FECHA EJEC.]]="","",Tabla1[[#This Row],[HORA INICIO]]+TIME(RANDBETWEEN(1,4),RANDBETWEEN(10,30),0))</f>
        <v>0.8354166666666667</v>
      </c>
      <c r="N579" s="8">
        <f ca="1">IF(Tabla1[[#This Row],[FECHA EJEC.]]="","",HOUR(Tabla1[[#This Row],[HORA TERMINO]]-Tabla1[[#This Row],[HORA INICIO]])+MINUTE(Tabla1[[#This Row],[HORA TERMINO]]-Tabla1[[#This Row],[HORA INICIO]])/60)</f>
        <v>4.4833333333333334</v>
      </c>
      <c r="O579" s="1" t="str">
        <f ca="1">IF(AND(K579=I579,J579="CONFORME"),"FECHA CUMPLIDA",IF(J579="STAND BY","STAND BY",IF(J579=""," ",IF(Tabla1[[#This Row],[FECHA EJEC.]]="","PENDIENTE",CONCATENATE("RETRASO DE ",(K579-I579)," DIAS")))))</f>
        <v>RETRASO DE 1 DIAS</v>
      </c>
      <c r="P579" s="2" t="str">
        <f ca="1">VLOOKUP(MONTH(Tabla1[[#This Row],[FECHA PROG.]]),Tabla2[],2,0)</f>
        <v>Abr</v>
      </c>
      <c r="Q579" s="1">
        <f ca="1">YEAR(Tabla1[[#This Row],[FECHA PROG.]])</f>
        <v>2018</v>
      </c>
      <c r="R579" s="8">
        <f ca="1">360-SUMIFS(Tabla1[HORAS],Tabla1[MÁQUINA],Tabla1[[#This Row],[MÁQUINA]],Tabla1[AÑO],Tabla1[[#This Row],[AÑO]],Tabla1[MES],Tabla1[[#This Row],[MES]])</f>
        <v>322.14999999999998</v>
      </c>
      <c r="S579" s="17">
        <f ca="1">Tabla1[[#This Row],[HORAS DISPONIBLES]]/360</f>
        <v>0.894861111111111</v>
      </c>
    </row>
    <row r="580" spans="1:19" x14ac:dyDescent="0.2">
      <c r="A580" s="1" t="s">
        <v>144</v>
      </c>
      <c r="B580" s="1" t="s">
        <v>36</v>
      </c>
      <c r="C580" s="1" t="str">
        <f ca="1">VLOOKUP(RANDBETWEEN(1,13),Tablas!$N$7:$O$19,2,0)</f>
        <v>DRAGALINA</v>
      </c>
      <c r="D580" s="1" t="s">
        <v>12</v>
      </c>
      <c r="E580" s="1" t="s">
        <v>21</v>
      </c>
      <c r="F580" s="1">
        <v>107</v>
      </c>
      <c r="G580" s="1" t="s">
        <v>19</v>
      </c>
      <c r="H580" s="1">
        <v>1698</v>
      </c>
      <c r="I580" s="2">
        <f t="shared" ca="1" si="9"/>
        <v>43281</v>
      </c>
      <c r="J580" s="1" t="str">
        <f ca="1">IFERROR(IF(YEAR(Tabla1[[#This Row],[FECHA EJEC.]])&gt;0,"CONFORME","STANDBY"),"PENDIENTE")</f>
        <v>CONFORME</v>
      </c>
      <c r="K580" s="2">
        <f ca="1">IF(VLOOKUP(RANDBETWEEN(1,20),Tablas!$Q$6:$R$25,2,0)=0,"",Tabla1[[#This Row],[FECHA PROG.]]+VLOOKUP(RANDBETWEEN(1,20),Tablas!$Q$6:$R$25,2,0))</f>
        <v>43281</v>
      </c>
      <c r="L580" s="7">
        <f ca="1">IF(Tabla1[[#This Row],[FECHA EJEC.]]="","",TIME(RANDBETWEEN(9,15),RANDBETWEEN(10,40),0))</f>
        <v>0.50972222222222219</v>
      </c>
      <c r="M580" s="7">
        <f ca="1">IF(Tabla1[[#This Row],[FECHA EJEC.]]="","",Tabla1[[#This Row],[HORA INICIO]]+TIME(RANDBETWEEN(1,4),RANDBETWEEN(10,30),0))</f>
        <v>0.56458333333333333</v>
      </c>
      <c r="N580" s="8">
        <f ca="1">IF(Tabla1[[#This Row],[FECHA EJEC.]]="","",HOUR(Tabla1[[#This Row],[HORA TERMINO]]-Tabla1[[#This Row],[HORA INICIO]])+MINUTE(Tabla1[[#This Row],[HORA TERMINO]]-Tabla1[[#This Row],[HORA INICIO]])/60)</f>
        <v>1.3166666666666667</v>
      </c>
      <c r="O580" s="1" t="str">
        <f ca="1">IF(AND(K580=I580,J580="CONFORME"),"FECHA CUMPLIDA",IF(J580="STAND BY","STAND BY",IF(J580=""," ",IF(Tabla1[[#This Row],[FECHA EJEC.]]="","PENDIENTE",CONCATENATE("RETRASO DE ",(K580-I580)," DIAS")))))</f>
        <v>FECHA CUMPLIDA</v>
      </c>
      <c r="P580" s="2" t="str">
        <f ca="1">VLOOKUP(MONTH(Tabla1[[#This Row],[FECHA PROG.]]),Tabla2[],2,0)</f>
        <v>Jun</v>
      </c>
      <c r="Q580" s="1">
        <f ca="1">YEAR(Tabla1[[#This Row],[FECHA PROG.]])</f>
        <v>2018</v>
      </c>
      <c r="R580" s="8">
        <f ca="1">360-SUMIFS(Tabla1[HORAS],Tabla1[MÁQUINA],Tabla1[[#This Row],[MÁQUINA]],Tabla1[AÑO],Tabla1[[#This Row],[AÑO]],Tabla1[MES],Tabla1[[#This Row],[MES]])</f>
        <v>356</v>
      </c>
      <c r="S580" s="17">
        <f ca="1">Tabla1[[#This Row],[HORAS DISPONIBLES]]/360</f>
        <v>0.98888888888888893</v>
      </c>
    </row>
    <row r="581" spans="1:19" x14ac:dyDescent="0.2">
      <c r="A581" s="1" t="s">
        <v>142</v>
      </c>
      <c r="B581" s="1" t="s">
        <v>37</v>
      </c>
      <c r="C581" s="1" t="str">
        <f ca="1">VLOOKUP(RANDBETWEEN(1,13),Tablas!$N$7:$O$19,2,0)</f>
        <v>ESCREPA</v>
      </c>
      <c r="D581" s="1" t="s">
        <v>12</v>
      </c>
      <c r="E581" s="1" t="s">
        <v>24</v>
      </c>
      <c r="F581" s="1">
        <v>201</v>
      </c>
      <c r="G581" s="1" t="s">
        <v>25</v>
      </c>
      <c r="H581" s="1">
        <v>1168</v>
      </c>
      <c r="I581" s="2">
        <f t="shared" ca="1" si="9"/>
        <v>43559</v>
      </c>
      <c r="J581" s="1" t="str">
        <f ca="1">IFERROR(IF(YEAR(Tabla1[[#This Row],[FECHA EJEC.]])&gt;0,"CONFORME","STANDBY"),"PENDIENTE")</f>
        <v>CONFORME</v>
      </c>
      <c r="K581" s="2">
        <f ca="1">IF(VLOOKUP(RANDBETWEEN(1,20),Tablas!$Q$6:$R$25,2,0)=0,"",Tabla1[[#This Row],[FECHA PROG.]]+VLOOKUP(RANDBETWEEN(1,20),Tablas!$Q$6:$R$25,2,0))</f>
        <v>43562</v>
      </c>
      <c r="L581" s="7">
        <f ca="1">IF(Tabla1[[#This Row],[FECHA EJEC.]]="","",TIME(RANDBETWEEN(9,15),RANDBETWEEN(10,40),0))</f>
        <v>0.39513888888888887</v>
      </c>
      <c r="M581" s="7">
        <f ca="1">IF(Tabla1[[#This Row],[FECHA EJEC.]]="","",Tabla1[[#This Row],[HORA INICIO]]+TIME(RANDBETWEEN(1,4),RANDBETWEEN(10,30),0))</f>
        <v>0.57777777777777772</v>
      </c>
      <c r="N581" s="8">
        <f ca="1">IF(Tabla1[[#This Row],[FECHA EJEC.]]="","",HOUR(Tabla1[[#This Row],[HORA TERMINO]]-Tabla1[[#This Row],[HORA INICIO]])+MINUTE(Tabla1[[#This Row],[HORA TERMINO]]-Tabla1[[#This Row],[HORA INICIO]])/60)</f>
        <v>4.3833333333333337</v>
      </c>
      <c r="O581" s="1" t="str">
        <f ca="1">IF(AND(K581=I581,J581="CONFORME"),"FECHA CUMPLIDA",IF(J581="STAND BY","STAND BY",IF(J581=""," ",IF(Tabla1[[#This Row],[FECHA EJEC.]]="","PENDIENTE",CONCATENATE("RETRASO DE ",(K581-I581)," DIAS")))))</f>
        <v>RETRASO DE 3 DIAS</v>
      </c>
      <c r="P581" s="2" t="str">
        <f ca="1">VLOOKUP(MONTH(Tabla1[[#This Row],[FECHA PROG.]]),Tabla2[],2,0)</f>
        <v>Abr</v>
      </c>
      <c r="Q581" s="1">
        <f ca="1">YEAR(Tabla1[[#This Row],[FECHA PROG.]])</f>
        <v>2019</v>
      </c>
      <c r="R581" s="8">
        <f ca="1">360-SUMIFS(Tabla1[HORAS],Tabla1[MÁQUINA],Tabla1[[#This Row],[MÁQUINA]],Tabla1[AÑO],Tabla1[[#This Row],[AÑO]],Tabla1[MES],Tabla1[[#This Row],[MES]])</f>
        <v>350.06666666666666</v>
      </c>
      <c r="S581" s="17">
        <f ca="1">Tabla1[[#This Row],[HORAS DISPONIBLES]]/360</f>
        <v>0.97240740740740739</v>
      </c>
    </row>
    <row r="582" spans="1:19" x14ac:dyDescent="0.2">
      <c r="A582" s="1" t="s">
        <v>151</v>
      </c>
      <c r="B582" s="1" t="s">
        <v>47</v>
      </c>
      <c r="C582" s="1" t="str">
        <f ca="1">VLOOKUP(RANDBETWEEN(1,13),Tablas!$N$7:$O$19,2,0)</f>
        <v>MOTOTRAILLA</v>
      </c>
      <c r="D582" s="1" t="s">
        <v>12</v>
      </c>
      <c r="E582" s="1" t="s">
        <v>13</v>
      </c>
      <c r="F582" s="1">
        <v>107</v>
      </c>
      <c r="G582" s="1" t="s">
        <v>14</v>
      </c>
      <c r="H582" s="1">
        <v>1420</v>
      </c>
      <c r="I582" s="2">
        <f t="shared" ca="1" si="9"/>
        <v>43329</v>
      </c>
      <c r="J582" s="1" t="str">
        <f ca="1">IFERROR(IF(YEAR(Tabla1[[#This Row],[FECHA EJEC.]])&gt;0,"CONFORME","STANDBY"),"PENDIENTE")</f>
        <v>CONFORME</v>
      </c>
      <c r="K582" s="2">
        <f ca="1">IF(VLOOKUP(RANDBETWEEN(1,20),Tablas!$Q$6:$R$25,2,0)=0,"",Tabla1[[#This Row],[FECHA PROG.]]+VLOOKUP(RANDBETWEEN(1,20),Tablas!$Q$6:$R$25,2,0))</f>
        <v>43332</v>
      </c>
      <c r="L582" s="7">
        <f ca="1">IF(Tabla1[[#This Row],[FECHA EJEC.]]="","",TIME(RANDBETWEEN(9,15),RANDBETWEEN(10,40),0))</f>
        <v>0.63263888888888886</v>
      </c>
      <c r="M582" s="7">
        <f ca="1">IF(Tabla1[[#This Row],[FECHA EJEC.]]="","",Tabla1[[#This Row],[HORA INICIO]]+TIME(RANDBETWEEN(1,4),RANDBETWEEN(10,30),0))</f>
        <v>0.72847222222222219</v>
      </c>
      <c r="N582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582" s="1" t="str">
        <f ca="1">IF(AND(K582=I582,J582="CONFORME"),"FECHA CUMPLIDA",IF(J582="STAND BY","STAND BY",IF(J582=""," ",IF(Tabla1[[#This Row],[FECHA EJEC.]]="","PENDIENTE",CONCATENATE("RETRASO DE ",(K582-I582)," DIAS")))))</f>
        <v>RETRASO DE 3 DIAS</v>
      </c>
      <c r="P582" s="2" t="str">
        <f ca="1">VLOOKUP(MONTH(Tabla1[[#This Row],[FECHA PROG.]]),Tabla2[],2,0)</f>
        <v>Ago</v>
      </c>
      <c r="Q582" s="1">
        <f ca="1">YEAR(Tabla1[[#This Row],[FECHA PROG.]])</f>
        <v>2018</v>
      </c>
      <c r="R582" s="8">
        <f ca="1">360-SUMIFS(Tabla1[HORAS],Tabla1[MÁQUINA],Tabla1[[#This Row],[MÁQUINA]],Tabla1[AÑO],Tabla1[[#This Row],[AÑO]],Tabla1[MES],Tabla1[[#This Row],[MES]])</f>
        <v>353.03333333333336</v>
      </c>
      <c r="S582" s="17">
        <f ca="1">Tabla1[[#This Row],[HORAS DISPONIBLES]]/360</f>
        <v>0.98064814814814827</v>
      </c>
    </row>
    <row r="583" spans="1:19" x14ac:dyDescent="0.2">
      <c r="A583" s="1" t="s">
        <v>154</v>
      </c>
      <c r="B583" s="1" t="s">
        <v>70</v>
      </c>
      <c r="C583" s="1" t="str">
        <f ca="1">VLOOKUP(RANDBETWEEN(1,13),Tablas!$N$7:$O$19,2,0)</f>
        <v>DRAGALINA</v>
      </c>
      <c r="E583" s="1" t="s">
        <v>18</v>
      </c>
      <c r="F583" s="1">
        <v>107</v>
      </c>
      <c r="G583" s="1" t="s">
        <v>19</v>
      </c>
      <c r="H583" s="1">
        <v>1698</v>
      </c>
      <c r="I583" s="2">
        <f t="shared" ca="1" si="9"/>
        <v>43522</v>
      </c>
      <c r="J583" s="1" t="str">
        <f ca="1">IFERROR(IF(YEAR(Tabla1[[#This Row],[FECHA EJEC.]])&gt;0,"CONFORME","STANDBY"),"PENDIENTE")</f>
        <v>CONFORME</v>
      </c>
      <c r="K583" s="2">
        <f ca="1">IF(VLOOKUP(RANDBETWEEN(1,20),Tablas!$Q$6:$R$25,2,0)=0,"",Tabla1[[#This Row],[FECHA PROG.]]+VLOOKUP(RANDBETWEEN(1,20),Tablas!$Q$6:$R$25,2,0))</f>
        <v>43526</v>
      </c>
      <c r="L583" s="7">
        <f ca="1">IF(Tabla1[[#This Row],[FECHA EJEC.]]="","",TIME(RANDBETWEEN(9,15),RANDBETWEEN(10,40),0))</f>
        <v>0.39652777777777776</v>
      </c>
      <c r="M583" s="7">
        <f ca="1">IF(Tabla1[[#This Row],[FECHA EJEC.]]="","",Tabla1[[#This Row],[HORA INICIO]]+TIME(RANDBETWEEN(1,4),RANDBETWEEN(10,30),0))</f>
        <v>0.57916666666666661</v>
      </c>
      <c r="N583" s="8">
        <f ca="1">IF(Tabla1[[#This Row],[FECHA EJEC.]]="","",HOUR(Tabla1[[#This Row],[HORA TERMINO]]-Tabla1[[#This Row],[HORA INICIO]])+MINUTE(Tabla1[[#This Row],[HORA TERMINO]]-Tabla1[[#This Row],[HORA INICIO]])/60)</f>
        <v>4.3833333333333337</v>
      </c>
      <c r="O583" s="1" t="str">
        <f ca="1">IF(AND(K583=I583,J583="CONFORME"),"FECHA CUMPLIDA",IF(J583="STAND BY","STAND BY",IF(J583=""," ",IF(Tabla1[[#This Row],[FECHA EJEC.]]="","PENDIENTE",CONCATENATE("RETRASO DE ",(K583-I583)," DIAS")))))</f>
        <v>RETRASO DE 4 DIAS</v>
      </c>
      <c r="P583" s="2" t="str">
        <f ca="1">VLOOKUP(MONTH(Tabla1[[#This Row],[FECHA PROG.]]),Tabla2[],2,0)</f>
        <v>Feb</v>
      </c>
      <c r="Q583" s="1">
        <f ca="1">YEAR(Tabla1[[#This Row],[FECHA PROG.]])</f>
        <v>2019</v>
      </c>
      <c r="R583" s="8">
        <f ca="1">360-SUMIFS(Tabla1[HORAS],Tabla1[MÁQUINA],Tabla1[[#This Row],[MÁQUINA]],Tabla1[AÑO],Tabla1[[#This Row],[AÑO]],Tabla1[MES],Tabla1[[#This Row],[MES]])</f>
        <v>344.26666666666665</v>
      </c>
      <c r="S583" s="17">
        <f ca="1">Tabla1[[#This Row],[HORAS DISPONIBLES]]/360</f>
        <v>0.9562962962962962</v>
      </c>
    </row>
    <row r="584" spans="1:19" x14ac:dyDescent="0.2">
      <c r="A584" s="1" t="s">
        <v>139</v>
      </c>
      <c r="B584" s="1" t="s">
        <v>32</v>
      </c>
      <c r="C584" s="1" t="str">
        <f ca="1">VLOOKUP(RANDBETWEEN(1,13),Tablas!$N$7:$O$19,2,0)</f>
        <v>PAVIMENTADORA</v>
      </c>
      <c r="D584" s="1" t="s">
        <v>12</v>
      </c>
      <c r="E584" s="1" t="s">
        <v>13</v>
      </c>
      <c r="F584" s="1">
        <v>106</v>
      </c>
      <c r="G584" s="1" t="s">
        <v>29</v>
      </c>
      <c r="H584" s="1">
        <v>908</v>
      </c>
      <c r="I584" s="2">
        <f t="shared" ca="1" si="9"/>
        <v>43403</v>
      </c>
      <c r="J584" s="1" t="str">
        <f ca="1">IFERROR(IF(YEAR(Tabla1[[#This Row],[FECHA EJEC.]])&gt;0,"CONFORME","STANDBY"),"PENDIENTE")</f>
        <v>CONFORME</v>
      </c>
      <c r="K584" s="2">
        <f ca="1">IF(VLOOKUP(RANDBETWEEN(1,20),Tablas!$Q$6:$R$25,2,0)=0,"",Tabla1[[#This Row],[FECHA PROG.]]+VLOOKUP(RANDBETWEEN(1,20),Tablas!$Q$6:$R$25,2,0))</f>
        <v>43407</v>
      </c>
      <c r="L584" s="7">
        <f ca="1">IF(Tabla1[[#This Row],[FECHA EJEC.]]="","",TIME(RANDBETWEEN(9,15),RANDBETWEEN(10,40),0))</f>
        <v>0.46666666666666667</v>
      </c>
      <c r="M584" s="7">
        <f ca="1">IF(Tabla1[[#This Row],[FECHA EJEC.]]="","",Tabla1[[#This Row],[HORA INICIO]]+TIME(RANDBETWEEN(1,4),RANDBETWEEN(10,30),0))</f>
        <v>0.57013888888888886</v>
      </c>
      <c r="N584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584" s="1" t="str">
        <f ca="1">IF(AND(K584=I584,J584="CONFORME"),"FECHA CUMPLIDA",IF(J584="STAND BY","STAND BY",IF(J584=""," ",IF(Tabla1[[#This Row],[FECHA EJEC.]]="","PENDIENTE",CONCATENATE("RETRASO DE ",(K584-I584)," DIAS")))))</f>
        <v>RETRASO DE 4 DIAS</v>
      </c>
      <c r="P584" s="2" t="str">
        <f ca="1">VLOOKUP(MONTH(Tabla1[[#This Row],[FECHA PROG.]]),Tabla2[],2,0)</f>
        <v>Oct</v>
      </c>
      <c r="Q584" s="1">
        <f ca="1">YEAR(Tabla1[[#This Row],[FECHA PROG.]])</f>
        <v>2018</v>
      </c>
      <c r="R584" s="8">
        <f ca="1">360-SUMIFS(Tabla1[HORAS],Tabla1[MÁQUINA],Tabla1[[#This Row],[MÁQUINA]],Tabla1[AÑO],Tabla1[[#This Row],[AÑO]],Tabla1[MES],Tabla1[[#This Row],[MES]])</f>
        <v>320.10000000000002</v>
      </c>
      <c r="S584" s="17">
        <f ca="1">Tabla1[[#This Row],[HORAS DISPONIBLES]]/360</f>
        <v>0.88916666666666677</v>
      </c>
    </row>
    <row r="585" spans="1:19" x14ac:dyDescent="0.2">
      <c r="A585" s="1" t="s">
        <v>139</v>
      </c>
      <c r="B585" s="1" t="s">
        <v>32</v>
      </c>
      <c r="C585" s="1" t="str">
        <f ca="1">VLOOKUP(RANDBETWEEN(1,13),Tablas!$N$7:$O$19,2,0)</f>
        <v>MOTOTRAILLA</v>
      </c>
      <c r="D585" s="1" t="s">
        <v>12</v>
      </c>
      <c r="E585" s="1" t="s">
        <v>18</v>
      </c>
      <c r="F585" s="1">
        <v>106</v>
      </c>
      <c r="G585" s="1" t="s">
        <v>55</v>
      </c>
      <c r="H585" s="1">
        <v>1911</v>
      </c>
      <c r="I585" s="2">
        <f t="shared" ca="1" si="9"/>
        <v>43148</v>
      </c>
      <c r="J585" s="1" t="str">
        <f ca="1">IFERROR(IF(YEAR(Tabla1[[#This Row],[FECHA EJEC.]])&gt;0,"CONFORME","STANDBY"),"PENDIENTE")</f>
        <v>CONFORME</v>
      </c>
      <c r="K585" s="2">
        <f ca="1">IF(VLOOKUP(RANDBETWEEN(1,20),Tablas!$Q$6:$R$25,2,0)=0,"",Tabla1[[#This Row],[FECHA PROG.]]+VLOOKUP(RANDBETWEEN(1,20),Tablas!$Q$6:$R$25,2,0))</f>
        <v>43150</v>
      </c>
      <c r="L585" s="7">
        <f ca="1">IF(Tabla1[[#This Row],[FECHA EJEC.]]="","",TIME(RANDBETWEEN(9,15),RANDBETWEEN(10,40),0))</f>
        <v>0.38611111111111113</v>
      </c>
      <c r="M585" s="7">
        <f ca="1">IF(Tabla1[[#This Row],[FECHA EJEC.]]="","",Tabla1[[#This Row],[HORA INICIO]]+TIME(RANDBETWEEN(1,4),RANDBETWEEN(10,30),0))</f>
        <v>0.44583333333333336</v>
      </c>
      <c r="N585" s="8">
        <f ca="1">IF(Tabla1[[#This Row],[FECHA EJEC.]]="","",HOUR(Tabla1[[#This Row],[HORA TERMINO]]-Tabla1[[#This Row],[HORA INICIO]])+MINUTE(Tabla1[[#This Row],[HORA TERMINO]]-Tabla1[[#This Row],[HORA INICIO]])/60)</f>
        <v>1.4333333333333333</v>
      </c>
      <c r="O585" s="1" t="str">
        <f ca="1">IF(AND(K585=I585,J585="CONFORME"),"FECHA CUMPLIDA",IF(J585="STAND BY","STAND BY",IF(J585=""," ",IF(Tabla1[[#This Row],[FECHA EJEC.]]="","PENDIENTE",CONCATENATE("RETRASO DE ",(K585-I585)," DIAS")))))</f>
        <v>RETRASO DE 2 DIAS</v>
      </c>
      <c r="P585" s="2" t="str">
        <f ca="1">VLOOKUP(MONTH(Tabla1[[#This Row],[FECHA PROG.]]),Tabla2[],2,0)</f>
        <v>Feb</v>
      </c>
      <c r="Q585" s="1">
        <f ca="1">YEAR(Tabla1[[#This Row],[FECHA PROG.]])</f>
        <v>2018</v>
      </c>
      <c r="R585" s="8">
        <f ca="1">360-SUMIFS(Tabla1[HORAS],Tabla1[MÁQUINA],Tabla1[[#This Row],[MÁQUINA]],Tabla1[AÑO],Tabla1[[#This Row],[AÑO]],Tabla1[MES],Tabla1[[#This Row],[MES]])</f>
        <v>318.2</v>
      </c>
      <c r="S585" s="17">
        <f ca="1">Tabla1[[#This Row],[HORAS DISPONIBLES]]/360</f>
        <v>0.88388888888888884</v>
      </c>
    </row>
    <row r="586" spans="1:19" x14ac:dyDescent="0.2">
      <c r="A586" s="1" t="s">
        <v>146</v>
      </c>
      <c r="B586" s="1" t="s">
        <v>40</v>
      </c>
      <c r="C586" s="1" t="str">
        <f ca="1">VLOOKUP(RANDBETWEEN(1,13),Tablas!$N$7:$O$19,2,0)</f>
        <v>DRAGAS</v>
      </c>
      <c r="D586" s="1" t="s">
        <v>12</v>
      </c>
      <c r="E586" s="1" t="s">
        <v>24</v>
      </c>
      <c r="F586" s="1">
        <v>201</v>
      </c>
      <c r="G586" s="1" t="s">
        <v>25</v>
      </c>
      <c r="H586" s="1">
        <v>1168</v>
      </c>
      <c r="I586" s="2">
        <f t="shared" ca="1" si="9"/>
        <v>43393</v>
      </c>
      <c r="J586" s="1" t="str">
        <f ca="1">IFERROR(IF(YEAR(Tabla1[[#This Row],[FECHA EJEC.]])&gt;0,"CONFORME","STANDBY"),"PENDIENTE")</f>
        <v>CONFORME</v>
      </c>
      <c r="K586" s="2">
        <f ca="1">IF(VLOOKUP(RANDBETWEEN(1,20),Tablas!$Q$6:$R$25,2,0)=0,"",Tabla1[[#This Row],[FECHA PROG.]]+VLOOKUP(RANDBETWEEN(1,20),Tablas!$Q$6:$R$25,2,0))</f>
        <v>43397</v>
      </c>
      <c r="L586" s="7">
        <f ca="1">IF(Tabla1[[#This Row],[FECHA EJEC.]]="","",TIME(RANDBETWEEN(9,15),RANDBETWEEN(10,40),0))</f>
        <v>0.63402777777777775</v>
      </c>
      <c r="M586" s="7">
        <f ca="1">IF(Tabla1[[#This Row],[FECHA EJEC.]]="","",Tabla1[[#This Row],[HORA INICIO]]+TIME(RANDBETWEEN(1,4),RANDBETWEEN(10,30),0))</f>
        <v>0.73611111111111105</v>
      </c>
      <c r="N586" s="8">
        <f ca="1">IF(Tabla1[[#This Row],[FECHA EJEC.]]="","",HOUR(Tabla1[[#This Row],[HORA TERMINO]]-Tabla1[[#This Row],[HORA INICIO]])+MINUTE(Tabla1[[#This Row],[HORA TERMINO]]-Tabla1[[#This Row],[HORA INICIO]])/60)</f>
        <v>2.4500000000000002</v>
      </c>
      <c r="O586" s="1" t="str">
        <f ca="1">IF(AND(K586=I586,J586="CONFORME"),"FECHA CUMPLIDA",IF(J586="STAND BY","STAND BY",IF(J586=""," ",IF(Tabla1[[#This Row],[FECHA EJEC.]]="","PENDIENTE",CONCATENATE("RETRASO DE ",(K586-I586)," DIAS")))))</f>
        <v>RETRASO DE 4 DIAS</v>
      </c>
      <c r="P586" s="2" t="str">
        <f ca="1">VLOOKUP(MONTH(Tabla1[[#This Row],[FECHA PROG.]]),Tabla2[],2,0)</f>
        <v>Oct</v>
      </c>
      <c r="Q586" s="1">
        <f ca="1">YEAR(Tabla1[[#This Row],[FECHA PROG.]])</f>
        <v>2018</v>
      </c>
      <c r="R586" s="8">
        <f ca="1">360-SUMIFS(Tabla1[HORAS],Tabla1[MÁQUINA],Tabla1[[#This Row],[MÁQUINA]],Tabla1[AÑO],Tabla1[[#This Row],[AÑO]],Tabla1[MES],Tabla1[[#This Row],[MES]])</f>
        <v>351.56666666666666</v>
      </c>
      <c r="S586" s="17">
        <f ca="1">Tabla1[[#This Row],[HORAS DISPONIBLES]]/360</f>
        <v>0.97657407407407404</v>
      </c>
    </row>
    <row r="587" spans="1:19" x14ac:dyDescent="0.2">
      <c r="A587" s="1" t="s">
        <v>134</v>
      </c>
      <c r="B587" s="1" t="s">
        <v>48</v>
      </c>
      <c r="C587" s="1" t="str">
        <f ca="1">VLOOKUP(RANDBETWEEN(1,13),Tablas!$N$7:$O$19,2,0)</f>
        <v>TRACTORES</v>
      </c>
      <c r="D587" s="1" t="s">
        <v>12</v>
      </c>
      <c r="E587" s="1" t="s">
        <v>13</v>
      </c>
      <c r="F587" s="1">
        <v>107</v>
      </c>
      <c r="G587" s="1" t="s">
        <v>14</v>
      </c>
      <c r="H587" s="1">
        <v>1420</v>
      </c>
      <c r="I587" s="2">
        <f t="shared" ca="1" si="9"/>
        <v>43166</v>
      </c>
      <c r="J587" s="1" t="str">
        <f ca="1">IFERROR(IF(YEAR(Tabla1[[#This Row],[FECHA EJEC.]])&gt;0,"CONFORME","STANDBY"),"PENDIENTE")</f>
        <v>CONFORME</v>
      </c>
      <c r="K587" s="2">
        <f ca="1">IF(VLOOKUP(RANDBETWEEN(1,20),Tablas!$Q$6:$R$25,2,0)=0,"",Tabla1[[#This Row],[FECHA PROG.]]+VLOOKUP(RANDBETWEEN(1,20),Tablas!$Q$6:$R$25,2,0))</f>
        <v>43170</v>
      </c>
      <c r="L587" s="7">
        <f ca="1">IF(Tabla1[[#This Row],[FECHA EJEC.]]="","",TIME(RANDBETWEEN(9,15),RANDBETWEEN(10,40),0))</f>
        <v>0.5493055555555556</v>
      </c>
      <c r="M587" s="7">
        <f ca="1">IF(Tabla1[[#This Row],[FECHA EJEC.]]="","",Tabla1[[#This Row],[HORA INICIO]]+TIME(RANDBETWEEN(1,4),RANDBETWEEN(10,30),0))</f>
        <v>0.60833333333333339</v>
      </c>
      <c r="N587" s="8">
        <f ca="1">IF(Tabla1[[#This Row],[FECHA EJEC.]]="","",HOUR(Tabla1[[#This Row],[HORA TERMINO]]-Tabla1[[#This Row],[HORA INICIO]])+MINUTE(Tabla1[[#This Row],[HORA TERMINO]]-Tabla1[[#This Row],[HORA INICIO]])/60)</f>
        <v>1.4166666666666667</v>
      </c>
      <c r="O587" s="1" t="str">
        <f ca="1">IF(AND(K587=I587,J587="CONFORME"),"FECHA CUMPLIDA",IF(J587="STAND BY","STAND BY",IF(J587=""," ",IF(Tabla1[[#This Row],[FECHA EJEC.]]="","PENDIENTE",CONCATENATE("RETRASO DE ",(K587-I587)," DIAS")))))</f>
        <v>RETRASO DE 4 DIAS</v>
      </c>
      <c r="P587" s="2" t="str">
        <f ca="1">VLOOKUP(MONTH(Tabla1[[#This Row],[FECHA PROG.]]),Tabla2[],2,0)</f>
        <v>Mar</v>
      </c>
      <c r="Q587" s="1">
        <f ca="1">YEAR(Tabla1[[#This Row],[FECHA PROG.]])</f>
        <v>2018</v>
      </c>
      <c r="R587" s="8">
        <f ca="1">360-SUMIFS(Tabla1[HORAS],Tabla1[MÁQUINA],Tabla1[[#This Row],[MÁQUINA]],Tabla1[AÑO],Tabla1[[#This Row],[AÑO]],Tabla1[MES],Tabla1[[#This Row],[MES]])</f>
        <v>344.0333333333333</v>
      </c>
      <c r="S587" s="17">
        <f ca="1">Tabla1[[#This Row],[HORAS DISPONIBLES]]/360</f>
        <v>0.95564814814814802</v>
      </c>
    </row>
    <row r="588" spans="1:19" x14ac:dyDescent="0.2">
      <c r="A588" s="1" t="s">
        <v>154</v>
      </c>
      <c r="B588" s="1" t="s">
        <v>79</v>
      </c>
      <c r="C588" s="1" t="str">
        <f ca="1">VLOOKUP(RANDBETWEEN(1,13),Tablas!$N$7:$O$19,2,0)</f>
        <v>CARGADORA</v>
      </c>
      <c r="E588" s="1" t="s">
        <v>18</v>
      </c>
      <c r="F588" s="1">
        <v>107</v>
      </c>
      <c r="G588" s="1" t="s">
        <v>19</v>
      </c>
      <c r="H588" s="1">
        <v>1698</v>
      </c>
      <c r="I588" s="2">
        <f t="shared" ca="1" si="9"/>
        <v>43535</v>
      </c>
      <c r="J588" s="1" t="str">
        <f ca="1">IFERROR(IF(YEAR(Tabla1[[#This Row],[FECHA EJEC.]])&gt;0,"CONFORME","STANDBY"),"PENDIENTE")</f>
        <v>CONFORME</v>
      </c>
      <c r="K588" s="2">
        <f ca="1">IF(VLOOKUP(RANDBETWEEN(1,20),Tablas!$Q$6:$R$25,2,0)=0,"",Tabla1[[#This Row],[FECHA PROG.]]+VLOOKUP(RANDBETWEEN(1,20),Tablas!$Q$6:$R$25,2,0))</f>
        <v>43535</v>
      </c>
      <c r="L588" s="7">
        <f ca="1">IF(Tabla1[[#This Row],[FECHA EJEC.]]="","",TIME(RANDBETWEEN(9,15),RANDBETWEEN(10,40),0))</f>
        <v>0.52777777777777779</v>
      </c>
      <c r="M588" s="7">
        <f ca="1">IF(Tabla1[[#This Row],[FECHA EJEC.]]="","",Tabla1[[#This Row],[HORA INICIO]]+TIME(RANDBETWEEN(1,4),RANDBETWEEN(10,30),0))</f>
        <v>0.67361111111111116</v>
      </c>
      <c r="N588" s="8">
        <f ca="1">IF(Tabla1[[#This Row],[FECHA EJEC.]]="","",HOUR(Tabla1[[#This Row],[HORA TERMINO]]-Tabla1[[#This Row],[HORA INICIO]])+MINUTE(Tabla1[[#This Row],[HORA TERMINO]]-Tabla1[[#This Row],[HORA INICIO]])/60)</f>
        <v>3.5</v>
      </c>
      <c r="O588" s="1" t="str">
        <f ca="1">IF(AND(K588=I588,J588="CONFORME"),"FECHA CUMPLIDA",IF(J588="STAND BY","STAND BY",IF(J588=""," ",IF(Tabla1[[#This Row],[FECHA EJEC.]]="","PENDIENTE",CONCATENATE("RETRASO DE ",(K588-I588)," DIAS")))))</f>
        <v>FECHA CUMPLIDA</v>
      </c>
      <c r="P588" s="2" t="str">
        <f ca="1">VLOOKUP(MONTH(Tabla1[[#This Row],[FECHA PROG.]]),Tabla2[],2,0)</f>
        <v>Mar</v>
      </c>
      <c r="Q588" s="1">
        <f ca="1">YEAR(Tabla1[[#This Row],[FECHA PROG.]])</f>
        <v>2019</v>
      </c>
      <c r="R588" s="8">
        <f ca="1">360-SUMIFS(Tabla1[HORAS],Tabla1[MÁQUINA],Tabla1[[#This Row],[MÁQUINA]],Tabla1[AÑO],Tabla1[[#This Row],[AÑO]],Tabla1[MES],Tabla1[[#This Row],[MES]])</f>
        <v>344.1</v>
      </c>
      <c r="S588" s="17">
        <f ca="1">Tabla1[[#This Row],[HORAS DISPONIBLES]]/360</f>
        <v>0.95583333333333342</v>
      </c>
    </row>
    <row r="589" spans="1:19" x14ac:dyDescent="0.2">
      <c r="A589" s="1" t="s">
        <v>189</v>
      </c>
      <c r="B589" s="1" t="s">
        <v>98</v>
      </c>
      <c r="C589" s="1" t="str">
        <f ca="1">VLOOKUP(RANDBETWEEN(1,13),Tablas!$N$7:$O$19,2,0)</f>
        <v>MOTOTRAILLA</v>
      </c>
      <c r="E589" s="1" t="s">
        <v>21</v>
      </c>
      <c r="F589" s="1">
        <v>201</v>
      </c>
      <c r="G589" s="1" t="s">
        <v>55</v>
      </c>
      <c r="H589" s="1">
        <v>1911</v>
      </c>
      <c r="I589" s="2">
        <f t="shared" ca="1" si="9"/>
        <v>43110</v>
      </c>
      <c r="J589" s="1" t="str">
        <f ca="1">IFERROR(IF(YEAR(Tabla1[[#This Row],[FECHA EJEC.]])&gt;0,"CONFORME","STANDBY"),"PENDIENTE")</f>
        <v>CONFORME</v>
      </c>
      <c r="K589" s="2">
        <f ca="1">IF(VLOOKUP(RANDBETWEEN(1,20),Tablas!$Q$6:$R$25,2,0)=0,"",Tabla1[[#This Row],[FECHA PROG.]]+VLOOKUP(RANDBETWEEN(1,20),Tablas!$Q$6:$R$25,2,0))</f>
        <v>43112</v>
      </c>
      <c r="L589" s="7">
        <f ca="1">IF(Tabla1[[#This Row],[FECHA EJEC.]]="","",TIME(RANDBETWEEN(9,15),RANDBETWEEN(10,40),0))</f>
        <v>0.39652777777777776</v>
      </c>
      <c r="M589" s="7">
        <f ca="1">IF(Tabla1[[#This Row],[FECHA EJEC.]]="","",Tabla1[[#This Row],[HORA INICIO]]+TIME(RANDBETWEEN(1,4),RANDBETWEEN(10,30),0))</f>
        <v>0.54236111111111107</v>
      </c>
      <c r="N589" s="8">
        <f ca="1">IF(Tabla1[[#This Row],[FECHA EJEC.]]="","",HOUR(Tabla1[[#This Row],[HORA TERMINO]]-Tabla1[[#This Row],[HORA INICIO]])+MINUTE(Tabla1[[#This Row],[HORA TERMINO]]-Tabla1[[#This Row],[HORA INICIO]])/60)</f>
        <v>3.5</v>
      </c>
      <c r="O589" s="1" t="str">
        <f ca="1">IF(AND(K589=I589,J589="CONFORME"),"FECHA CUMPLIDA",IF(J589="STAND BY","STAND BY",IF(J589=""," ",IF(Tabla1[[#This Row],[FECHA EJEC.]]="","PENDIENTE",CONCATENATE("RETRASO DE ",(K589-I589)," DIAS")))))</f>
        <v>RETRASO DE 2 DIAS</v>
      </c>
      <c r="P589" s="2" t="str">
        <f ca="1">VLOOKUP(MONTH(Tabla1[[#This Row],[FECHA PROG.]]),Tabla2[],2,0)</f>
        <v>Ene</v>
      </c>
      <c r="Q589" s="1">
        <f ca="1">YEAR(Tabla1[[#This Row],[FECHA PROG.]])</f>
        <v>2018</v>
      </c>
      <c r="R589" s="8">
        <f ca="1">360-SUMIFS(Tabla1[HORAS],Tabla1[MÁQUINA],Tabla1[[#This Row],[MÁQUINA]],Tabla1[AÑO],Tabla1[[#This Row],[AÑO]],Tabla1[MES],Tabla1[[#This Row],[MES]])</f>
        <v>356.5</v>
      </c>
      <c r="S589" s="17">
        <f ca="1">Tabla1[[#This Row],[HORAS DISPONIBLES]]/360</f>
        <v>0.99027777777777781</v>
      </c>
    </row>
    <row r="590" spans="1:19" x14ac:dyDescent="0.2">
      <c r="A590" s="1" t="s">
        <v>190</v>
      </c>
      <c r="B590" s="1" t="s">
        <v>99</v>
      </c>
      <c r="C590" s="1" t="str">
        <f ca="1">VLOOKUP(RANDBETWEEN(1,13),Tablas!$N$7:$O$19,2,0)</f>
        <v>DRAGAS</v>
      </c>
      <c r="E590" s="1" t="s">
        <v>21</v>
      </c>
      <c r="F590" s="1">
        <v>201</v>
      </c>
      <c r="G590" s="1" t="s">
        <v>55</v>
      </c>
      <c r="H590" s="1">
        <v>1911</v>
      </c>
      <c r="I590" s="2">
        <f t="shared" ca="1" si="9"/>
        <v>43502</v>
      </c>
      <c r="J590" s="1" t="str">
        <f ca="1">IFERROR(IF(YEAR(Tabla1[[#This Row],[FECHA EJEC.]])&gt;0,"CONFORME","STANDBY"),"PENDIENTE")</f>
        <v>CONFORME</v>
      </c>
      <c r="K590" s="2">
        <f ca="1">IF(VLOOKUP(RANDBETWEEN(1,20),Tablas!$Q$6:$R$25,2,0)=0,"",Tabla1[[#This Row],[FECHA PROG.]]+VLOOKUP(RANDBETWEEN(1,20),Tablas!$Q$6:$R$25,2,0))</f>
        <v>43505</v>
      </c>
      <c r="L590" s="7">
        <f ca="1">IF(Tabla1[[#This Row],[FECHA EJEC.]]="","",TIME(RANDBETWEEN(9,15),RANDBETWEEN(10,40),0))</f>
        <v>0.56805555555555554</v>
      </c>
      <c r="M590" s="7">
        <f ca="1">IF(Tabla1[[#This Row],[FECHA EJEC.]]="","",Tabla1[[#This Row],[HORA INICIO]]+TIME(RANDBETWEEN(1,4),RANDBETWEEN(10,30),0))</f>
        <v>0.75</v>
      </c>
      <c r="N590" s="8">
        <f ca="1">IF(Tabla1[[#This Row],[FECHA EJEC.]]="","",HOUR(Tabla1[[#This Row],[HORA TERMINO]]-Tabla1[[#This Row],[HORA INICIO]])+MINUTE(Tabla1[[#This Row],[HORA TERMINO]]-Tabla1[[#This Row],[HORA INICIO]])/60)</f>
        <v>4.3666666666666663</v>
      </c>
      <c r="O590" s="1" t="str">
        <f ca="1">IF(AND(K590=I590,J590="CONFORME"),"FECHA CUMPLIDA",IF(J590="STAND BY","STAND BY",IF(J590=""," ",IF(Tabla1[[#This Row],[FECHA EJEC.]]="","PENDIENTE",CONCATENATE("RETRASO DE ",(K590-I590)," DIAS")))))</f>
        <v>RETRASO DE 3 DIAS</v>
      </c>
      <c r="P590" s="2" t="str">
        <f ca="1">VLOOKUP(MONTH(Tabla1[[#This Row],[FECHA PROG.]]),Tabla2[],2,0)</f>
        <v>Feb</v>
      </c>
      <c r="Q590" s="1">
        <f ca="1">YEAR(Tabla1[[#This Row],[FECHA PROG.]])</f>
        <v>2019</v>
      </c>
      <c r="R590" s="8">
        <f ca="1">360-SUMIFS(Tabla1[HORAS],Tabla1[MÁQUINA],Tabla1[[#This Row],[MÁQUINA]],Tabla1[AÑO],Tabla1[[#This Row],[AÑO]],Tabla1[MES],Tabla1[[#This Row],[MES]])</f>
        <v>354.18333333333334</v>
      </c>
      <c r="S590" s="17">
        <f ca="1">Tabla1[[#This Row],[HORAS DISPONIBLES]]/360</f>
        <v>0.98384259259259266</v>
      </c>
    </row>
    <row r="591" spans="1:19" x14ac:dyDescent="0.2">
      <c r="A591" s="1" t="s">
        <v>188</v>
      </c>
      <c r="B591" s="1" t="s">
        <v>35</v>
      </c>
      <c r="C591" s="1" t="str">
        <f ca="1">VLOOKUP(RANDBETWEEN(1,13),Tablas!$N$7:$O$19,2,0)</f>
        <v>LAS VOLQUETAS</v>
      </c>
      <c r="D591" s="1" t="s">
        <v>12</v>
      </c>
      <c r="E591" s="1" t="s">
        <v>13</v>
      </c>
      <c r="F591" s="1">
        <v>106</v>
      </c>
      <c r="G591" s="1" t="s">
        <v>25</v>
      </c>
      <c r="H591" s="1">
        <v>1168</v>
      </c>
      <c r="I591" s="2">
        <f t="shared" ca="1" si="9"/>
        <v>43425</v>
      </c>
      <c r="J591" s="1" t="str">
        <f ca="1">IFERROR(IF(YEAR(Tabla1[[#This Row],[FECHA EJEC.]])&gt;0,"CONFORME","STANDBY"),"PENDIENTE")</f>
        <v>PENDIENTE</v>
      </c>
      <c r="K591" s="2" t="str">
        <f ca="1">IF(VLOOKUP(RANDBETWEEN(1,20),Tablas!$Q$6:$R$25,2,0)=0,"",Tabla1[[#This Row],[FECHA PROG.]]+VLOOKUP(RANDBETWEEN(1,20),Tablas!$Q$6:$R$25,2,0))</f>
        <v/>
      </c>
      <c r="L591" s="7" t="str">
        <f ca="1">IF(Tabla1[[#This Row],[FECHA EJEC.]]="","",TIME(RANDBETWEEN(9,15),RANDBETWEEN(10,40),0))</f>
        <v/>
      </c>
      <c r="M591" s="7" t="str">
        <f ca="1">IF(Tabla1[[#This Row],[FECHA EJEC.]]="","",Tabla1[[#This Row],[HORA INICIO]]+TIME(RANDBETWEEN(1,4),RANDBETWEEN(10,30),0))</f>
        <v/>
      </c>
      <c r="N591" s="8" t="str">
        <f ca="1">IF(Tabla1[[#This Row],[FECHA EJEC.]]="","",HOUR(Tabla1[[#This Row],[HORA TERMINO]]-Tabla1[[#This Row],[HORA INICIO]])+MINUTE(Tabla1[[#This Row],[HORA TERMINO]]-Tabla1[[#This Row],[HORA INICIO]])/60)</f>
        <v/>
      </c>
      <c r="O591" s="1" t="str">
        <f ca="1">IF(AND(K591=I591,J591="CONFORME"),"FECHA CUMPLIDA",IF(J591="STAND BY","STAND BY",IF(J591=""," ",IF(Tabla1[[#This Row],[FECHA EJEC.]]="","PENDIENTE",CONCATENATE("RETRASO DE ",(K591-I591)," DIAS")))))</f>
        <v>PENDIENTE</v>
      </c>
      <c r="P591" s="2" t="str">
        <f ca="1">VLOOKUP(MONTH(Tabla1[[#This Row],[FECHA PROG.]]),Tabla2[],2,0)</f>
        <v>Nov</v>
      </c>
      <c r="Q591" s="1">
        <f ca="1">YEAR(Tabla1[[#This Row],[FECHA PROG.]])</f>
        <v>2018</v>
      </c>
      <c r="R591" s="8">
        <f ca="1">360-SUMIFS(Tabla1[HORAS],Tabla1[MÁQUINA],Tabla1[[#This Row],[MÁQUINA]],Tabla1[AÑO],Tabla1[[#This Row],[AÑO]],Tabla1[MES],Tabla1[[#This Row],[MES]])</f>
        <v>356.7</v>
      </c>
      <c r="S591" s="17">
        <f ca="1">Tabla1[[#This Row],[HORAS DISPONIBLES]]/360</f>
        <v>0.99083333333333334</v>
      </c>
    </row>
    <row r="592" spans="1:19" x14ac:dyDescent="0.2">
      <c r="A592" s="1" t="s">
        <v>188</v>
      </c>
      <c r="B592" s="1" t="s">
        <v>35</v>
      </c>
      <c r="C592" s="1" t="str">
        <f ca="1">VLOOKUP(RANDBETWEEN(1,13),Tablas!$N$7:$O$19,2,0)</f>
        <v>DRAGALINA</v>
      </c>
      <c r="D592" s="1" t="s">
        <v>12</v>
      </c>
      <c r="E592" s="1" t="s">
        <v>18</v>
      </c>
      <c r="F592" s="1">
        <v>106</v>
      </c>
      <c r="G592" s="1" t="s">
        <v>55</v>
      </c>
      <c r="H592" s="1">
        <v>1911</v>
      </c>
      <c r="I592" s="2">
        <f t="shared" ca="1" si="9"/>
        <v>43242</v>
      </c>
      <c r="J592" s="1" t="str">
        <f ca="1">IFERROR(IF(YEAR(Tabla1[[#This Row],[FECHA EJEC.]])&gt;0,"CONFORME","STANDBY"),"PENDIENTE")</f>
        <v>CONFORME</v>
      </c>
      <c r="K592" s="2">
        <f ca="1">IF(VLOOKUP(RANDBETWEEN(1,20),Tablas!$Q$6:$R$25,2,0)=0,"",Tabla1[[#This Row],[FECHA PROG.]]+VLOOKUP(RANDBETWEEN(1,20),Tablas!$Q$6:$R$25,2,0))</f>
        <v>43243</v>
      </c>
      <c r="L592" s="7">
        <f ca="1">IF(Tabla1[[#This Row],[FECHA EJEC.]]="","",TIME(RANDBETWEEN(9,15),RANDBETWEEN(10,40),0))</f>
        <v>0.4</v>
      </c>
      <c r="M592" s="7">
        <f ca="1">IF(Tabla1[[#This Row],[FECHA EJEC.]]="","",Tabla1[[#This Row],[HORA INICIO]]+TIME(RANDBETWEEN(1,4),RANDBETWEEN(10,30),0))</f>
        <v>0.45763888888888893</v>
      </c>
      <c r="N592" s="8">
        <f ca="1">IF(Tabla1[[#This Row],[FECHA EJEC.]]="","",HOUR(Tabla1[[#This Row],[HORA TERMINO]]-Tabla1[[#This Row],[HORA INICIO]])+MINUTE(Tabla1[[#This Row],[HORA TERMINO]]-Tabla1[[#This Row],[HORA INICIO]])/60)</f>
        <v>1.3833333333333333</v>
      </c>
      <c r="O592" s="1" t="str">
        <f ca="1">IF(AND(K592=I592,J592="CONFORME"),"FECHA CUMPLIDA",IF(J592="STAND BY","STAND BY",IF(J592=""," ",IF(Tabla1[[#This Row],[FECHA EJEC.]]="","PENDIENTE",CONCATENATE("RETRASO DE ",(K592-I592)," DIAS")))))</f>
        <v>RETRASO DE 1 DIAS</v>
      </c>
      <c r="P592" s="2" t="str">
        <f ca="1">VLOOKUP(MONTH(Tabla1[[#This Row],[FECHA PROG.]]),Tabla2[],2,0)</f>
        <v>May</v>
      </c>
      <c r="Q592" s="1">
        <f ca="1">YEAR(Tabla1[[#This Row],[FECHA PROG.]])</f>
        <v>2018</v>
      </c>
      <c r="R592" s="8">
        <f ca="1">360-SUMIFS(Tabla1[HORAS],Tabla1[MÁQUINA],Tabla1[[#This Row],[MÁQUINA]],Tabla1[AÑO],Tabla1[[#This Row],[AÑO]],Tabla1[MES],Tabla1[[#This Row],[MES]])</f>
        <v>334.56666666666666</v>
      </c>
      <c r="S592" s="17">
        <f ca="1">Tabla1[[#This Row],[HORAS DISPONIBLES]]/360</f>
        <v>0.92935185185185187</v>
      </c>
    </row>
    <row r="593" spans="1:19" x14ac:dyDescent="0.2">
      <c r="A593" s="1" t="s">
        <v>148</v>
      </c>
      <c r="B593" s="1" t="s">
        <v>43</v>
      </c>
      <c r="C593" s="1" t="str">
        <f ca="1">VLOOKUP(RANDBETWEEN(1,13),Tablas!$N$7:$O$19,2,0)</f>
        <v>MOTOTRAILLA</v>
      </c>
      <c r="D593" s="1" t="s">
        <v>12</v>
      </c>
      <c r="E593" s="1" t="s">
        <v>24</v>
      </c>
      <c r="F593" s="1">
        <v>201</v>
      </c>
      <c r="G593" s="1" t="s">
        <v>25</v>
      </c>
      <c r="H593" s="1">
        <v>1168</v>
      </c>
      <c r="I593" s="2">
        <f t="shared" ca="1" si="9"/>
        <v>43333</v>
      </c>
      <c r="J593" s="1" t="str">
        <f ca="1">IFERROR(IF(YEAR(Tabla1[[#This Row],[FECHA EJEC.]])&gt;0,"CONFORME","STANDBY"),"PENDIENTE")</f>
        <v>PENDIENTE</v>
      </c>
      <c r="K593" s="2" t="str">
        <f ca="1">IF(VLOOKUP(RANDBETWEEN(1,20),Tablas!$Q$6:$R$25,2,0)=0,"",Tabla1[[#This Row],[FECHA PROG.]]+VLOOKUP(RANDBETWEEN(1,20),Tablas!$Q$6:$R$25,2,0))</f>
        <v/>
      </c>
      <c r="L593" s="7" t="str">
        <f ca="1">IF(Tabla1[[#This Row],[FECHA EJEC.]]="","",TIME(RANDBETWEEN(9,15),RANDBETWEEN(10,40),0))</f>
        <v/>
      </c>
      <c r="M593" s="7" t="str">
        <f ca="1">IF(Tabla1[[#This Row],[FECHA EJEC.]]="","",Tabla1[[#This Row],[HORA INICIO]]+TIME(RANDBETWEEN(1,4),RANDBETWEEN(10,30),0))</f>
        <v/>
      </c>
      <c r="N593" s="8" t="str">
        <f ca="1">IF(Tabla1[[#This Row],[FECHA EJEC.]]="","",HOUR(Tabla1[[#This Row],[HORA TERMINO]]-Tabla1[[#This Row],[HORA INICIO]])+MINUTE(Tabla1[[#This Row],[HORA TERMINO]]-Tabla1[[#This Row],[HORA INICIO]])/60)</f>
        <v/>
      </c>
      <c r="O593" s="1" t="str">
        <f ca="1">IF(AND(K593=I593,J593="CONFORME"),"FECHA CUMPLIDA",IF(J593="STAND BY","STAND BY",IF(J593=""," ",IF(Tabla1[[#This Row],[FECHA EJEC.]]="","PENDIENTE",CONCATENATE("RETRASO DE ",(K593-I593)," DIAS")))))</f>
        <v>PENDIENTE</v>
      </c>
      <c r="P593" s="2" t="str">
        <f ca="1">VLOOKUP(MONTH(Tabla1[[#This Row],[FECHA PROG.]]),Tabla2[],2,0)</f>
        <v>Ago</v>
      </c>
      <c r="Q593" s="1">
        <f ca="1">YEAR(Tabla1[[#This Row],[FECHA PROG.]])</f>
        <v>2018</v>
      </c>
      <c r="R593" s="8">
        <f ca="1">360-SUMIFS(Tabla1[HORAS],Tabla1[MÁQUINA],Tabla1[[#This Row],[MÁQUINA]],Tabla1[AÑO],Tabla1[[#This Row],[AÑO]],Tabla1[MES],Tabla1[[#This Row],[MES]])</f>
        <v>358.51666666666665</v>
      </c>
      <c r="S593" s="17">
        <f ca="1">Tabla1[[#This Row],[HORAS DISPONIBLES]]/360</f>
        <v>0.99587962962962961</v>
      </c>
    </row>
    <row r="594" spans="1:19" x14ac:dyDescent="0.2">
      <c r="A594" s="1" t="s">
        <v>151</v>
      </c>
      <c r="B594" s="1" t="s">
        <v>49</v>
      </c>
      <c r="C594" s="1" t="str">
        <f ca="1">VLOOKUP(RANDBETWEEN(1,13),Tablas!$N$7:$O$19,2,0)</f>
        <v>RETROEXCAVADORA</v>
      </c>
      <c r="D594" s="1" t="s">
        <v>12</v>
      </c>
      <c r="E594" s="1" t="s">
        <v>13</v>
      </c>
      <c r="F594" s="1">
        <v>107</v>
      </c>
      <c r="G594" s="1" t="s">
        <v>14</v>
      </c>
      <c r="H594" s="1">
        <v>1420</v>
      </c>
      <c r="I594" s="2">
        <f t="shared" ca="1" si="9"/>
        <v>43210</v>
      </c>
      <c r="J594" s="1" t="str">
        <f ca="1">IFERROR(IF(YEAR(Tabla1[[#This Row],[FECHA EJEC.]])&gt;0,"CONFORME","STANDBY"),"PENDIENTE")</f>
        <v>CONFORME</v>
      </c>
      <c r="K594" s="2">
        <f ca="1">IF(VLOOKUP(RANDBETWEEN(1,20),Tablas!$Q$6:$R$25,2,0)=0,"",Tabla1[[#This Row],[FECHA PROG.]]+VLOOKUP(RANDBETWEEN(1,20),Tablas!$Q$6:$R$25,2,0))</f>
        <v>43210</v>
      </c>
      <c r="L594" s="7">
        <f ca="1">IF(Tabla1[[#This Row],[FECHA EJEC.]]="","",TIME(RANDBETWEEN(9,15),RANDBETWEEN(10,40),0))</f>
        <v>0.43333333333333335</v>
      </c>
      <c r="M594" s="7">
        <f ca="1">IF(Tabla1[[#This Row],[FECHA EJEC.]]="","",Tabla1[[#This Row],[HORA INICIO]]+TIME(RANDBETWEEN(1,4),RANDBETWEEN(10,30),0))</f>
        <v>0.62013888888888891</v>
      </c>
      <c r="N594" s="8">
        <f ca="1">IF(Tabla1[[#This Row],[FECHA EJEC.]]="","",HOUR(Tabla1[[#This Row],[HORA TERMINO]]-Tabla1[[#This Row],[HORA INICIO]])+MINUTE(Tabla1[[#This Row],[HORA TERMINO]]-Tabla1[[#This Row],[HORA INICIO]])/60)</f>
        <v>4.4833333333333334</v>
      </c>
      <c r="O594" s="1" t="str">
        <f ca="1">IF(AND(K594=I594,J594="CONFORME"),"FECHA CUMPLIDA",IF(J594="STAND BY","STAND BY",IF(J594=""," ",IF(Tabla1[[#This Row],[FECHA EJEC.]]="","PENDIENTE",CONCATENATE("RETRASO DE ",(K594-I594)," DIAS")))))</f>
        <v>FECHA CUMPLIDA</v>
      </c>
      <c r="P594" s="2" t="str">
        <f ca="1">VLOOKUP(MONTH(Tabla1[[#This Row],[FECHA PROG.]]),Tabla2[],2,0)</f>
        <v>Abr</v>
      </c>
      <c r="Q594" s="1">
        <f ca="1">YEAR(Tabla1[[#This Row],[FECHA PROG.]])</f>
        <v>2018</v>
      </c>
      <c r="R594" s="8">
        <f ca="1">360-SUMIFS(Tabla1[HORAS],Tabla1[MÁQUINA],Tabla1[[#This Row],[MÁQUINA]],Tabla1[AÑO],Tabla1[[#This Row],[AÑO]],Tabla1[MES],Tabla1[[#This Row],[MES]])</f>
        <v>342.7833333333333</v>
      </c>
      <c r="S594" s="17">
        <f ca="1">Tabla1[[#This Row],[HORAS DISPONIBLES]]/360</f>
        <v>0.95217592592592581</v>
      </c>
    </row>
    <row r="595" spans="1:19" x14ac:dyDescent="0.2">
      <c r="A595" s="1" t="s">
        <v>139</v>
      </c>
      <c r="B595" s="1" t="s">
        <v>28</v>
      </c>
      <c r="C595" s="1" t="str">
        <f ca="1">VLOOKUP(RANDBETWEEN(1,13),Tablas!$N$7:$O$19,2,0)</f>
        <v>EXCAVADORA</v>
      </c>
      <c r="D595" s="1" t="s">
        <v>12</v>
      </c>
      <c r="E595" s="1" t="s">
        <v>13</v>
      </c>
      <c r="F595" s="1">
        <v>106</v>
      </c>
      <c r="G595" s="1" t="s">
        <v>29</v>
      </c>
      <c r="H595" s="1">
        <v>908</v>
      </c>
      <c r="I595" s="2">
        <f t="shared" ca="1" si="9"/>
        <v>43260</v>
      </c>
      <c r="J595" s="1" t="str">
        <f ca="1">IFERROR(IF(YEAR(Tabla1[[#This Row],[FECHA EJEC.]])&gt;0,"CONFORME","STANDBY"),"PENDIENTE")</f>
        <v>CONFORME</v>
      </c>
      <c r="K595" s="2">
        <f ca="1">IF(VLOOKUP(RANDBETWEEN(1,20),Tablas!$Q$6:$R$25,2,0)=0,"",Tabla1[[#This Row],[FECHA PROG.]]+VLOOKUP(RANDBETWEEN(1,20),Tablas!$Q$6:$R$25,2,0))</f>
        <v>43260</v>
      </c>
      <c r="L595" s="7">
        <f ca="1">IF(Tabla1[[#This Row],[FECHA EJEC.]]="","",TIME(RANDBETWEEN(9,15),RANDBETWEEN(10,40),0))</f>
        <v>0.39097222222222222</v>
      </c>
      <c r="M595" s="7">
        <f ca="1">IF(Tabla1[[#This Row],[FECHA EJEC.]]="","",Tabla1[[#This Row],[HORA INICIO]]+TIME(RANDBETWEEN(1,4),RANDBETWEEN(10,30),0))</f>
        <v>0.52569444444444446</v>
      </c>
      <c r="N595" s="8">
        <f ca="1">IF(Tabla1[[#This Row],[FECHA EJEC.]]="","",HOUR(Tabla1[[#This Row],[HORA TERMINO]]-Tabla1[[#This Row],[HORA INICIO]])+MINUTE(Tabla1[[#This Row],[HORA TERMINO]]-Tabla1[[#This Row],[HORA INICIO]])/60)</f>
        <v>3.2333333333333334</v>
      </c>
      <c r="O595" s="1" t="str">
        <f ca="1">IF(AND(K595=I595,J595="CONFORME"),"FECHA CUMPLIDA",IF(J595="STAND BY","STAND BY",IF(J595=""," ",IF(Tabla1[[#This Row],[FECHA EJEC.]]="","PENDIENTE",CONCATENATE("RETRASO DE ",(K595-I595)," DIAS")))))</f>
        <v>FECHA CUMPLIDA</v>
      </c>
      <c r="P595" s="2" t="str">
        <f ca="1">VLOOKUP(MONTH(Tabla1[[#This Row],[FECHA PROG.]]),Tabla2[],2,0)</f>
        <v>Jun</v>
      </c>
      <c r="Q595" s="1">
        <f ca="1">YEAR(Tabla1[[#This Row],[FECHA PROG.]])</f>
        <v>2018</v>
      </c>
      <c r="R595" s="8">
        <f ca="1">360-SUMIFS(Tabla1[HORAS],Tabla1[MÁQUINA],Tabla1[[#This Row],[MÁQUINA]],Tabla1[AÑO],Tabla1[[#This Row],[AÑO]],Tabla1[MES],Tabla1[[#This Row],[MES]])</f>
        <v>306.26666666666665</v>
      </c>
      <c r="S595" s="17">
        <f ca="1">Tabla1[[#This Row],[HORAS DISPONIBLES]]/360</f>
        <v>0.85074074074074069</v>
      </c>
    </row>
    <row r="596" spans="1:19" x14ac:dyDescent="0.2">
      <c r="A596" s="1" t="s">
        <v>139</v>
      </c>
      <c r="B596" s="1" t="s">
        <v>28</v>
      </c>
      <c r="C596" s="1" t="str">
        <f ca="1">VLOOKUP(RANDBETWEEN(1,13),Tablas!$N$7:$O$19,2,0)</f>
        <v>RETROEXCAVADORA</v>
      </c>
      <c r="D596" s="1" t="s">
        <v>12</v>
      </c>
      <c r="E596" s="1" t="s">
        <v>18</v>
      </c>
      <c r="F596" s="1">
        <v>106</v>
      </c>
      <c r="G596" s="1" t="s">
        <v>55</v>
      </c>
      <c r="H596" s="1">
        <v>1911</v>
      </c>
      <c r="I596" s="2">
        <f t="shared" ca="1" si="9"/>
        <v>43273</v>
      </c>
      <c r="J596" s="1" t="str">
        <f ca="1">IFERROR(IF(YEAR(Tabla1[[#This Row],[FECHA EJEC.]])&gt;0,"CONFORME","STANDBY"),"PENDIENTE")</f>
        <v>PENDIENTE</v>
      </c>
      <c r="K596" s="2" t="str">
        <f ca="1">IF(VLOOKUP(RANDBETWEEN(1,20),Tablas!$Q$6:$R$25,2,0)=0,"",Tabla1[[#This Row],[FECHA PROG.]]+VLOOKUP(RANDBETWEEN(1,20),Tablas!$Q$6:$R$25,2,0))</f>
        <v/>
      </c>
      <c r="L596" s="7" t="str">
        <f ca="1">IF(Tabla1[[#This Row],[FECHA EJEC.]]="","",TIME(RANDBETWEEN(9,15),RANDBETWEEN(10,40),0))</f>
        <v/>
      </c>
      <c r="M596" s="7" t="str">
        <f ca="1">IF(Tabla1[[#This Row],[FECHA EJEC.]]="","",Tabla1[[#This Row],[HORA INICIO]]+TIME(RANDBETWEEN(1,4),RANDBETWEEN(10,30),0))</f>
        <v/>
      </c>
      <c r="N596" s="8" t="str">
        <f ca="1">IF(Tabla1[[#This Row],[FECHA EJEC.]]="","",HOUR(Tabla1[[#This Row],[HORA TERMINO]]-Tabla1[[#This Row],[HORA INICIO]])+MINUTE(Tabla1[[#This Row],[HORA TERMINO]]-Tabla1[[#This Row],[HORA INICIO]])/60)</f>
        <v/>
      </c>
      <c r="O596" s="1" t="str">
        <f ca="1">IF(AND(K596=I596,J596="CONFORME"),"FECHA CUMPLIDA",IF(J596="STAND BY","STAND BY",IF(J596=""," ",IF(Tabla1[[#This Row],[FECHA EJEC.]]="","PENDIENTE",CONCATENATE("RETRASO DE ",(K596-I596)," DIAS")))))</f>
        <v>PENDIENTE</v>
      </c>
      <c r="P596" s="2" t="str">
        <f ca="1">VLOOKUP(MONTH(Tabla1[[#This Row],[FECHA PROG.]]),Tabla2[],2,0)</f>
        <v>Jun</v>
      </c>
      <c r="Q596" s="1">
        <f ca="1">YEAR(Tabla1[[#This Row],[FECHA PROG.]])</f>
        <v>2018</v>
      </c>
      <c r="R596" s="8">
        <f ca="1">360-SUMIFS(Tabla1[HORAS],Tabla1[MÁQUINA],Tabla1[[#This Row],[MÁQUINA]],Tabla1[AÑO],Tabla1[[#This Row],[AÑO]],Tabla1[MES],Tabla1[[#This Row],[MES]])</f>
        <v>306.26666666666665</v>
      </c>
      <c r="S596" s="17">
        <f ca="1">Tabla1[[#This Row],[HORAS DISPONIBLES]]/360</f>
        <v>0.85074074074074069</v>
      </c>
    </row>
    <row r="597" spans="1:19" x14ac:dyDescent="0.2">
      <c r="A597" s="1" t="s">
        <v>146</v>
      </c>
      <c r="B597" s="1" t="s">
        <v>40</v>
      </c>
      <c r="C597" s="1" t="str">
        <f ca="1">VLOOKUP(RANDBETWEEN(1,13),Tablas!$N$7:$O$19,2,0)</f>
        <v>CISTERNAS DE AGUA</v>
      </c>
      <c r="D597" s="1" t="s">
        <v>12</v>
      </c>
      <c r="E597" s="1" t="s">
        <v>24</v>
      </c>
      <c r="F597" s="1">
        <v>201</v>
      </c>
      <c r="G597" s="1" t="s">
        <v>25</v>
      </c>
      <c r="H597" s="1">
        <v>1168</v>
      </c>
      <c r="I597" s="2">
        <f t="shared" ca="1" si="9"/>
        <v>43171</v>
      </c>
      <c r="J597" s="1" t="str">
        <f ca="1">IFERROR(IF(YEAR(Tabla1[[#This Row],[FECHA EJEC.]])&gt;0,"CONFORME","STANDBY"),"PENDIENTE")</f>
        <v>CONFORME</v>
      </c>
      <c r="K597" s="2">
        <f ca="1">IF(VLOOKUP(RANDBETWEEN(1,20),Tablas!$Q$6:$R$25,2,0)=0,"",Tabla1[[#This Row],[FECHA PROG.]]+VLOOKUP(RANDBETWEEN(1,20),Tablas!$Q$6:$R$25,2,0))</f>
        <v>43173</v>
      </c>
      <c r="L597" s="7">
        <f ca="1">IF(Tabla1[[#This Row],[FECHA EJEC.]]="","",TIME(RANDBETWEEN(9,15),RANDBETWEEN(10,40),0))</f>
        <v>0.52638888888888891</v>
      </c>
      <c r="M597" s="7">
        <f ca="1">IF(Tabla1[[#This Row],[FECHA EJEC.]]="","",Tabla1[[#This Row],[HORA INICIO]]+TIME(RANDBETWEEN(1,4),RANDBETWEEN(10,30),0))</f>
        <v>0.62361111111111112</v>
      </c>
      <c r="N597" s="8">
        <f ca="1">IF(Tabla1[[#This Row],[FECHA EJEC.]]="","",HOUR(Tabla1[[#This Row],[HORA TERMINO]]-Tabla1[[#This Row],[HORA INICIO]])+MINUTE(Tabla1[[#This Row],[HORA TERMINO]]-Tabla1[[#This Row],[HORA INICIO]])/60)</f>
        <v>2.3333333333333335</v>
      </c>
      <c r="O597" s="1" t="str">
        <f ca="1">IF(AND(K597=I597,J597="CONFORME"),"FECHA CUMPLIDA",IF(J597="STAND BY","STAND BY",IF(J597=""," ",IF(Tabla1[[#This Row],[FECHA EJEC.]]="","PENDIENTE",CONCATENATE("RETRASO DE ",(K597-I597)," DIAS")))))</f>
        <v>RETRASO DE 2 DIAS</v>
      </c>
      <c r="P597" s="2" t="str">
        <f ca="1">VLOOKUP(MONTH(Tabla1[[#This Row],[FECHA PROG.]]),Tabla2[],2,0)</f>
        <v>Mar</v>
      </c>
      <c r="Q597" s="1">
        <f ca="1">YEAR(Tabla1[[#This Row],[FECHA PROG.]])</f>
        <v>2018</v>
      </c>
      <c r="R597" s="8">
        <f ca="1">360-SUMIFS(Tabla1[HORAS],Tabla1[MÁQUINA],Tabla1[[#This Row],[MÁQUINA]],Tabla1[AÑO],Tabla1[[#This Row],[AÑO]],Tabla1[MES],Tabla1[[#This Row],[MES]])</f>
        <v>354.46666666666664</v>
      </c>
      <c r="S597" s="17">
        <f ca="1">Tabla1[[#This Row],[HORAS DISPONIBLES]]/360</f>
        <v>0.98462962962962952</v>
      </c>
    </row>
    <row r="598" spans="1:19" x14ac:dyDescent="0.2">
      <c r="A598" s="1" t="s">
        <v>139</v>
      </c>
      <c r="B598" s="1" t="s">
        <v>28</v>
      </c>
      <c r="C598" s="1" t="str">
        <f ca="1">VLOOKUP(RANDBETWEEN(1,13),Tablas!$N$7:$O$19,2,0)</f>
        <v>DRAGAS</v>
      </c>
      <c r="D598" s="1" t="s">
        <v>12</v>
      </c>
      <c r="E598" s="1" t="s">
        <v>13</v>
      </c>
      <c r="F598" s="1">
        <v>106</v>
      </c>
      <c r="G598" s="1" t="s">
        <v>29</v>
      </c>
      <c r="H598" s="1">
        <v>908</v>
      </c>
      <c r="I598" s="2">
        <f t="shared" ca="1" si="9"/>
        <v>43256</v>
      </c>
      <c r="J598" s="1" t="str">
        <f ca="1">IFERROR(IF(YEAR(Tabla1[[#This Row],[FECHA EJEC.]])&gt;0,"CONFORME","STANDBY"),"PENDIENTE")</f>
        <v>CONFORME</v>
      </c>
      <c r="K598" s="2">
        <f ca="1">IF(VLOOKUP(RANDBETWEEN(1,20),Tablas!$Q$6:$R$25,2,0)=0,"",Tabla1[[#This Row],[FECHA PROG.]]+VLOOKUP(RANDBETWEEN(1,20),Tablas!$Q$6:$R$25,2,0))</f>
        <v>43257</v>
      </c>
      <c r="L598" s="7">
        <f ca="1">IF(Tabla1[[#This Row],[FECHA EJEC.]]="","",TIME(RANDBETWEEN(9,15),RANDBETWEEN(10,40),0))</f>
        <v>0.55555555555555558</v>
      </c>
      <c r="M598" s="7">
        <f ca="1">IF(Tabla1[[#This Row],[FECHA EJEC.]]="","",Tabla1[[#This Row],[HORA INICIO]]+TIME(RANDBETWEEN(1,4),RANDBETWEEN(10,30),0))</f>
        <v>0.6958333333333333</v>
      </c>
      <c r="N598" s="8">
        <f ca="1">IF(Tabla1[[#This Row],[FECHA EJEC.]]="","",HOUR(Tabla1[[#This Row],[HORA TERMINO]]-Tabla1[[#This Row],[HORA INICIO]])+MINUTE(Tabla1[[#This Row],[HORA TERMINO]]-Tabla1[[#This Row],[HORA INICIO]])/60)</f>
        <v>3.3666666666666667</v>
      </c>
      <c r="O598" s="1" t="str">
        <f ca="1">IF(AND(K598=I598,J598="CONFORME"),"FECHA CUMPLIDA",IF(J598="STAND BY","STAND BY",IF(J598=""," ",IF(Tabla1[[#This Row],[FECHA EJEC.]]="","PENDIENTE",CONCATENATE("RETRASO DE ",(K598-I598)," DIAS")))))</f>
        <v>RETRASO DE 1 DIAS</v>
      </c>
      <c r="P598" s="2" t="str">
        <f ca="1">VLOOKUP(MONTH(Tabla1[[#This Row],[FECHA PROG.]]),Tabla2[],2,0)</f>
        <v>Jun</v>
      </c>
      <c r="Q598" s="1">
        <f ca="1">YEAR(Tabla1[[#This Row],[FECHA PROG.]])</f>
        <v>2018</v>
      </c>
      <c r="R598" s="8">
        <f ca="1">360-SUMIFS(Tabla1[HORAS],Tabla1[MÁQUINA],Tabla1[[#This Row],[MÁQUINA]],Tabla1[AÑO],Tabla1[[#This Row],[AÑO]],Tabla1[MES],Tabla1[[#This Row],[MES]])</f>
        <v>306.26666666666665</v>
      </c>
      <c r="S598" s="17">
        <f ca="1">Tabla1[[#This Row],[HORAS DISPONIBLES]]/360</f>
        <v>0.85074074074074069</v>
      </c>
    </row>
    <row r="599" spans="1:19" x14ac:dyDescent="0.2">
      <c r="A599" s="1" t="s">
        <v>139</v>
      </c>
      <c r="B599" s="1" t="s">
        <v>28</v>
      </c>
      <c r="C599" s="1" t="str">
        <f ca="1">VLOOKUP(RANDBETWEEN(1,13),Tablas!$N$7:$O$19,2,0)</f>
        <v>CARGADORA</v>
      </c>
      <c r="D599" s="1" t="s">
        <v>12</v>
      </c>
      <c r="E599" s="1" t="s">
        <v>18</v>
      </c>
      <c r="F599" s="1">
        <v>106</v>
      </c>
      <c r="G599" s="1" t="s">
        <v>55</v>
      </c>
      <c r="H599" s="1">
        <v>1911</v>
      </c>
      <c r="I599" s="2">
        <f t="shared" ca="1" si="9"/>
        <v>43407</v>
      </c>
      <c r="J599" s="1" t="str">
        <f ca="1">IFERROR(IF(YEAR(Tabla1[[#This Row],[FECHA EJEC.]])&gt;0,"CONFORME","STANDBY"),"PENDIENTE")</f>
        <v>CONFORME</v>
      </c>
      <c r="K599" s="2">
        <f ca="1">IF(VLOOKUP(RANDBETWEEN(1,20),Tablas!$Q$6:$R$25,2,0)=0,"",Tabla1[[#This Row],[FECHA PROG.]]+VLOOKUP(RANDBETWEEN(1,20),Tablas!$Q$6:$R$25,2,0))</f>
        <v>43408</v>
      </c>
      <c r="L599" s="7">
        <f ca="1">IF(Tabla1[[#This Row],[FECHA EJEC.]]="","",TIME(RANDBETWEEN(9,15),RANDBETWEEN(10,40),0))</f>
        <v>0.52708333333333335</v>
      </c>
      <c r="M599" s="7">
        <f ca="1">IF(Tabla1[[#This Row],[FECHA EJEC.]]="","",Tabla1[[#This Row],[HORA INICIO]]+TIME(RANDBETWEEN(1,4),RANDBETWEEN(10,30),0))</f>
        <v>0.62222222222222223</v>
      </c>
      <c r="N599" s="8">
        <f ca="1">IF(Tabla1[[#This Row],[FECHA EJEC.]]="","",HOUR(Tabla1[[#This Row],[HORA TERMINO]]-Tabla1[[#This Row],[HORA INICIO]])+MINUTE(Tabla1[[#This Row],[HORA TERMINO]]-Tabla1[[#This Row],[HORA INICIO]])/60)</f>
        <v>2.2833333333333332</v>
      </c>
      <c r="O599" s="1" t="str">
        <f ca="1">IF(AND(K599=I599,J599="CONFORME"),"FECHA CUMPLIDA",IF(J599="STAND BY","STAND BY",IF(J599=""," ",IF(Tabla1[[#This Row],[FECHA EJEC.]]="","PENDIENTE",CONCATENATE("RETRASO DE ",(K599-I599)," DIAS")))))</f>
        <v>RETRASO DE 1 DIAS</v>
      </c>
      <c r="P599" s="2" t="str">
        <f ca="1">VLOOKUP(MONTH(Tabla1[[#This Row],[FECHA PROG.]]),Tabla2[],2,0)</f>
        <v>Nov</v>
      </c>
      <c r="Q599" s="1">
        <f ca="1">YEAR(Tabla1[[#This Row],[FECHA PROG.]])</f>
        <v>2018</v>
      </c>
      <c r="R599" s="8">
        <f ca="1">360-SUMIFS(Tabla1[HORAS],Tabla1[MÁQUINA],Tabla1[[#This Row],[MÁQUINA]],Tabla1[AÑO],Tabla1[[#This Row],[AÑO]],Tabla1[MES],Tabla1[[#This Row],[MES]])</f>
        <v>321.14999999999998</v>
      </c>
      <c r="S599" s="17">
        <f ca="1">Tabla1[[#This Row],[HORAS DISPONIBLES]]/360</f>
        <v>0.89208333333333323</v>
      </c>
    </row>
    <row r="600" spans="1:19" x14ac:dyDescent="0.2">
      <c r="A600" s="1" t="s">
        <v>136</v>
      </c>
      <c r="B600" s="1" t="s">
        <v>20</v>
      </c>
      <c r="C600" s="1" t="str">
        <f ca="1">VLOOKUP(RANDBETWEEN(1,13),Tablas!$N$7:$O$19,2,0)</f>
        <v>DRAGALINA</v>
      </c>
      <c r="D600" s="1" t="s">
        <v>12</v>
      </c>
      <c r="E600" s="1" t="s">
        <v>21</v>
      </c>
      <c r="F600" s="1">
        <v>106</v>
      </c>
      <c r="G600" s="1" t="s">
        <v>19</v>
      </c>
      <c r="H600" s="1">
        <v>1698</v>
      </c>
      <c r="I600" s="2">
        <f t="shared" ca="1" si="9"/>
        <v>43141</v>
      </c>
      <c r="J600" s="1" t="str">
        <f ca="1">IFERROR(IF(YEAR(Tabla1[[#This Row],[FECHA EJEC.]])&gt;0,"CONFORME","STANDBY"),"PENDIENTE")</f>
        <v>CONFORME</v>
      </c>
      <c r="K600" s="2">
        <f ca="1">IF(VLOOKUP(RANDBETWEEN(1,20),Tablas!$Q$6:$R$25,2,0)=0,"",Tabla1[[#This Row],[FECHA PROG.]]+VLOOKUP(RANDBETWEEN(1,20),Tablas!$Q$6:$R$25,2,0))</f>
        <v>43142</v>
      </c>
      <c r="L600" s="7">
        <f ca="1">IF(Tabla1[[#This Row],[FECHA EJEC.]]="","",TIME(RANDBETWEEN(9,15),RANDBETWEEN(10,40),0))</f>
        <v>0.56666666666666665</v>
      </c>
      <c r="M600" s="7">
        <f ca="1">IF(Tabla1[[#This Row],[FECHA EJEC.]]="","",Tabla1[[#This Row],[HORA INICIO]]+TIME(RANDBETWEEN(1,4),RANDBETWEEN(10,30),0))</f>
        <v>0.70486111111111116</v>
      </c>
      <c r="N600" s="8">
        <f ca="1">IF(Tabla1[[#This Row],[FECHA EJEC.]]="","",HOUR(Tabla1[[#This Row],[HORA TERMINO]]-Tabla1[[#This Row],[HORA INICIO]])+MINUTE(Tabla1[[#This Row],[HORA TERMINO]]-Tabla1[[#This Row],[HORA INICIO]])/60)</f>
        <v>3.3166666666666664</v>
      </c>
      <c r="O600" s="1" t="str">
        <f ca="1">IF(AND(K600=I600,J600="CONFORME"),"FECHA CUMPLIDA",IF(J600="STAND BY","STAND BY",IF(J600=""," ",IF(Tabla1[[#This Row],[FECHA EJEC.]]="","PENDIENTE",CONCATENATE("RETRASO DE ",(K600-I600)," DIAS")))))</f>
        <v>RETRASO DE 1 DIAS</v>
      </c>
      <c r="P600" s="2" t="str">
        <f ca="1">VLOOKUP(MONTH(Tabla1[[#This Row],[FECHA PROG.]]),Tabla2[],2,0)</f>
        <v>Feb</v>
      </c>
      <c r="Q600" s="1">
        <f ca="1">YEAR(Tabla1[[#This Row],[FECHA PROG.]])</f>
        <v>2018</v>
      </c>
      <c r="R600" s="8">
        <f ca="1">360-SUMIFS(Tabla1[HORAS],Tabla1[MÁQUINA],Tabla1[[#This Row],[MÁQUINA]],Tabla1[AÑO],Tabla1[[#This Row],[AÑO]],Tabla1[MES],Tabla1[[#This Row],[MES]])</f>
        <v>353.5</v>
      </c>
      <c r="S600" s="17">
        <f ca="1">Tabla1[[#This Row],[HORAS DISPONIBLES]]/360</f>
        <v>0.9819444444444444</v>
      </c>
    </row>
    <row r="601" spans="1:19" x14ac:dyDescent="0.2">
      <c r="A601" s="1" t="s">
        <v>149</v>
      </c>
      <c r="B601" s="1" t="s">
        <v>45</v>
      </c>
      <c r="C601" s="1" t="str">
        <f ca="1">VLOOKUP(RANDBETWEEN(1,13),Tablas!$N$7:$O$19,2,0)</f>
        <v>DRAGAS</v>
      </c>
      <c r="D601" s="1" t="s">
        <v>12</v>
      </c>
      <c r="E601" s="1" t="s">
        <v>24</v>
      </c>
      <c r="F601" s="1">
        <v>201</v>
      </c>
      <c r="G601" s="1" t="s">
        <v>25</v>
      </c>
      <c r="H601" s="1">
        <v>1168</v>
      </c>
      <c r="I601" s="2">
        <f t="shared" ca="1" si="9"/>
        <v>43439</v>
      </c>
      <c r="J601" s="1" t="str">
        <f ca="1">IFERROR(IF(YEAR(Tabla1[[#This Row],[FECHA EJEC.]])&gt;0,"CONFORME","STANDBY"),"PENDIENTE")</f>
        <v>CONFORME</v>
      </c>
      <c r="K601" s="2">
        <f ca="1">IF(VLOOKUP(RANDBETWEEN(1,20),Tablas!$Q$6:$R$25,2,0)=0,"",Tabla1[[#This Row],[FECHA PROG.]]+VLOOKUP(RANDBETWEEN(1,20),Tablas!$Q$6:$R$25,2,0))</f>
        <v>43440</v>
      </c>
      <c r="L601" s="7">
        <f ca="1">IF(Tabla1[[#This Row],[FECHA EJEC.]]="","",TIME(RANDBETWEEN(9,15),RANDBETWEEN(10,40),0))</f>
        <v>0.5131944444444444</v>
      </c>
      <c r="M601" s="7">
        <f ca="1">IF(Tabla1[[#This Row],[FECHA EJEC.]]="","",Tabla1[[#This Row],[HORA INICIO]]+TIME(RANDBETWEEN(1,4),RANDBETWEEN(10,30),0))</f>
        <v>0.5708333333333333</v>
      </c>
      <c r="N601" s="8">
        <f ca="1">IF(Tabla1[[#This Row],[FECHA EJEC.]]="","",HOUR(Tabla1[[#This Row],[HORA TERMINO]]-Tabla1[[#This Row],[HORA INICIO]])+MINUTE(Tabla1[[#This Row],[HORA TERMINO]]-Tabla1[[#This Row],[HORA INICIO]])/60)</f>
        <v>1.3833333333333333</v>
      </c>
      <c r="O601" s="1" t="str">
        <f ca="1">IF(AND(K601=I601,J601="CONFORME"),"FECHA CUMPLIDA",IF(J601="STAND BY","STAND BY",IF(J601=""," ",IF(Tabla1[[#This Row],[FECHA EJEC.]]="","PENDIENTE",CONCATENATE("RETRASO DE ",(K601-I601)," DIAS")))))</f>
        <v>RETRASO DE 1 DIAS</v>
      </c>
      <c r="P601" s="2" t="str">
        <f ca="1">VLOOKUP(MONTH(Tabla1[[#This Row],[FECHA PROG.]]),Tabla2[],2,0)</f>
        <v>Dic</v>
      </c>
      <c r="Q601" s="1">
        <f ca="1">YEAR(Tabla1[[#This Row],[FECHA PROG.]])</f>
        <v>2018</v>
      </c>
      <c r="R601" s="8">
        <f ca="1">360-SUMIFS(Tabla1[HORAS],Tabla1[MÁQUINA],Tabla1[[#This Row],[MÁQUINA]],Tabla1[AÑO],Tabla1[[#This Row],[AÑO]],Tabla1[MES],Tabla1[[#This Row],[MES]])</f>
        <v>357.13333333333333</v>
      </c>
      <c r="S601" s="17">
        <f ca="1">Tabla1[[#This Row],[HORAS DISPONIBLES]]/360</f>
        <v>0.99203703703703705</v>
      </c>
    </row>
    <row r="602" spans="1:19" x14ac:dyDescent="0.2">
      <c r="A602" s="1" t="s">
        <v>141</v>
      </c>
      <c r="B602" s="1" t="s">
        <v>50</v>
      </c>
      <c r="C602" s="1" t="str">
        <f ca="1">VLOOKUP(RANDBETWEEN(1,13),Tablas!$N$7:$O$19,2,0)</f>
        <v>EXCAVADORA</v>
      </c>
      <c r="D602" s="1" t="s">
        <v>12</v>
      </c>
      <c r="E602" s="1" t="s">
        <v>13</v>
      </c>
      <c r="F602" s="1">
        <v>107</v>
      </c>
      <c r="G602" s="1" t="s">
        <v>14</v>
      </c>
      <c r="H602" s="1">
        <v>1420</v>
      </c>
      <c r="I602" s="2">
        <f t="shared" ca="1" si="9"/>
        <v>43432</v>
      </c>
      <c r="J602" s="1" t="str">
        <f ca="1">IFERROR(IF(YEAR(Tabla1[[#This Row],[FECHA EJEC.]])&gt;0,"CONFORME","STANDBY"),"PENDIENTE")</f>
        <v>CONFORME</v>
      </c>
      <c r="K602" s="2">
        <f ca="1">IF(VLOOKUP(RANDBETWEEN(1,20),Tablas!$Q$6:$R$25,2,0)=0,"",Tabla1[[#This Row],[FECHA PROG.]]+VLOOKUP(RANDBETWEEN(1,20),Tablas!$Q$6:$R$25,2,0))</f>
        <v>43433</v>
      </c>
      <c r="L602" s="7">
        <f ca="1">IF(Tabla1[[#This Row],[FECHA EJEC.]]="","",TIME(RANDBETWEEN(9,15),RANDBETWEEN(10,40),0))</f>
        <v>0.39861111111111114</v>
      </c>
      <c r="M602" s="7">
        <f ca="1">IF(Tabla1[[#This Row],[FECHA EJEC.]]="","",Tabla1[[#This Row],[HORA INICIO]]+TIME(RANDBETWEEN(1,4),RANDBETWEEN(10,30),0))</f>
        <v>0.46111111111111114</v>
      </c>
      <c r="N602" s="8">
        <f ca="1">IF(Tabla1[[#This Row],[FECHA EJEC.]]="","",HOUR(Tabla1[[#This Row],[HORA TERMINO]]-Tabla1[[#This Row],[HORA INICIO]])+MINUTE(Tabla1[[#This Row],[HORA TERMINO]]-Tabla1[[#This Row],[HORA INICIO]])/60)</f>
        <v>1.5</v>
      </c>
      <c r="O602" s="1" t="str">
        <f ca="1">IF(AND(K602=I602,J602="CONFORME"),"FECHA CUMPLIDA",IF(J602="STAND BY","STAND BY",IF(J602=""," ",IF(Tabla1[[#This Row],[FECHA EJEC.]]="","PENDIENTE",CONCATENATE("RETRASO DE ",(K602-I602)," DIAS")))))</f>
        <v>RETRASO DE 1 DIAS</v>
      </c>
      <c r="P602" s="2" t="str">
        <f ca="1">VLOOKUP(MONTH(Tabla1[[#This Row],[FECHA PROG.]]),Tabla2[],2,0)</f>
        <v>Nov</v>
      </c>
      <c r="Q602" s="1">
        <f ca="1">YEAR(Tabla1[[#This Row],[FECHA PROG.]])</f>
        <v>2018</v>
      </c>
      <c r="R602" s="8">
        <f ca="1">360-SUMIFS(Tabla1[HORAS],Tabla1[MÁQUINA],Tabla1[[#This Row],[MÁQUINA]],Tabla1[AÑO],Tabla1[[#This Row],[AÑO]],Tabla1[MES],Tabla1[[#This Row],[MES]])</f>
        <v>339.51666666666665</v>
      </c>
      <c r="S602" s="17">
        <f ca="1">Tabla1[[#This Row],[HORAS DISPONIBLES]]/360</f>
        <v>0.9431018518518518</v>
      </c>
    </row>
    <row r="603" spans="1:19" x14ac:dyDescent="0.2">
      <c r="A603" s="1" t="s">
        <v>153</v>
      </c>
      <c r="B603" s="1" t="s">
        <v>57</v>
      </c>
      <c r="C603" s="1" t="str">
        <f ca="1">VLOOKUP(RANDBETWEEN(1,13),Tablas!$N$7:$O$19,2,0)</f>
        <v>ESCREPA</v>
      </c>
      <c r="E603" s="1" t="s">
        <v>18</v>
      </c>
      <c r="F603" s="1">
        <v>107</v>
      </c>
      <c r="G603" s="1" t="s">
        <v>19</v>
      </c>
      <c r="H603" s="1">
        <v>1698</v>
      </c>
      <c r="I603" s="2">
        <f t="shared" ca="1" si="9"/>
        <v>43168</v>
      </c>
      <c r="J603" s="1" t="str">
        <f ca="1">IFERROR(IF(YEAR(Tabla1[[#This Row],[FECHA EJEC.]])&gt;0,"CONFORME","STANDBY"),"PENDIENTE")</f>
        <v>PENDIENTE</v>
      </c>
      <c r="K603" s="2" t="str">
        <f ca="1">IF(VLOOKUP(RANDBETWEEN(1,20),Tablas!$Q$6:$R$25,2,0)=0,"",Tabla1[[#This Row],[FECHA PROG.]]+VLOOKUP(RANDBETWEEN(1,20),Tablas!$Q$6:$R$25,2,0))</f>
        <v/>
      </c>
      <c r="L603" s="7" t="str">
        <f ca="1">IF(Tabla1[[#This Row],[FECHA EJEC.]]="","",TIME(RANDBETWEEN(9,15),RANDBETWEEN(10,40),0))</f>
        <v/>
      </c>
      <c r="M603" s="7" t="str">
        <f ca="1">IF(Tabla1[[#This Row],[FECHA EJEC.]]="","",Tabla1[[#This Row],[HORA INICIO]]+TIME(RANDBETWEEN(1,4),RANDBETWEEN(10,30),0))</f>
        <v/>
      </c>
      <c r="N603" s="8" t="str">
        <f ca="1">IF(Tabla1[[#This Row],[FECHA EJEC.]]="","",HOUR(Tabla1[[#This Row],[HORA TERMINO]]-Tabla1[[#This Row],[HORA INICIO]])+MINUTE(Tabla1[[#This Row],[HORA TERMINO]]-Tabla1[[#This Row],[HORA INICIO]])/60)</f>
        <v/>
      </c>
      <c r="O603" s="1" t="str">
        <f ca="1">IF(AND(K603=I603,J603="CONFORME"),"FECHA CUMPLIDA",IF(J603="STAND BY","STAND BY",IF(J603=""," ",IF(Tabla1[[#This Row],[FECHA EJEC.]]="","PENDIENTE",CONCATENATE("RETRASO DE ",(K603-I603)," DIAS")))))</f>
        <v>PENDIENTE</v>
      </c>
      <c r="P603" s="2" t="str">
        <f ca="1">VLOOKUP(MONTH(Tabla1[[#This Row],[FECHA PROG.]]),Tabla2[],2,0)</f>
        <v>Mar</v>
      </c>
      <c r="Q603" s="1">
        <f ca="1">YEAR(Tabla1[[#This Row],[FECHA PROG.]])</f>
        <v>2018</v>
      </c>
      <c r="R603" s="8">
        <f ca="1">360-SUMIFS(Tabla1[HORAS],Tabla1[MÁQUINA],Tabla1[[#This Row],[MÁQUINA]],Tabla1[AÑO],Tabla1[[#This Row],[AÑO]],Tabla1[MES],Tabla1[[#This Row],[MES]])</f>
        <v>355.63333333333333</v>
      </c>
      <c r="S603" s="17">
        <f ca="1">Tabla1[[#This Row],[HORAS DISPONIBLES]]/360</f>
        <v>0.9878703703703704</v>
      </c>
    </row>
    <row r="604" spans="1:19" x14ac:dyDescent="0.2">
      <c r="A604" s="1" t="s">
        <v>156</v>
      </c>
      <c r="B604" s="1" t="s">
        <v>64</v>
      </c>
      <c r="C604" s="1" t="str">
        <f ca="1">VLOOKUP(RANDBETWEEN(1,13),Tablas!$N$7:$O$19,2,0)</f>
        <v>CISTERNAS DE AGUA</v>
      </c>
      <c r="E604" s="1" t="s">
        <v>18</v>
      </c>
      <c r="F604" s="1">
        <v>201</v>
      </c>
      <c r="G604" s="1" t="s">
        <v>55</v>
      </c>
      <c r="H604" s="1">
        <v>1911</v>
      </c>
      <c r="I604" s="2">
        <f t="shared" ca="1" si="9"/>
        <v>43204</v>
      </c>
      <c r="J604" s="1" t="str">
        <f ca="1">IFERROR(IF(YEAR(Tabla1[[#This Row],[FECHA EJEC.]])&gt;0,"CONFORME","STANDBY"),"PENDIENTE")</f>
        <v>CONFORME</v>
      </c>
      <c r="K604" s="2">
        <f ca="1">IF(VLOOKUP(RANDBETWEEN(1,20),Tablas!$Q$6:$R$25,2,0)=0,"",Tabla1[[#This Row],[FECHA PROG.]]+VLOOKUP(RANDBETWEEN(1,20),Tablas!$Q$6:$R$25,2,0))</f>
        <v>43204</v>
      </c>
      <c r="L604" s="7">
        <f ca="1">IF(Tabla1[[#This Row],[FECHA EJEC.]]="","",TIME(RANDBETWEEN(9,15),RANDBETWEEN(10,40),0))</f>
        <v>0.47152777777777777</v>
      </c>
      <c r="M604" s="7">
        <f ca="1">IF(Tabla1[[#This Row],[FECHA EJEC.]]="","",Tabla1[[#This Row],[HORA INICIO]]+TIME(RANDBETWEEN(1,4),RANDBETWEEN(10,30),0))</f>
        <v>0.61736111111111114</v>
      </c>
      <c r="N604" s="8">
        <f ca="1">IF(Tabla1[[#This Row],[FECHA EJEC.]]="","",HOUR(Tabla1[[#This Row],[HORA TERMINO]]-Tabla1[[#This Row],[HORA INICIO]])+MINUTE(Tabla1[[#This Row],[HORA TERMINO]]-Tabla1[[#This Row],[HORA INICIO]])/60)</f>
        <v>3.5</v>
      </c>
      <c r="O604" s="1" t="str">
        <f ca="1">IF(AND(K604=I604,J604="CONFORME"),"FECHA CUMPLIDA",IF(J604="STAND BY","STAND BY",IF(J604=""," ",IF(Tabla1[[#This Row],[FECHA EJEC.]]="","PENDIENTE",CONCATENATE("RETRASO DE ",(K604-I604)," DIAS")))))</f>
        <v>FECHA CUMPLIDA</v>
      </c>
      <c r="P604" s="2" t="str">
        <f ca="1">VLOOKUP(MONTH(Tabla1[[#This Row],[FECHA PROG.]]),Tabla2[],2,0)</f>
        <v>Abr</v>
      </c>
      <c r="Q604" s="1">
        <f ca="1">YEAR(Tabla1[[#This Row],[FECHA PROG.]])</f>
        <v>2018</v>
      </c>
      <c r="R604" s="8">
        <f ca="1">360-SUMIFS(Tabla1[HORAS],Tabla1[MÁQUINA],Tabla1[[#This Row],[MÁQUINA]],Tabla1[AÑO],Tabla1[[#This Row],[AÑO]],Tabla1[MES],Tabla1[[#This Row],[MES]])</f>
        <v>356.5</v>
      </c>
      <c r="S604" s="17">
        <f ca="1">Tabla1[[#This Row],[HORAS DISPONIBLES]]/360</f>
        <v>0.99027777777777781</v>
      </c>
    </row>
    <row r="605" spans="1:19" x14ac:dyDescent="0.2">
      <c r="A605" s="1" t="s">
        <v>157</v>
      </c>
      <c r="B605" s="1" t="s">
        <v>65</v>
      </c>
      <c r="C605" s="1" t="str">
        <f ca="1">VLOOKUP(RANDBETWEEN(1,13),Tablas!$N$7:$O$19,2,0)</f>
        <v>ESCREPA</v>
      </c>
      <c r="E605" s="1" t="s">
        <v>18</v>
      </c>
      <c r="F605" s="1">
        <v>201</v>
      </c>
      <c r="G605" s="1" t="s">
        <v>55</v>
      </c>
      <c r="H605" s="1">
        <v>1911</v>
      </c>
      <c r="I605" s="2">
        <f t="shared" ca="1" si="9"/>
        <v>43136</v>
      </c>
      <c r="J605" s="1" t="str">
        <f ca="1">IFERROR(IF(YEAR(Tabla1[[#This Row],[FECHA EJEC.]])&gt;0,"CONFORME","STANDBY"),"PENDIENTE")</f>
        <v>CONFORME</v>
      </c>
      <c r="K605" s="2">
        <f ca="1">IF(VLOOKUP(RANDBETWEEN(1,20),Tablas!$Q$6:$R$25,2,0)=0,"",Tabla1[[#This Row],[FECHA PROG.]]+VLOOKUP(RANDBETWEEN(1,20),Tablas!$Q$6:$R$25,2,0))</f>
        <v>43136</v>
      </c>
      <c r="L605" s="7">
        <f ca="1">IF(Tabla1[[#This Row],[FECHA EJEC.]]="","",TIME(RANDBETWEEN(9,15),RANDBETWEEN(10,40),0))</f>
        <v>0.6479166666666667</v>
      </c>
      <c r="M605" s="7">
        <f ca="1">IF(Tabla1[[#This Row],[FECHA EJEC.]]="","",Tabla1[[#This Row],[HORA INICIO]]+TIME(RANDBETWEEN(1,4),RANDBETWEEN(10,30),0))</f>
        <v>0.78680555555555554</v>
      </c>
      <c r="N605" s="8">
        <f ca="1">IF(Tabla1[[#This Row],[FECHA EJEC.]]="","",HOUR(Tabla1[[#This Row],[HORA TERMINO]]-Tabla1[[#This Row],[HORA INICIO]])+MINUTE(Tabla1[[#This Row],[HORA TERMINO]]-Tabla1[[#This Row],[HORA INICIO]])/60)</f>
        <v>3.3333333333333335</v>
      </c>
      <c r="O605" s="1" t="str">
        <f ca="1">IF(AND(K605=I605,J605="CONFORME"),"FECHA CUMPLIDA",IF(J605="STAND BY","STAND BY",IF(J605=""," ",IF(Tabla1[[#This Row],[FECHA EJEC.]]="","PENDIENTE",CONCATENATE("RETRASO DE ",(K605-I605)," DIAS")))))</f>
        <v>FECHA CUMPLIDA</v>
      </c>
      <c r="P605" s="2" t="str">
        <f ca="1">VLOOKUP(MONTH(Tabla1[[#This Row],[FECHA PROG.]]),Tabla2[],2,0)</f>
        <v>Feb</v>
      </c>
      <c r="Q605" s="1">
        <f ca="1">YEAR(Tabla1[[#This Row],[FECHA PROG.]])</f>
        <v>2018</v>
      </c>
      <c r="R605" s="8">
        <f ca="1">360-SUMIFS(Tabla1[HORAS],Tabla1[MÁQUINA],Tabla1[[#This Row],[MÁQUINA]],Tabla1[AÑO],Tabla1[[#This Row],[AÑO]],Tabla1[MES],Tabla1[[#This Row],[MES]])</f>
        <v>356.66666666666669</v>
      </c>
      <c r="S605" s="17">
        <f ca="1">Tabla1[[#This Row],[HORAS DISPONIBLES]]/360</f>
        <v>0.99074074074074081</v>
      </c>
    </row>
    <row r="606" spans="1:19" x14ac:dyDescent="0.2">
      <c r="A606" s="1" t="s">
        <v>158</v>
      </c>
      <c r="B606" s="1" t="s">
        <v>66</v>
      </c>
      <c r="C606" s="1" t="str">
        <f ca="1">VLOOKUP(RANDBETWEEN(1,13),Tablas!$N$7:$O$19,2,0)</f>
        <v>COMPACTADORA</v>
      </c>
      <c r="E606" s="1" t="s">
        <v>18</v>
      </c>
      <c r="F606" s="1">
        <v>201</v>
      </c>
      <c r="G606" s="1" t="s">
        <v>55</v>
      </c>
      <c r="H606" s="1">
        <v>1911</v>
      </c>
      <c r="I606" s="2">
        <f t="shared" ca="1" si="9"/>
        <v>43461</v>
      </c>
      <c r="J606" s="1" t="str">
        <f ca="1">IFERROR(IF(YEAR(Tabla1[[#This Row],[FECHA EJEC.]])&gt;0,"CONFORME","STANDBY"),"PENDIENTE")</f>
        <v>CONFORME</v>
      </c>
      <c r="K606" s="2">
        <f ca="1">IF(VLOOKUP(RANDBETWEEN(1,20),Tablas!$Q$6:$R$25,2,0)=0,"",Tabla1[[#This Row],[FECHA PROG.]]+VLOOKUP(RANDBETWEEN(1,20),Tablas!$Q$6:$R$25,2,0))</f>
        <v>43462</v>
      </c>
      <c r="L606" s="7">
        <f ca="1">IF(Tabla1[[#This Row],[FECHA EJEC.]]="","",TIME(RANDBETWEEN(9,15),RANDBETWEEN(10,40),0))</f>
        <v>0.60277777777777775</v>
      </c>
      <c r="M606" s="7">
        <f ca="1">IF(Tabla1[[#This Row],[FECHA EJEC.]]="","",Tabla1[[#This Row],[HORA INICIO]]+TIME(RANDBETWEEN(1,4),RANDBETWEEN(10,30),0))</f>
        <v>0.70347222222222217</v>
      </c>
      <c r="N606" s="8">
        <f ca="1">IF(Tabla1[[#This Row],[FECHA EJEC.]]="","",HOUR(Tabla1[[#This Row],[HORA TERMINO]]-Tabla1[[#This Row],[HORA INICIO]])+MINUTE(Tabla1[[#This Row],[HORA TERMINO]]-Tabla1[[#This Row],[HORA INICIO]])/60)</f>
        <v>2.4166666666666665</v>
      </c>
      <c r="O606" s="1" t="str">
        <f ca="1">IF(AND(K606=I606,J606="CONFORME"),"FECHA CUMPLIDA",IF(J606="STAND BY","STAND BY",IF(J606=""," ",IF(Tabla1[[#This Row],[FECHA EJEC.]]="","PENDIENTE",CONCATENATE("RETRASO DE ",(K606-I606)," DIAS")))))</f>
        <v>RETRASO DE 1 DIAS</v>
      </c>
      <c r="P606" s="2" t="str">
        <f ca="1">VLOOKUP(MONTH(Tabla1[[#This Row],[FECHA PROG.]]),Tabla2[],2,0)</f>
        <v>Dic</v>
      </c>
      <c r="Q606" s="1">
        <f ca="1">YEAR(Tabla1[[#This Row],[FECHA PROG.]])</f>
        <v>2018</v>
      </c>
      <c r="R606" s="8">
        <f ca="1">360-SUMIFS(Tabla1[HORAS],Tabla1[MÁQUINA],Tabla1[[#This Row],[MÁQUINA]],Tabla1[AÑO],Tabla1[[#This Row],[AÑO]],Tabla1[MES],Tabla1[[#This Row],[MES]])</f>
        <v>357.58333333333331</v>
      </c>
      <c r="S606" s="17">
        <f ca="1">Tabla1[[#This Row],[HORAS DISPONIBLES]]/360</f>
        <v>0.99328703703703702</v>
      </c>
    </row>
    <row r="607" spans="1:19" x14ac:dyDescent="0.2">
      <c r="A607" s="1" t="s">
        <v>159</v>
      </c>
      <c r="B607" s="1" t="s">
        <v>67</v>
      </c>
      <c r="C607" s="1" t="str">
        <f ca="1">VLOOKUP(RANDBETWEEN(1,13),Tablas!$N$7:$O$19,2,0)</f>
        <v>LAS VOLQUETAS</v>
      </c>
      <c r="E607" s="1" t="s">
        <v>18</v>
      </c>
      <c r="F607" s="1">
        <v>201</v>
      </c>
      <c r="G607" s="1" t="s">
        <v>55</v>
      </c>
      <c r="H607" s="1">
        <v>1911</v>
      </c>
      <c r="I607" s="2">
        <f t="shared" ca="1" si="9"/>
        <v>43437</v>
      </c>
      <c r="J607" s="1" t="str">
        <f ca="1">IFERROR(IF(YEAR(Tabla1[[#This Row],[FECHA EJEC.]])&gt;0,"CONFORME","STANDBY"),"PENDIENTE")</f>
        <v>CONFORME</v>
      </c>
      <c r="K607" s="2">
        <f ca="1">IF(VLOOKUP(RANDBETWEEN(1,20),Tablas!$Q$6:$R$25,2,0)=0,"",Tabla1[[#This Row],[FECHA PROG.]]+VLOOKUP(RANDBETWEEN(1,20),Tablas!$Q$6:$R$25,2,0))</f>
        <v>43438</v>
      </c>
      <c r="L607" s="7">
        <f ca="1">IF(Tabla1[[#This Row],[FECHA EJEC.]]="","",TIME(RANDBETWEEN(9,15),RANDBETWEEN(10,40),0))</f>
        <v>0.39166666666666666</v>
      </c>
      <c r="M607" s="7">
        <f ca="1">IF(Tabla1[[#This Row],[FECHA EJEC.]]="","",Tabla1[[#This Row],[HORA INICIO]]+TIME(RANDBETWEEN(1,4),RANDBETWEEN(10,30),0))</f>
        <v>0.56874999999999998</v>
      </c>
      <c r="N607" s="8">
        <f ca="1">IF(Tabla1[[#This Row],[FECHA EJEC.]]="","",HOUR(Tabla1[[#This Row],[HORA TERMINO]]-Tabla1[[#This Row],[HORA INICIO]])+MINUTE(Tabla1[[#This Row],[HORA TERMINO]]-Tabla1[[#This Row],[HORA INICIO]])/60)</f>
        <v>4.25</v>
      </c>
      <c r="O607" s="1" t="str">
        <f ca="1">IF(AND(K607=I607,J607="CONFORME"),"FECHA CUMPLIDA",IF(J607="STAND BY","STAND BY",IF(J607=""," ",IF(Tabla1[[#This Row],[FECHA EJEC.]]="","PENDIENTE",CONCATENATE("RETRASO DE ",(K607-I607)," DIAS")))))</f>
        <v>RETRASO DE 1 DIAS</v>
      </c>
      <c r="P607" s="2" t="str">
        <f ca="1">VLOOKUP(MONTH(Tabla1[[#This Row],[FECHA PROG.]]),Tabla2[],2,0)</f>
        <v>Dic</v>
      </c>
      <c r="Q607" s="1">
        <f ca="1">YEAR(Tabla1[[#This Row],[FECHA PROG.]])</f>
        <v>2018</v>
      </c>
      <c r="R607" s="8">
        <f ca="1">360-SUMIFS(Tabla1[HORAS],Tabla1[MÁQUINA],Tabla1[[#This Row],[MÁQUINA]],Tabla1[AÑO],Tabla1[[#This Row],[AÑO]],Tabla1[MES],Tabla1[[#This Row],[MES]])</f>
        <v>351.41666666666669</v>
      </c>
      <c r="S607" s="17">
        <f ca="1">Tabla1[[#This Row],[HORAS DISPONIBLES]]/360</f>
        <v>0.97615740740740742</v>
      </c>
    </row>
    <row r="608" spans="1:19" x14ac:dyDescent="0.2">
      <c r="A608" s="1" t="s">
        <v>160</v>
      </c>
      <c r="B608" s="1" t="s">
        <v>68</v>
      </c>
      <c r="C608" s="1" t="str">
        <f ca="1">VLOOKUP(RANDBETWEEN(1,13),Tablas!$N$7:$O$19,2,0)</f>
        <v>DRAGALINA</v>
      </c>
      <c r="E608" s="1" t="s">
        <v>18</v>
      </c>
      <c r="F608" s="1">
        <v>201</v>
      </c>
      <c r="G608" s="1" t="s">
        <v>55</v>
      </c>
      <c r="H608" s="1">
        <v>1911</v>
      </c>
      <c r="I608" s="2">
        <f t="shared" ca="1" si="9"/>
        <v>43291</v>
      </c>
      <c r="J608" s="1" t="str">
        <f ca="1">IFERROR(IF(YEAR(Tabla1[[#This Row],[FECHA EJEC.]])&gt;0,"CONFORME","STANDBY"),"PENDIENTE")</f>
        <v>CONFORME</v>
      </c>
      <c r="K608" s="2">
        <f ca="1">IF(VLOOKUP(RANDBETWEEN(1,20),Tablas!$Q$6:$R$25,2,0)=0,"",Tabla1[[#This Row],[FECHA PROG.]]+VLOOKUP(RANDBETWEEN(1,20),Tablas!$Q$6:$R$25,2,0))</f>
        <v>43293</v>
      </c>
      <c r="L608" s="7">
        <f ca="1">IF(Tabla1[[#This Row],[FECHA EJEC.]]="","",TIME(RANDBETWEEN(9,15),RANDBETWEEN(10,40),0))</f>
        <v>0.51458333333333328</v>
      </c>
      <c r="M608" s="7">
        <f ca="1">IF(Tabla1[[#This Row],[FECHA EJEC.]]="","",Tabla1[[#This Row],[HORA INICIO]]+TIME(RANDBETWEEN(1,4),RANDBETWEEN(10,30),0))</f>
        <v>0.65555555555555545</v>
      </c>
      <c r="N608" s="8">
        <f ca="1">IF(Tabla1[[#This Row],[FECHA EJEC.]]="","",HOUR(Tabla1[[#This Row],[HORA TERMINO]]-Tabla1[[#This Row],[HORA INICIO]])+MINUTE(Tabla1[[#This Row],[HORA TERMINO]]-Tabla1[[#This Row],[HORA INICIO]])/60)</f>
        <v>3.3833333333333333</v>
      </c>
      <c r="O608" s="1" t="str">
        <f ca="1">IF(AND(K608=I608,J608="CONFORME"),"FECHA CUMPLIDA",IF(J608="STAND BY","STAND BY",IF(J608=""," ",IF(Tabla1[[#This Row],[FECHA EJEC.]]="","PENDIENTE",CONCATENATE("RETRASO DE ",(K608-I608)," DIAS")))))</f>
        <v>RETRASO DE 2 DIAS</v>
      </c>
      <c r="P608" s="2" t="str">
        <f ca="1">VLOOKUP(MONTH(Tabla1[[#This Row],[FECHA PROG.]]),Tabla2[],2,0)</f>
        <v>Jul</v>
      </c>
      <c r="Q608" s="1">
        <f ca="1">YEAR(Tabla1[[#This Row],[FECHA PROG.]])</f>
        <v>2018</v>
      </c>
      <c r="R608" s="8">
        <f ca="1">360-SUMIFS(Tabla1[HORAS],Tabla1[MÁQUINA],Tabla1[[#This Row],[MÁQUINA]],Tabla1[AÑO],Tabla1[[#This Row],[AÑO]],Tabla1[MES],Tabla1[[#This Row],[MES]])</f>
        <v>356.61666666666667</v>
      </c>
      <c r="S608" s="17">
        <f ca="1">Tabla1[[#This Row],[HORAS DISPONIBLES]]/360</f>
        <v>0.9906018518518519</v>
      </c>
    </row>
    <row r="609" spans="1:19" x14ac:dyDescent="0.2">
      <c r="A609" s="1" t="s">
        <v>161</v>
      </c>
      <c r="B609" s="1" t="s">
        <v>69</v>
      </c>
      <c r="C609" s="1" t="str">
        <f ca="1">VLOOKUP(RANDBETWEEN(1,13),Tablas!$N$7:$O$19,2,0)</f>
        <v>DRAGAS</v>
      </c>
      <c r="E609" s="1" t="s">
        <v>18</v>
      </c>
      <c r="F609" s="1">
        <v>201</v>
      </c>
      <c r="G609" s="1" t="s">
        <v>55</v>
      </c>
      <c r="H609" s="1">
        <v>1911</v>
      </c>
      <c r="I609" s="2">
        <f t="shared" ca="1" si="9"/>
        <v>43378</v>
      </c>
      <c r="J609" s="1" t="str">
        <f ca="1">IFERROR(IF(YEAR(Tabla1[[#This Row],[FECHA EJEC.]])&gt;0,"CONFORME","STANDBY"),"PENDIENTE")</f>
        <v>CONFORME</v>
      </c>
      <c r="K609" s="2">
        <f ca="1">IF(VLOOKUP(RANDBETWEEN(1,20),Tablas!$Q$6:$R$25,2,0)=0,"",Tabla1[[#This Row],[FECHA PROG.]]+VLOOKUP(RANDBETWEEN(1,20),Tablas!$Q$6:$R$25,2,0))</f>
        <v>43379</v>
      </c>
      <c r="L609" s="7">
        <f ca="1">IF(Tabla1[[#This Row],[FECHA EJEC.]]="","",TIME(RANDBETWEEN(9,15),RANDBETWEEN(10,40),0))</f>
        <v>0.5180555555555556</v>
      </c>
      <c r="M609" s="7">
        <f ca="1">IF(Tabla1[[#This Row],[FECHA EJEC.]]="","",Tabla1[[#This Row],[HORA INICIO]]+TIME(RANDBETWEEN(1,4),RANDBETWEEN(10,30),0))</f>
        <v>0.56805555555555565</v>
      </c>
      <c r="N609" s="8">
        <f ca="1">IF(Tabla1[[#This Row],[FECHA EJEC.]]="","",HOUR(Tabla1[[#This Row],[HORA TERMINO]]-Tabla1[[#This Row],[HORA INICIO]])+MINUTE(Tabla1[[#This Row],[HORA TERMINO]]-Tabla1[[#This Row],[HORA INICIO]])/60)</f>
        <v>1.2</v>
      </c>
      <c r="O609" s="1" t="str">
        <f ca="1">IF(AND(K609=I609,J609="CONFORME"),"FECHA CUMPLIDA",IF(J609="STAND BY","STAND BY",IF(J609=""," ",IF(Tabla1[[#This Row],[FECHA EJEC.]]="","PENDIENTE",CONCATENATE("RETRASO DE ",(K609-I609)," DIAS")))))</f>
        <v>RETRASO DE 1 DIAS</v>
      </c>
      <c r="P609" s="2" t="str">
        <f ca="1">VLOOKUP(MONTH(Tabla1[[#This Row],[FECHA PROG.]]),Tabla2[],2,0)</f>
        <v>Oct</v>
      </c>
      <c r="Q609" s="1">
        <f ca="1">YEAR(Tabla1[[#This Row],[FECHA PROG.]])</f>
        <v>2018</v>
      </c>
      <c r="R609" s="8">
        <f ca="1">360-SUMIFS(Tabla1[HORAS],Tabla1[MÁQUINA],Tabla1[[#This Row],[MÁQUINA]],Tabla1[AÑO],Tabla1[[#This Row],[AÑO]],Tabla1[MES],Tabla1[[#This Row],[MES]])</f>
        <v>356.35</v>
      </c>
      <c r="S609" s="17">
        <f ca="1">Tabla1[[#This Row],[HORAS DISPONIBLES]]/360</f>
        <v>0.98986111111111119</v>
      </c>
    </row>
    <row r="610" spans="1:19" x14ac:dyDescent="0.2">
      <c r="A610" s="1" t="s">
        <v>139</v>
      </c>
      <c r="B610" s="1" t="s">
        <v>32</v>
      </c>
      <c r="C610" s="1" t="str">
        <f ca="1">VLOOKUP(RANDBETWEEN(1,13),Tablas!$N$7:$O$19,2,0)</f>
        <v>MOTONIVELADORA</v>
      </c>
      <c r="D610" s="1" t="s">
        <v>12</v>
      </c>
      <c r="E610" s="1" t="s">
        <v>13</v>
      </c>
      <c r="F610" s="1">
        <v>106</v>
      </c>
      <c r="G610" s="1" t="s">
        <v>29</v>
      </c>
      <c r="H610" s="1">
        <v>908</v>
      </c>
      <c r="I610" s="2">
        <f t="shared" ca="1" si="9"/>
        <v>43104</v>
      </c>
      <c r="J610" s="1" t="str">
        <f ca="1">IFERROR(IF(YEAR(Tabla1[[#This Row],[FECHA EJEC.]])&gt;0,"CONFORME","STANDBY"),"PENDIENTE")</f>
        <v>CONFORME</v>
      </c>
      <c r="K610" s="2">
        <f ca="1">IF(VLOOKUP(RANDBETWEEN(1,20),Tablas!$Q$6:$R$25,2,0)=0,"",Tabla1[[#This Row],[FECHA PROG.]]+VLOOKUP(RANDBETWEEN(1,20),Tablas!$Q$6:$R$25,2,0))</f>
        <v>43104</v>
      </c>
      <c r="L610" s="7">
        <f ca="1">IF(Tabla1[[#This Row],[FECHA EJEC.]]="","",TIME(RANDBETWEEN(9,15),RANDBETWEEN(10,40),0))</f>
        <v>0.43888888888888888</v>
      </c>
      <c r="M610" s="7">
        <f ca="1">IF(Tabla1[[#This Row],[FECHA EJEC.]]="","",Tabla1[[#This Row],[HORA INICIO]]+TIME(RANDBETWEEN(1,4),RANDBETWEEN(10,30),0))</f>
        <v>0.49166666666666664</v>
      </c>
      <c r="N610" s="8">
        <f ca="1">IF(Tabla1[[#This Row],[FECHA EJEC.]]="","",HOUR(Tabla1[[#This Row],[HORA TERMINO]]-Tabla1[[#This Row],[HORA INICIO]])+MINUTE(Tabla1[[#This Row],[HORA TERMINO]]-Tabla1[[#This Row],[HORA INICIO]])/60)</f>
        <v>1.2666666666666666</v>
      </c>
      <c r="O610" s="1" t="str">
        <f ca="1">IF(AND(K610=I610,J610="CONFORME"),"FECHA CUMPLIDA",IF(J610="STAND BY","STAND BY",IF(J610=""," ",IF(Tabla1[[#This Row],[FECHA EJEC.]]="","PENDIENTE",CONCATENATE("RETRASO DE ",(K610-I610)," DIAS")))))</f>
        <v>FECHA CUMPLIDA</v>
      </c>
      <c r="P610" s="2" t="str">
        <f ca="1">VLOOKUP(MONTH(Tabla1[[#This Row],[FECHA PROG.]]),Tabla2[],2,0)</f>
        <v>Ene</v>
      </c>
      <c r="Q610" s="1">
        <f ca="1">YEAR(Tabla1[[#This Row],[FECHA PROG.]])</f>
        <v>2018</v>
      </c>
      <c r="R610" s="8">
        <f ca="1">360-SUMIFS(Tabla1[HORAS],Tabla1[MÁQUINA],Tabla1[[#This Row],[MÁQUINA]],Tabla1[AÑO],Tabla1[[#This Row],[AÑO]],Tabla1[MES],Tabla1[[#This Row],[MES]])</f>
        <v>310.14999999999998</v>
      </c>
      <c r="S610" s="17">
        <f ca="1">Tabla1[[#This Row],[HORAS DISPONIBLES]]/360</f>
        <v>0.86152777777777767</v>
      </c>
    </row>
    <row r="611" spans="1:19" x14ac:dyDescent="0.2">
      <c r="A611" s="1" t="s">
        <v>139</v>
      </c>
      <c r="B611" s="1" t="s">
        <v>32</v>
      </c>
      <c r="C611" s="1" t="str">
        <f ca="1">VLOOKUP(RANDBETWEEN(1,13),Tablas!$N$7:$O$19,2,0)</f>
        <v>EXCAVADORA</v>
      </c>
      <c r="D611" s="1" t="s">
        <v>12</v>
      </c>
      <c r="E611" s="1" t="s">
        <v>18</v>
      </c>
      <c r="F611" s="1">
        <v>106</v>
      </c>
      <c r="G611" s="1" t="s">
        <v>55</v>
      </c>
      <c r="H611" s="1">
        <v>1911</v>
      </c>
      <c r="I611" s="2">
        <f t="shared" ca="1" si="9"/>
        <v>43342</v>
      </c>
      <c r="J611" s="1" t="str">
        <f ca="1">IFERROR(IF(YEAR(Tabla1[[#This Row],[FECHA EJEC.]])&gt;0,"CONFORME","STANDBY"),"PENDIENTE")</f>
        <v>CONFORME</v>
      </c>
      <c r="K611" s="2">
        <f ca="1">IF(VLOOKUP(RANDBETWEEN(1,20),Tablas!$Q$6:$R$25,2,0)=0,"",Tabla1[[#This Row],[FECHA PROG.]]+VLOOKUP(RANDBETWEEN(1,20),Tablas!$Q$6:$R$25,2,0))</f>
        <v>43344</v>
      </c>
      <c r="L611" s="7">
        <f ca="1">IF(Tabla1[[#This Row],[FECHA EJEC.]]="","",TIME(RANDBETWEEN(9,15),RANDBETWEEN(10,40),0))</f>
        <v>0.42499999999999999</v>
      </c>
      <c r="M611" s="7">
        <f ca="1">IF(Tabla1[[#This Row],[FECHA EJEC.]]="","",Tabla1[[#This Row],[HORA INICIO]]+TIME(RANDBETWEEN(1,4),RANDBETWEEN(10,30),0))</f>
        <v>0.60486111111111107</v>
      </c>
      <c r="N611" s="8">
        <f ca="1">IF(Tabla1[[#This Row],[FECHA EJEC.]]="","",HOUR(Tabla1[[#This Row],[HORA TERMINO]]-Tabla1[[#This Row],[HORA INICIO]])+MINUTE(Tabla1[[#This Row],[HORA TERMINO]]-Tabla1[[#This Row],[HORA INICIO]])/60)</f>
        <v>4.3166666666666664</v>
      </c>
      <c r="O611" s="1" t="str">
        <f ca="1">IF(AND(K611=I611,J611="CONFORME"),"FECHA CUMPLIDA",IF(J611="STAND BY","STAND BY",IF(J611=""," ",IF(Tabla1[[#This Row],[FECHA EJEC.]]="","PENDIENTE",CONCATENATE("RETRASO DE ",(K611-I611)," DIAS")))))</f>
        <v>RETRASO DE 2 DIAS</v>
      </c>
      <c r="P611" s="2" t="str">
        <f ca="1">VLOOKUP(MONTH(Tabla1[[#This Row],[FECHA PROG.]]),Tabla2[],2,0)</f>
        <v>Ago</v>
      </c>
      <c r="Q611" s="1">
        <f ca="1">YEAR(Tabla1[[#This Row],[FECHA PROG.]])</f>
        <v>2018</v>
      </c>
      <c r="R611" s="8">
        <f ca="1">360-SUMIFS(Tabla1[HORAS],Tabla1[MÁQUINA],Tabla1[[#This Row],[MÁQUINA]],Tabla1[AÑO],Tabla1[[#This Row],[AÑO]],Tabla1[MES],Tabla1[[#This Row],[MES]])</f>
        <v>310.93333333333334</v>
      </c>
      <c r="S611" s="17">
        <f ca="1">Tabla1[[#This Row],[HORAS DISPONIBLES]]/360</f>
        <v>0.86370370370370375</v>
      </c>
    </row>
    <row r="612" spans="1:19" x14ac:dyDescent="0.2">
      <c r="A612" s="1" t="s">
        <v>147</v>
      </c>
      <c r="B612" s="1" t="s">
        <v>42</v>
      </c>
      <c r="C612" s="1" t="str">
        <f ca="1">VLOOKUP(RANDBETWEEN(1,13),Tablas!$N$7:$O$19,2,0)</f>
        <v>EXCAVADORA</v>
      </c>
      <c r="D612" s="1" t="s">
        <v>12</v>
      </c>
      <c r="E612" s="1" t="s">
        <v>21</v>
      </c>
      <c r="F612" s="1">
        <v>106</v>
      </c>
      <c r="G612" s="1" t="s">
        <v>19</v>
      </c>
      <c r="H612" s="1">
        <v>1698</v>
      </c>
      <c r="I612" s="2">
        <f t="shared" ca="1" si="9"/>
        <v>43137</v>
      </c>
      <c r="J612" s="1" t="str">
        <f ca="1">IFERROR(IF(YEAR(Tabla1[[#This Row],[FECHA EJEC.]])&gt;0,"CONFORME","STANDBY"),"PENDIENTE")</f>
        <v>CONFORME</v>
      </c>
      <c r="K612" s="2">
        <f ca="1">IF(VLOOKUP(RANDBETWEEN(1,20),Tablas!$Q$6:$R$25,2,0)=0,"",Tabla1[[#This Row],[FECHA PROG.]]+VLOOKUP(RANDBETWEEN(1,20),Tablas!$Q$6:$R$25,2,0))</f>
        <v>43137</v>
      </c>
      <c r="L612" s="7">
        <f ca="1">IF(Tabla1[[#This Row],[FECHA EJEC.]]="","",TIME(RANDBETWEEN(9,15),RANDBETWEEN(10,40),0))</f>
        <v>0.6020833333333333</v>
      </c>
      <c r="M612" s="7">
        <f ca="1">IF(Tabla1[[#This Row],[FECHA EJEC.]]="","",Tabla1[[#This Row],[HORA INICIO]]+TIME(RANDBETWEEN(1,4),RANDBETWEEN(10,30),0))</f>
        <v>0.7895833333333333</v>
      </c>
      <c r="N612" s="8">
        <f ca="1">IF(Tabla1[[#This Row],[FECHA EJEC.]]="","",HOUR(Tabla1[[#This Row],[HORA TERMINO]]-Tabla1[[#This Row],[HORA INICIO]])+MINUTE(Tabla1[[#This Row],[HORA TERMINO]]-Tabla1[[#This Row],[HORA INICIO]])/60)</f>
        <v>4.5</v>
      </c>
      <c r="O612" s="1" t="str">
        <f ca="1">IF(AND(K612=I612,J612="CONFORME"),"FECHA CUMPLIDA",IF(J612="STAND BY","STAND BY",IF(J612=""," ",IF(Tabla1[[#This Row],[FECHA EJEC.]]="","PENDIENTE",CONCATENATE("RETRASO DE ",(K612-I612)," DIAS")))))</f>
        <v>FECHA CUMPLIDA</v>
      </c>
      <c r="P612" s="2" t="str">
        <f ca="1">VLOOKUP(MONTH(Tabla1[[#This Row],[FECHA PROG.]]),Tabla2[],2,0)</f>
        <v>Feb</v>
      </c>
      <c r="Q612" s="1">
        <f ca="1">YEAR(Tabla1[[#This Row],[FECHA PROG.]])</f>
        <v>2018</v>
      </c>
      <c r="R612" s="8">
        <f ca="1">360-SUMIFS(Tabla1[HORAS],Tabla1[MÁQUINA],Tabla1[[#This Row],[MÁQUINA]],Tabla1[AÑO],Tabla1[[#This Row],[AÑO]],Tabla1[MES],Tabla1[[#This Row],[MES]])</f>
        <v>350</v>
      </c>
      <c r="S612" s="17">
        <f ca="1">Tabla1[[#This Row],[HORAS DISPONIBLES]]/360</f>
        <v>0.97222222222222221</v>
      </c>
    </row>
    <row r="613" spans="1:19" x14ac:dyDescent="0.2">
      <c r="A613" s="1" t="s">
        <v>150</v>
      </c>
      <c r="B613" s="1" t="s">
        <v>46</v>
      </c>
      <c r="C613" s="1" t="str">
        <f ca="1">VLOOKUP(RANDBETWEEN(1,13),Tablas!$N$7:$O$19,2,0)</f>
        <v>TRACTORES</v>
      </c>
      <c r="D613" s="1" t="s">
        <v>12</v>
      </c>
      <c r="E613" s="1" t="s">
        <v>24</v>
      </c>
      <c r="F613" s="1">
        <v>201</v>
      </c>
      <c r="G613" s="1" t="s">
        <v>25</v>
      </c>
      <c r="H613" s="1">
        <v>1168</v>
      </c>
      <c r="I613" s="2">
        <f t="shared" ca="1" si="9"/>
        <v>43242</v>
      </c>
      <c r="J613" s="1" t="str">
        <f ca="1">IFERROR(IF(YEAR(Tabla1[[#This Row],[FECHA EJEC.]])&gt;0,"CONFORME","STANDBY"),"PENDIENTE")</f>
        <v>CONFORME</v>
      </c>
      <c r="K613" s="2">
        <f ca="1">IF(VLOOKUP(RANDBETWEEN(1,20),Tablas!$Q$6:$R$25,2,0)=0,"",Tabla1[[#This Row],[FECHA PROG.]]+VLOOKUP(RANDBETWEEN(1,20),Tablas!$Q$6:$R$25,2,0))</f>
        <v>43243</v>
      </c>
      <c r="L613" s="7">
        <f ca="1">IF(Tabla1[[#This Row],[FECHA EJEC.]]="","",TIME(RANDBETWEEN(9,15),RANDBETWEEN(10,40),0))</f>
        <v>0.60486111111111107</v>
      </c>
      <c r="M613" s="7">
        <f ca="1">IF(Tabla1[[#This Row],[FECHA EJEC.]]="","",Tabla1[[#This Row],[HORA INICIO]]+TIME(RANDBETWEEN(1,4),RANDBETWEEN(10,30),0))</f>
        <v>0.7090277777777777</v>
      </c>
      <c r="N613" s="8">
        <f ca="1">IF(Tabla1[[#This Row],[FECHA EJEC.]]="","",HOUR(Tabla1[[#This Row],[HORA TERMINO]]-Tabla1[[#This Row],[HORA INICIO]])+MINUTE(Tabla1[[#This Row],[HORA TERMINO]]-Tabla1[[#This Row],[HORA INICIO]])/60)</f>
        <v>2.5</v>
      </c>
      <c r="O613" s="1" t="str">
        <f ca="1">IF(AND(K613=I613,J613="CONFORME"),"FECHA CUMPLIDA",IF(J613="STAND BY","STAND BY",IF(J613=""," ",IF(Tabla1[[#This Row],[FECHA EJEC.]]="","PENDIENTE",CONCATENATE("RETRASO DE ",(K613-I613)," DIAS")))))</f>
        <v>RETRASO DE 1 DIAS</v>
      </c>
      <c r="P613" s="2" t="str">
        <f ca="1">VLOOKUP(MONTH(Tabla1[[#This Row],[FECHA PROG.]]),Tabla2[],2,0)</f>
        <v>May</v>
      </c>
      <c r="Q613" s="1">
        <f ca="1">YEAR(Tabla1[[#This Row],[FECHA PROG.]])</f>
        <v>2018</v>
      </c>
      <c r="R613" s="8">
        <f ca="1">360-SUMIFS(Tabla1[HORAS],Tabla1[MÁQUINA],Tabla1[[#This Row],[MÁQUINA]],Tabla1[AÑO],Tabla1[[#This Row],[AÑO]],Tabla1[MES],Tabla1[[#This Row],[MES]])</f>
        <v>356</v>
      </c>
      <c r="S613" s="17">
        <f ca="1">Tabla1[[#This Row],[HORAS DISPONIBLES]]/360</f>
        <v>0.98888888888888893</v>
      </c>
    </row>
    <row r="614" spans="1:19" x14ac:dyDescent="0.2">
      <c r="A614" s="1" t="s">
        <v>151</v>
      </c>
      <c r="B614" s="1" t="s">
        <v>51</v>
      </c>
      <c r="C614" s="1" t="str">
        <f ca="1">VLOOKUP(RANDBETWEEN(1,13),Tablas!$N$7:$O$19,2,0)</f>
        <v>CARGADORA</v>
      </c>
      <c r="D614" s="1" t="s">
        <v>12</v>
      </c>
      <c r="E614" s="1" t="s">
        <v>13</v>
      </c>
      <c r="F614" s="1">
        <v>107</v>
      </c>
      <c r="G614" s="1" t="s">
        <v>14</v>
      </c>
      <c r="H614" s="1">
        <v>1420</v>
      </c>
      <c r="I614" s="2">
        <f t="shared" ca="1" si="9"/>
        <v>43592</v>
      </c>
      <c r="J614" s="1" t="str">
        <f ca="1">IFERROR(IF(YEAR(Tabla1[[#This Row],[FECHA EJEC.]])&gt;0,"CONFORME","STANDBY"),"PENDIENTE")</f>
        <v>CONFORME</v>
      </c>
      <c r="K614" s="2">
        <f ca="1">IF(VLOOKUP(RANDBETWEEN(1,20),Tablas!$Q$6:$R$25,2,0)=0,"",Tabla1[[#This Row],[FECHA PROG.]]+VLOOKUP(RANDBETWEEN(1,20),Tablas!$Q$6:$R$25,2,0))</f>
        <v>43594</v>
      </c>
      <c r="L614" s="7">
        <f ca="1">IF(Tabla1[[#This Row],[FECHA EJEC.]]="","",TIME(RANDBETWEEN(9,15),RANDBETWEEN(10,40),0))</f>
        <v>0.47638888888888886</v>
      </c>
      <c r="M614" s="7">
        <f ca="1">IF(Tabla1[[#This Row],[FECHA EJEC.]]="","",Tabla1[[#This Row],[HORA INICIO]]+TIME(RANDBETWEEN(1,4),RANDBETWEEN(10,30),0))</f>
        <v>0.65833333333333333</v>
      </c>
      <c r="N614" s="8">
        <f ca="1">IF(Tabla1[[#This Row],[FECHA EJEC.]]="","",HOUR(Tabla1[[#This Row],[HORA TERMINO]]-Tabla1[[#This Row],[HORA INICIO]])+MINUTE(Tabla1[[#This Row],[HORA TERMINO]]-Tabla1[[#This Row],[HORA INICIO]])/60)</f>
        <v>4.3666666666666663</v>
      </c>
      <c r="O614" s="1" t="str">
        <f ca="1">IF(AND(K614=I614,J614="CONFORME"),"FECHA CUMPLIDA",IF(J614="STAND BY","STAND BY",IF(J614=""," ",IF(Tabla1[[#This Row],[FECHA EJEC.]]="","PENDIENTE",CONCATENATE("RETRASO DE ",(K614-I614)," DIAS")))))</f>
        <v>RETRASO DE 2 DIAS</v>
      </c>
      <c r="P614" s="2" t="str">
        <f ca="1">VLOOKUP(MONTH(Tabla1[[#This Row],[FECHA PROG.]]),Tabla2[],2,0)</f>
        <v>May</v>
      </c>
      <c r="Q614" s="1">
        <f ca="1">YEAR(Tabla1[[#This Row],[FECHA PROG.]])</f>
        <v>2019</v>
      </c>
      <c r="R614" s="8">
        <f ca="1">360-SUMIFS(Tabla1[HORAS],Tabla1[MÁQUINA],Tabla1[[#This Row],[MÁQUINA]],Tabla1[AÑO],Tabla1[[#This Row],[AÑO]],Tabla1[MES],Tabla1[[#This Row],[MES]])</f>
        <v>355.63333333333333</v>
      </c>
      <c r="S614" s="17">
        <f ca="1">Tabla1[[#This Row],[HORAS DISPONIBLES]]/360</f>
        <v>0.9878703703703704</v>
      </c>
    </row>
    <row r="615" spans="1:19" x14ac:dyDescent="0.2">
      <c r="A615" s="1" t="s">
        <v>154</v>
      </c>
      <c r="B615" s="1" t="s">
        <v>58</v>
      </c>
      <c r="C615" s="1" t="str">
        <f ca="1">VLOOKUP(RANDBETWEEN(1,13),Tablas!$N$7:$O$19,2,0)</f>
        <v>DRAGALINA</v>
      </c>
      <c r="E615" s="1" t="s">
        <v>21</v>
      </c>
      <c r="F615" s="1">
        <v>107</v>
      </c>
      <c r="G615" s="1" t="s">
        <v>19</v>
      </c>
      <c r="H615" s="1">
        <v>1698</v>
      </c>
      <c r="I615" s="2">
        <f t="shared" ca="1" si="9"/>
        <v>43460</v>
      </c>
      <c r="J615" s="1" t="str">
        <f ca="1">IFERROR(IF(YEAR(Tabla1[[#This Row],[FECHA EJEC.]])&gt;0,"CONFORME","STANDBY"),"PENDIENTE")</f>
        <v>CONFORME</v>
      </c>
      <c r="K615" s="2">
        <f ca="1">IF(VLOOKUP(RANDBETWEEN(1,20),Tablas!$Q$6:$R$25,2,0)=0,"",Tabla1[[#This Row],[FECHA PROG.]]+VLOOKUP(RANDBETWEEN(1,20),Tablas!$Q$6:$R$25,2,0))</f>
        <v>43460</v>
      </c>
      <c r="L615" s="7">
        <f ca="1">IF(Tabla1[[#This Row],[FECHA EJEC.]]="","",TIME(RANDBETWEEN(9,15),RANDBETWEEN(10,40),0))</f>
        <v>0.43888888888888888</v>
      </c>
      <c r="M615" s="7">
        <f ca="1">IF(Tabla1[[#This Row],[FECHA EJEC.]]="","",Tabla1[[#This Row],[HORA INICIO]]+TIME(RANDBETWEEN(1,4),RANDBETWEEN(10,30),0))</f>
        <v>0.62152777777777779</v>
      </c>
      <c r="N615" s="8">
        <f ca="1">IF(Tabla1[[#This Row],[FECHA EJEC.]]="","",HOUR(Tabla1[[#This Row],[HORA TERMINO]]-Tabla1[[#This Row],[HORA INICIO]])+MINUTE(Tabla1[[#This Row],[HORA TERMINO]]-Tabla1[[#This Row],[HORA INICIO]])/60)</f>
        <v>4.3833333333333337</v>
      </c>
      <c r="O615" s="1" t="str">
        <f ca="1">IF(AND(K615=I615,J615="CONFORME"),"FECHA CUMPLIDA",IF(J615="STAND BY","STAND BY",IF(J615=""," ",IF(Tabla1[[#This Row],[FECHA EJEC.]]="","PENDIENTE",CONCATENATE("RETRASO DE ",(K615-I615)," DIAS")))))</f>
        <v>FECHA CUMPLIDA</v>
      </c>
      <c r="P615" s="2" t="str">
        <f ca="1">VLOOKUP(MONTH(Tabla1[[#This Row],[FECHA PROG.]]),Tabla2[],2,0)</f>
        <v>Dic</v>
      </c>
      <c r="Q615" s="1">
        <f ca="1">YEAR(Tabla1[[#This Row],[FECHA PROG.]])</f>
        <v>2018</v>
      </c>
      <c r="R615" s="8">
        <f ca="1">360-SUMIFS(Tabla1[HORAS],Tabla1[MÁQUINA],Tabla1[[#This Row],[MÁQUINA]],Tabla1[AÑO],Tabla1[[#This Row],[AÑO]],Tabla1[MES],Tabla1[[#This Row],[MES]])</f>
        <v>336.23333333333335</v>
      </c>
      <c r="S615" s="17">
        <f ca="1">Tabla1[[#This Row],[HORAS DISPONIBLES]]/360</f>
        <v>0.93398148148148152</v>
      </c>
    </row>
    <row r="616" spans="1:19" x14ac:dyDescent="0.2">
      <c r="A616" s="1" t="s">
        <v>162</v>
      </c>
      <c r="B616" s="1" t="s">
        <v>71</v>
      </c>
      <c r="C616" s="1" t="str">
        <f ca="1">VLOOKUP(RANDBETWEEN(1,13),Tablas!$N$7:$O$19,2,0)</f>
        <v>ESCREPA</v>
      </c>
      <c r="E616" s="1" t="s">
        <v>18</v>
      </c>
      <c r="F616" s="1">
        <v>201</v>
      </c>
      <c r="G616" s="1" t="s">
        <v>55</v>
      </c>
      <c r="H616" s="1">
        <v>1911</v>
      </c>
      <c r="I616" s="2">
        <f t="shared" ca="1" si="9"/>
        <v>43217</v>
      </c>
      <c r="J616" s="1" t="str">
        <f ca="1">IFERROR(IF(YEAR(Tabla1[[#This Row],[FECHA EJEC.]])&gt;0,"CONFORME","STANDBY"),"PENDIENTE")</f>
        <v>CONFORME</v>
      </c>
      <c r="K616" s="2">
        <f ca="1">IF(VLOOKUP(RANDBETWEEN(1,20),Tablas!$Q$6:$R$25,2,0)=0,"",Tabla1[[#This Row],[FECHA PROG.]]+VLOOKUP(RANDBETWEEN(1,20),Tablas!$Q$6:$R$25,2,0))</f>
        <v>43218</v>
      </c>
      <c r="L616" s="7">
        <f ca="1">IF(Tabla1[[#This Row],[FECHA EJEC.]]="","",TIME(RANDBETWEEN(9,15),RANDBETWEEN(10,40),0))</f>
        <v>0.56736111111111109</v>
      </c>
      <c r="M616" s="7">
        <f ca="1">IF(Tabla1[[#This Row],[FECHA EJEC.]]="","",Tabla1[[#This Row],[HORA INICIO]]+TIME(RANDBETWEEN(1,4),RANDBETWEEN(10,30),0))</f>
        <v>0.62777777777777777</v>
      </c>
      <c r="N616" s="8">
        <f ca="1">IF(Tabla1[[#This Row],[FECHA EJEC.]]="","",HOUR(Tabla1[[#This Row],[HORA TERMINO]]-Tabla1[[#This Row],[HORA INICIO]])+MINUTE(Tabla1[[#This Row],[HORA TERMINO]]-Tabla1[[#This Row],[HORA INICIO]])/60)</f>
        <v>1.45</v>
      </c>
      <c r="O616" s="1" t="str">
        <f ca="1">IF(AND(K616=I616,J616="CONFORME"),"FECHA CUMPLIDA",IF(J616="STAND BY","STAND BY",IF(J616=""," ",IF(Tabla1[[#This Row],[FECHA EJEC.]]="","PENDIENTE",CONCATENATE("RETRASO DE ",(K616-I616)," DIAS")))))</f>
        <v>RETRASO DE 1 DIAS</v>
      </c>
      <c r="P616" s="2" t="str">
        <f ca="1">VLOOKUP(MONTH(Tabla1[[#This Row],[FECHA PROG.]]),Tabla2[],2,0)</f>
        <v>Abr</v>
      </c>
      <c r="Q616" s="1">
        <f ca="1">YEAR(Tabla1[[#This Row],[FECHA PROG.]])</f>
        <v>2018</v>
      </c>
      <c r="R616" s="8">
        <f ca="1">360-SUMIFS(Tabla1[HORAS],Tabla1[MÁQUINA],Tabla1[[#This Row],[MÁQUINA]],Tabla1[AÑO],Tabla1[[#This Row],[AÑO]],Tabla1[MES],Tabla1[[#This Row],[MES]])</f>
        <v>352.85</v>
      </c>
      <c r="S616" s="17">
        <f ca="1">Tabla1[[#This Row],[HORAS DISPONIBLES]]/360</f>
        <v>0.980138888888889</v>
      </c>
    </row>
    <row r="617" spans="1:19" x14ac:dyDescent="0.2">
      <c r="A617" s="1" t="s">
        <v>163</v>
      </c>
      <c r="B617" s="1" t="s">
        <v>72</v>
      </c>
      <c r="C617" s="1" t="str">
        <f ca="1">VLOOKUP(RANDBETWEEN(1,13),Tablas!$N$7:$O$19,2,0)</f>
        <v>MOTOTRAILLA</v>
      </c>
      <c r="E617" s="1" t="s">
        <v>18</v>
      </c>
      <c r="F617" s="1">
        <v>201</v>
      </c>
      <c r="G617" s="1" t="s">
        <v>55</v>
      </c>
      <c r="H617" s="1">
        <v>1911</v>
      </c>
      <c r="I617" s="2">
        <f t="shared" ca="1" si="9"/>
        <v>43265</v>
      </c>
      <c r="J617" s="1" t="str">
        <f ca="1">IFERROR(IF(YEAR(Tabla1[[#This Row],[FECHA EJEC.]])&gt;0,"CONFORME","STANDBY"),"PENDIENTE")</f>
        <v>CONFORME</v>
      </c>
      <c r="K617" s="2">
        <f ca="1">IF(VLOOKUP(RANDBETWEEN(1,20),Tablas!$Q$6:$R$25,2,0)=0,"",Tabla1[[#This Row],[FECHA PROG.]]+VLOOKUP(RANDBETWEEN(1,20),Tablas!$Q$6:$R$25,2,0))</f>
        <v>43265</v>
      </c>
      <c r="L617" s="7">
        <f ca="1">IF(Tabla1[[#This Row],[FECHA EJEC.]]="","",TIME(RANDBETWEEN(9,15),RANDBETWEEN(10,40),0))</f>
        <v>0.39791666666666664</v>
      </c>
      <c r="M617" s="7">
        <f ca="1">IF(Tabla1[[#This Row],[FECHA EJEC.]]="","",Tabla1[[#This Row],[HORA INICIO]]+TIME(RANDBETWEEN(1,4),RANDBETWEEN(10,30),0))</f>
        <v>0.49027777777777776</v>
      </c>
      <c r="N617" s="8">
        <f ca="1">IF(Tabla1[[#This Row],[FECHA EJEC.]]="","",HOUR(Tabla1[[#This Row],[HORA TERMINO]]-Tabla1[[#This Row],[HORA INICIO]])+MINUTE(Tabla1[[#This Row],[HORA TERMINO]]-Tabla1[[#This Row],[HORA INICIO]])/60)</f>
        <v>2.2166666666666668</v>
      </c>
      <c r="O617" s="1" t="str">
        <f ca="1">IF(AND(K617=I617,J617="CONFORME"),"FECHA CUMPLIDA",IF(J617="STAND BY","STAND BY",IF(J617=""," ",IF(Tabla1[[#This Row],[FECHA EJEC.]]="","PENDIENTE",CONCATENATE("RETRASO DE ",(K617-I617)," DIAS")))))</f>
        <v>FECHA CUMPLIDA</v>
      </c>
      <c r="P617" s="2" t="str">
        <f ca="1">VLOOKUP(MONTH(Tabla1[[#This Row],[FECHA PROG.]]),Tabla2[],2,0)</f>
        <v>Jun</v>
      </c>
      <c r="Q617" s="1">
        <f ca="1">YEAR(Tabla1[[#This Row],[FECHA PROG.]])</f>
        <v>2018</v>
      </c>
      <c r="R617" s="8">
        <f ca="1">360-SUMIFS(Tabla1[HORAS],Tabla1[MÁQUINA],Tabla1[[#This Row],[MÁQUINA]],Tabla1[AÑO],Tabla1[[#This Row],[AÑO]],Tabla1[MES],Tabla1[[#This Row],[MES]])</f>
        <v>357.78333333333336</v>
      </c>
      <c r="S617" s="17">
        <f ca="1">Tabla1[[#This Row],[HORAS DISPONIBLES]]/360</f>
        <v>0.99384259259259267</v>
      </c>
    </row>
    <row r="618" spans="1:19" x14ac:dyDescent="0.2">
      <c r="A618" s="1" t="s">
        <v>164</v>
      </c>
      <c r="B618" s="1" t="s">
        <v>73</v>
      </c>
      <c r="C618" s="1" t="str">
        <f ca="1">VLOOKUP(RANDBETWEEN(1,13),Tablas!$N$7:$O$19,2,0)</f>
        <v>RETROEXCAVADORA</v>
      </c>
      <c r="E618" s="1" t="s">
        <v>18</v>
      </c>
      <c r="F618" s="1">
        <v>201</v>
      </c>
      <c r="G618" s="1" t="s">
        <v>55</v>
      </c>
      <c r="H618" s="1">
        <v>1911</v>
      </c>
      <c r="I618" s="2">
        <f t="shared" ca="1" si="9"/>
        <v>43371</v>
      </c>
      <c r="J618" s="1" t="str">
        <f ca="1">IFERROR(IF(YEAR(Tabla1[[#This Row],[FECHA EJEC.]])&gt;0,"CONFORME","STANDBY"),"PENDIENTE")</f>
        <v>PENDIENTE</v>
      </c>
      <c r="K618" s="2" t="str">
        <f ca="1">IF(VLOOKUP(RANDBETWEEN(1,20),Tablas!$Q$6:$R$25,2,0)=0,"",Tabla1[[#This Row],[FECHA PROG.]]+VLOOKUP(RANDBETWEEN(1,20),Tablas!$Q$6:$R$25,2,0))</f>
        <v/>
      </c>
      <c r="L618" s="7" t="str">
        <f ca="1">IF(Tabla1[[#This Row],[FECHA EJEC.]]="","",TIME(RANDBETWEEN(9,15),RANDBETWEEN(10,40),0))</f>
        <v/>
      </c>
      <c r="M618" s="7" t="str">
        <f ca="1">IF(Tabla1[[#This Row],[FECHA EJEC.]]="","",Tabla1[[#This Row],[HORA INICIO]]+TIME(RANDBETWEEN(1,4),RANDBETWEEN(10,30),0))</f>
        <v/>
      </c>
      <c r="N618" s="8" t="str">
        <f ca="1">IF(Tabla1[[#This Row],[FECHA EJEC.]]="","",HOUR(Tabla1[[#This Row],[HORA TERMINO]]-Tabla1[[#This Row],[HORA INICIO]])+MINUTE(Tabla1[[#This Row],[HORA TERMINO]]-Tabla1[[#This Row],[HORA INICIO]])/60)</f>
        <v/>
      </c>
      <c r="O618" s="1" t="str">
        <f ca="1">IF(AND(K618=I618,J618="CONFORME"),"FECHA CUMPLIDA",IF(J618="STAND BY","STAND BY",IF(J618=""," ",IF(Tabla1[[#This Row],[FECHA EJEC.]]="","PENDIENTE",CONCATENATE("RETRASO DE ",(K618-I618)," DIAS")))))</f>
        <v>PENDIENTE</v>
      </c>
      <c r="P618" s="2" t="str">
        <f ca="1">VLOOKUP(MONTH(Tabla1[[#This Row],[FECHA PROG.]]),Tabla2[],2,0)</f>
        <v>Set</v>
      </c>
      <c r="Q618" s="1">
        <f ca="1">YEAR(Tabla1[[#This Row],[FECHA PROG.]])</f>
        <v>2018</v>
      </c>
      <c r="R618" s="8">
        <f ca="1">360-SUMIFS(Tabla1[HORAS],Tabla1[MÁQUINA],Tabla1[[#This Row],[MÁQUINA]],Tabla1[AÑO],Tabla1[[#This Row],[AÑO]],Tabla1[MES],Tabla1[[#This Row],[MES]])</f>
        <v>360</v>
      </c>
      <c r="S618" s="17">
        <f ca="1">Tabla1[[#This Row],[HORAS DISPONIBLES]]/360</f>
        <v>1</v>
      </c>
    </row>
    <row r="619" spans="1:19" x14ac:dyDescent="0.2">
      <c r="A619" s="1" t="s">
        <v>165</v>
      </c>
      <c r="B619" s="1" t="s">
        <v>74</v>
      </c>
      <c r="C619" s="1" t="str">
        <f ca="1">VLOOKUP(RANDBETWEEN(1,13),Tablas!$N$7:$O$19,2,0)</f>
        <v>DRAGAS</v>
      </c>
      <c r="E619" s="1" t="s">
        <v>18</v>
      </c>
      <c r="F619" s="1">
        <v>201</v>
      </c>
      <c r="G619" s="1" t="s">
        <v>55</v>
      </c>
      <c r="H619" s="1">
        <v>1911</v>
      </c>
      <c r="I619" s="2">
        <f t="shared" ca="1" si="9"/>
        <v>43515</v>
      </c>
      <c r="J619" s="1" t="str">
        <f ca="1">IFERROR(IF(YEAR(Tabla1[[#This Row],[FECHA EJEC.]])&gt;0,"CONFORME","STANDBY"),"PENDIENTE")</f>
        <v>CONFORME</v>
      </c>
      <c r="K619" s="2">
        <f ca="1">IF(VLOOKUP(RANDBETWEEN(1,20),Tablas!$Q$6:$R$25,2,0)=0,"",Tabla1[[#This Row],[FECHA PROG.]]+VLOOKUP(RANDBETWEEN(1,20),Tablas!$Q$6:$R$25,2,0))</f>
        <v>43516</v>
      </c>
      <c r="L619" s="7">
        <f ca="1">IF(Tabla1[[#This Row],[FECHA EJEC.]]="","",TIME(RANDBETWEEN(9,15),RANDBETWEEN(10,40),0))</f>
        <v>0.60416666666666663</v>
      </c>
      <c r="M619" s="7">
        <f ca="1">IF(Tabla1[[#This Row],[FECHA EJEC.]]="","",Tabla1[[#This Row],[HORA INICIO]]+TIME(RANDBETWEEN(1,4),RANDBETWEEN(10,30),0))</f>
        <v>0.65347222222222223</v>
      </c>
      <c r="N619" s="8">
        <f ca="1">IF(Tabla1[[#This Row],[FECHA EJEC.]]="","",HOUR(Tabla1[[#This Row],[HORA TERMINO]]-Tabla1[[#This Row],[HORA INICIO]])+MINUTE(Tabla1[[#This Row],[HORA TERMINO]]-Tabla1[[#This Row],[HORA INICIO]])/60)</f>
        <v>1.1833333333333333</v>
      </c>
      <c r="O619" s="1" t="str">
        <f ca="1">IF(AND(K619=I619,J619="CONFORME"),"FECHA CUMPLIDA",IF(J619="STAND BY","STAND BY",IF(J619=""," ",IF(Tabla1[[#This Row],[FECHA EJEC.]]="","PENDIENTE",CONCATENATE("RETRASO DE ",(K619-I619)," DIAS")))))</f>
        <v>RETRASO DE 1 DIAS</v>
      </c>
      <c r="P619" s="2" t="str">
        <f ca="1">VLOOKUP(MONTH(Tabla1[[#This Row],[FECHA PROG.]]),Tabla2[],2,0)</f>
        <v>Feb</v>
      </c>
      <c r="Q619" s="1">
        <f ca="1">YEAR(Tabla1[[#This Row],[FECHA PROG.]])</f>
        <v>2019</v>
      </c>
      <c r="R619" s="8">
        <f ca="1">360-SUMIFS(Tabla1[HORAS],Tabla1[MÁQUINA],Tabla1[[#This Row],[MÁQUINA]],Tabla1[AÑO],Tabla1[[#This Row],[AÑO]],Tabla1[MES],Tabla1[[#This Row],[MES]])</f>
        <v>354.56666666666666</v>
      </c>
      <c r="S619" s="17">
        <f ca="1">Tabla1[[#This Row],[HORAS DISPONIBLES]]/360</f>
        <v>0.98490740740740734</v>
      </c>
    </row>
    <row r="620" spans="1:19" x14ac:dyDescent="0.2">
      <c r="A620" s="1" t="s">
        <v>166</v>
      </c>
      <c r="B620" s="1" t="s">
        <v>75</v>
      </c>
      <c r="C620" s="1" t="str">
        <f ca="1">VLOOKUP(RANDBETWEEN(1,13),Tablas!$N$7:$O$19,2,0)</f>
        <v>PAVIMENTADORA</v>
      </c>
      <c r="E620" s="1" t="s">
        <v>18</v>
      </c>
      <c r="F620" s="1">
        <v>201</v>
      </c>
      <c r="G620" s="1" t="s">
        <v>55</v>
      </c>
      <c r="H620" s="1">
        <v>1911</v>
      </c>
      <c r="I620" s="2">
        <f t="shared" ca="1" si="9"/>
        <v>43564</v>
      </c>
      <c r="J620" s="1" t="str">
        <f ca="1">IFERROR(IF(YEAR(Tabla1[[#This Row],[FECHA EJEC.]])&gt;0,"CONFORME","STANDBY"),"PENDIENTE")</f>
        <v>CONFORME</v>
      </c>
      <c r="K620" s="2">
        <f ca="1">IF(VLOOKUP(RANDBETWEEN(1,20),Tablas!$Q$6:$R$25,2,0)=0,"",Tabla1[[#This Row],[FECHA PROG.]]+VLOOKUP(RANDBETWEEN(1,20),Tablas!$Q$6:$R$25,2,0))</f>
        <v>43566</v>
      </c>
      <c r="L620" s="7">
        <f ca="1">IF(Tabla1[[#This Row],[FECHA EJEC.]]="","",TIME(RANDBETWEEN(9,15),RANDBETWEEN(10,40),0))</f>
        <v>0.63402777777777775</v>
      </c>
      <c r="M620" s="7">
        <f ca="1">IF(Tabla1[[#This Row],[FECHA EJEC.]]="","",Tabla1[[#This Row],[HORA INICIO]]+TIME(RANDBETWEEN(1,4),RANDBETWEEN(10,30),0))</f>
        <v>0.82152777777777775</v>
      </c>
      <c r="N620" s="8">
        <f ca="1">IF(Tabla1[[#This Row],[FECHA EJEC.]]="","",HOUR(Tabla1[[#This Row],[HORA TERMINO]]-Tabla1[[#This Row],[HORA INICIO]])+MINUTE(Tabla1[[#This Row],[HORA TERMINO]]-Tabla1[[#This Row],[HORA INICIO]])/60)</f>
        <v>4.5</v>
      </c>
      <c r="O620" s="1" t="str">
        <f ca="1">IF(AND(K620=I620,J620="CONFORME"),"FECHA CUMPLIDA",IF(J620="STAND BY","STAND BY",IF(J620=""," ",IF(Tabla1[[#This Row],[FECHA EJEC.]]="","PENDIENTE",CONCATENATE("RETRASO DE ",(K620-I620)," DIAS")))))</f>
        <v>RETRASO DE 2 DIAS</v>
      </c>
      <c r="P620" s="2" t="str">
        <f ca="1">VLOOKUP(MONTH(Tabla1[[#This Row],[FECHA PROG.]]),Tabla2[],2,0)</f>
        <v>Abr</v>
      </c>
      <c r="Q620" s="1">
        <f ca="1">YEAR(Tabla1[[#This Row],[FECHA PROG.]])</f>
        <v>2019</v>
      </c>
      <c r="R620" s="8">
        <f ca="1">360-SUMIFS(Tabla1[HORAS],Tabla1[MÁQUINA],Tabla1[[#This Row],[MÁQUINA]],Tabla1[AÑO],Tabla1[[#This Row],[AÑO]],Tabla1[MES],Tabla1[[#This Row],[MES]])</f>
        <v>355.5</v>
      </c>
      <c r="S620" s="17">
        <f ca="1">Tabla1[[#This Row],[HORAS DISPONIBLES]]/360</f>
        <v>0.98750000000000004</v>
      </c>
    </row>
    <row r="621" spans="1:19" x14ac:dyDescent="0.2">
      <c r="A621" s="1" t="s">
        <v>167</v>
      </c>
      <c r="B621" s="1" t="s">
        <v>76</v>
      </c>
      <c r="C621" s="1" t="str">
        <f ca="1">VLOOKUP(RANDBETWEEN(1,13),Tablas!$N$7:$O$19,2,0)</f>
        <v>MOTOTRAILLA</v>
      </c>
      <c r="E621" s="1" t="s">
        <v>18</v>
      </c>
      <c r="F621" s="1">
        <v>201</v>
      </c>
      <c r="G621" s="1" t="s">
        <v>55</v>
      </c>
      <c r="H621" s="1">
        <v>1911</v>
      </c>
      <c r="I621" s="2">
        <f t="shared" ca="1" si="9"/>
        <v>43584</v>
      </c>
      <c r="J621" s="1" t="str">
        <f ca="1">IFERROR(IF(YEAR(Tabla1[[#This Row],[FECHA EJEC.]])&gt;0,"CONFORME","STANDBY"),"PENDIENTE")</f>
        <v>CONFORME</v>
      </c>
      <c r="K621" s="2">
        <f ca="1">IF(VLOOKUP(RANDBETWEEN(1,20),Tablas!$Q$6:$R$25,2,0)=0,"",Tabla1[[#This Row],[FECHA PROG.]]+VLOOKUP(RANDBETWEEN(1,20),Tablas!$Q$6:$R$25,2,0))</f>
        <v>43586</v>
      </c>
      <c r="L621" s="7">
        <f ca="1">IF(Tabla1[[#This Row],[FECHA EJEC.]]="","",TIME(RANDBETWEEN(9,15),RANDBETWEEN(10,40),0))</f>
        <v>0.60972222222222228</v>
      </c>
      <c r="M621" s="7">
        <f ca="1">IF(Tabla1[[#This Row],[FECHA EJEC.]]="","",Tabla1[[#This Row],[HORA INICIO]]+TIME(RANDBETWEEN(1,4),RANDBETWEEN(10,30),0))</f>
        <v>0.70416666666666672</v>
      </c>
      <c r="N621" s="8">
        <f ca="1">IF(Tabla1[[#This Row],[FECHA EJEC.]]="","",HOUR(Tabla1[[#This Row],[HORA TERMINO]]-Tabla1[[#This Row],[HORA INICIO]])+MINUTE(Tabla1[[#This Row],[HORA TERMINO]]-Tabla1[[#This Row],[HORA INICIO]])/60)</f>
        <v>2.2666666666666666</v>
      </c>
      <c r="O621" s="1" t="str">
        <f ca="1">IF(AND(K621=I621,J621="CONFORME"),"FECHA CUMPLIDA",IF(J621="STAND BY","STAND BY",IF(J621=""," ",IF(Tabla1[[#This Row],[FECHA EJEC.]]="","PENDIENTE",CONCATENATE("RETRASO DE ",(K621-I621)," DIAS")))))</f>
        <v>RETRASO DE 2 DIAS</v>
      </c>
      <c r="P621" s="2" t="str">
        <f ca="1">VLOOKUP(MONTH(Tabla1[[#This Row],[FECHA PROG.]]),Tabla2[],2,0)</f>
        <v>Abr</v>
      </c>
      <c r="Q621" s="1">
        <f ca="1">YEAR(Tabla1[[#This Row],[FECHA PROG.]])</f>
        <v>2019</v>
      </c>
      <c r="R621" s="8">
        <f ca="1">360-SUMIFS(Tabla1[HORAS],Tabla1[MÁQUINA],Tabla1[[#This Row],[MÁQUINA]],Tabla1[AÑO],Tabla1[[#This Row],[AÑO]],Tabla1[MES],Tabla1[[#This Row],[MES]])</f>
        <v>357.73333333333335</v>
      </c>
      <c r="S621" s="17">
        <f ca="1">Tabla1[[#This Row],[HORAS DISPONIBLES]]/360</f>
        <v>0.99370370370370376</v>
      </c>
    </row>
    <row r="622" spans="1:19" x14ac:dyDescent="0.2">
      <c r="A622" s="1" t="s">
        <v>168</v>
      </c>
      <c r="B622" s="1" t="s">
        <v>77</v>
      </c>
      <c r="C622" s="1" t="str">
        <f ca="1">VLOOKUP(RANDBETWEEN(1,13),Tablas!$N$7:$O$19,2,0)</f>
        <v>TRACTORES</v>
      </c>
      <c r="E622" s="1" t="s">
        <v>18</v>
      </c>
      <c r="F622" s="1">
        <v>201</v>
      </c>
      <c r="G622" s="1" t="s">
        <v>55</v>
      </c>
      <c r="H622" s="1">
        <v>1911</v>
      </c>
      <c r="I622" s="2">
        <f t="shared" ca="1" si="9"/>
        <v>43282</v>
      </c>
      <c r="J622" s="1" t="str">
        <f ca="1">IFERROR(IF(YEAR(Tabla1[[#This Row],[FECHA EJEC.]])&gt;0,"CONFORME","STANDBY"),"PENDIENTE")</f>
        <v>CONFORME</v>
      </c>
      <c r="K622" s="2">
        <f ca="1">IF(VLOOKUP(RANDBETWEEN(1,20),Tablas!$Q$6:$R$25,2,0)=0,"",Tabla1[[#This Row],[FECHA PROG.]]+VLOOKUP(RANDBETWEEN(1,20),Tablas!$Q$6:$R$25,2,0))</f>
        <v>43284</v>
      </c>
      <c r="L622" s="7">
        <f ca="1">IF(Tabla1[[#This Row],[FECHA EJEC.]]="","",TIME(RANDBETWEEN(9,15),RANDBETWEEN(10,40),0))</f>
        <v>0.6020833333333333</v>
      </c>
      <c r="M622" s="7">
        <f ca="1">IF(Tabla1[[#This Row],[FECHA EJEC.]]="","",Tabla1[[#This Row],[HORA INICIO]]+TIME(RANDBETWEEN(1,4),RANDBETWEEN(10,30),0))</f>
        <v>0.65694444444444444</v>
      </c>
      <c r="N622" s="8">
        <f ca="1">IF(Tabla1[[#This Row],[FECHA EJEC.]]="","",HOUR(Tabla1[[#This Row],[HORA TERMINO]]-Tabla1[[#This Row],[HORA INICIO]])+MINUTE(Tabla1[[#This Row],[HORA TERMINO]]-Tabla1[[#This Row],[HORA INICIO]])/60)</f>
        <v>1.3166666666666667</v>
      </c>
      <c r="O622" s="1" t="str">
        <f ca="1">IF(AND(K622=I622,J622="CONFORME"),"FECHA CUMPLIDA",IF(J622="STAND BY","STAND BY",IF(J622=""," ",IF(Tabla1[[#This Row],[FECHA EJEC.]]="","PENDIENTE",CONCATENATE("RETRASO DE ",(K622-I622)," DIAS")))))</f>
        <v>RETRASO DE 2 DIAS</v>
      </c>
      <c r="P622" s="2" t="str">
        <f ca="1">VLOOKUP(MONTH(Tabla1[[#This Row],[FECHA PROG.]]),Tabla2[],2,0)</f>
        <v>Jul</v>
      </c>
      <c r="Q622" s="1">
        <f ca="1">YEAR(Tabla1[[#This Row],[FECHA PROG.]])</f>
        <v>2018</v>
      </c>
      <c r="R622" s="8">
        <f ca="1">360-SUMIFS(Tabla1[HORAS],Tabla1[MÁQUINA],Tabla1[[#This Row],[MÁQUINA]],Tabla1[AÑO],Tabla1[[#This Row],[AÑO]],Tabla1[MES],Tabla1[[#This Row],[MES]])</f>
        <v>355.35</v>
      </c>
      <c r="S622" s="17">
        <f ca="1">Tabla1[[#This Row],[HORAS DISPONIBLES]]/360</f>
        <v>0.98708333333333342</v>
      </c>
    </row>
    <row r="623" spans="1:19" x14ac:dyDescent="0.2">
      <c r="A623" s="1" t="s">
        <v>169</v>
      </c>
      <c r="B623" s="1" t="s">
        <v>78</v>
      </c>
      <c r="C623" s="1" t="str">
        <f ca="1">VLOOKUP(RANDBETWEEN(1,13),Tablas!$N$7:$O$19,2,0)</f>
        <v>EXCAVADORA</v>
      </c>
      <c r="E623" s="1" t="s">
        <v>18</v>
      </c>
      <c r="F623" s="1">
        <v>201</v>
      </c>
      <c r="G623" s="1" t="s">
        <v>55</v>
      </c>
      <c r="H623" s="1">
        <v>1911</v>
      </c>
      <c r="I623" s="2">
        <f t="shared" ca="1" si="9"/>
        <v>43585</v>
      </c>
      <c r="J623" s="1" t="str">
        <f ca="1">IFERROR(IF(YEAR(Tabla1[[#This Row],[FECHA EJEC.]])&gt;0,"CONFORME","STANDBY"),"PENDIENTE")</f>
        <v>CONFORME</v>
      </c>
      <c r="K623" s="2">
        <f ca="1">IF(VLOOKUP(RANDBETWEEN(1,20),Tablas!$Q$6:$R$25,2,0)=0,"",Tabla1[[#This Row],[FECHA PROG.]]+VLOOKUP(RANDBETWEEN(1,20),Tablas!$Q$6:$R$25,2,0))</f>
        <v>43585</v>
      </c>
      <c r="L623" s="7">
        <f ca="1">IF(Tabla1[[#This Row],[FECHA EJEC.]]="","",TIME(RANDBETWEEN(9,15),RANDBETWEEN(10,40),0))</f>
        <v>0.4861111111111111</v>
      </c>
      <c r="M623" s="7">
        <f ca="1">IF(Tabla1[[#This Row],[FECHA EJEC.]]="","",Tabla1[[#This Row],[HORA INICIO]]+TIME(RANDBETWEEN(1,4),RANDBETWEEN(10,30),0))</f>
        <v>0.67222222222222228</v>
      </c>
      <c r="N623" s="8">
        <f ca="1">IF(Tabla1[[#This Row],[FECHA EJEC.]]="","",HOUR(Tabla1[[#This Row],[HORA TERMINO]]-Tabla1[[#This Row],[HORA INICIO]])+MINUTE(Tabla1[[#This Row],[HORA TERMINO]]-Tabla1[[#This Row],[HORA INICIO]])/60)</f>
        <v>4.4666666666666668</v>
      </c>
      <c r="O623" s="1" t="str">
        <f ca="1">IF(AND(K623=I623,J623="CONFORME"),"FECHA CUMPLIDA",IF(J623="STAND BY","STAND BY",IF(J623=""," ",IF(Tabla1[[#This Row],[FECHA EJEC.]]="","PENDIENTE",CONCATENATE("RETRASO DE ",(K623-I623)," DIAS")))))</f>
        <v>FECHA CUMPLIDA</v>
      </c>
      <c r="P623" s="2" t="str">
        <f ca="1">VLOOKUP(MONTH(Tabla1[[#This Row],[FECHA PROG.]]),Tabla2[],2,0)</f>
        <v>Abr</v>
      </c>
      <c r="Q623" s="1">
        <f ca="1">YEAR(Tabla1[[#This Row],[FECHA PROG.]])</f>
        <v>2019</v>
      </c>
      <c r="R623" s="8">
        <f ca="1">360-SUMIFS(Tabla1[HORAS],Tabla1[MÁQUINA],Tabla1[[#This Row],[MÁQUINA]],Tabla1[AÑO],Tabla1[[#This Row],[AÑO]],Tabla1[MES],Tabla1[[#This Row],[MES]])</f>
        <v>353.31666666666666</v>
      </c>
      <c r="S623" s="17">
        <f ca="1">Tabla1[[#This Row],[HORAS DISPONIBLES]]/360</f>
        <v>0.98143518518518513</v>
      </c>
    </row>
    <row r="624" spans="1:19" x14ac:dyDescent="0.2">
      <c r="A624" s="1" t="s">
        <v>135</v>
      </c>
      <c r="B624" s="1" t="s">
        <v>16</v>
      </c>
      <c r="C624" s="1" t="str">
        <f ca="1">VLOOKUP(RANDBETWEEN(1,13),Tablas!$N$7:$O$19,2,0)</f>
        <v>MOTONIVELADORA</v>
      </c>
      <c r="D624" s="1" t="s">
        <v>12</v>
      </c>
      <c r="E624" s="1" t="s">
        <v>13</v>
      </c>
      <c r="F624" s="1">
        <v>107</v>
      </c>
      <c r="G624" s="1" t="s">
        <v>55</v>
      </c>
      <c r="H624" s="1">
        <v>1911</v>
      </c>
      <c r="I624" s="2">
        <f t="shared" ca="1" si="9"/>
        <v>43120</v>
      </c>
      <c r="J624" s="1" t="str">
        <f ca="1">IFERROR(IF(YEAR(Tabla1[[#This Row],[FECHA EJEC.]])&gt;0,"CONFORME","STANDBY"),"PENDIENTE")</f>
        <v>CONFORME</v>
      </c>
      <c r="K624" s="2">
        <f ca="1">IF(VLOOKUP(RANDBETWEEN(1,20),Tablas!$Q$6:$R$25,2,0)=0,"",Tabla1[[#This Row],[FECHA PROG.]]+VLOOKUP(RANDBETWEEN(1,20),Tablas!$Q$6:$R$25,2,0))</f>
        <v>43122</v>
      </c>
      <c r="L624" s="7">
        <f ca="1">IF(Tabla1[[#This Row],[FECHA EJEC.]]="","",TIME(RANDBETWEEN(9,15),RANDBETWEEN(10,40),0))</f>
        <v>0.65208333333333335</v>
      </c>
      <c r="M624" s="7">
        <f ca="1">IF(Tabla1[[#This Row],[FECHA EJEC.]]="","",Tabla1[[#This Row],[HORA INICIO]]+TIME(RANDBETWEEN(1,4),RANDBETWEEN(10,30),0))</f>
        <v>0.79166666666666674</v>
      </c>
      <c r="N624" s="8">
        <f ca="1">IF(Tabla1[[#This Row],[FECHA EJEC.]]="","",HOUR(Tabla1[[#This Row],[HORA TERMINO]]-Tabla1[[#This Row],[HORA INICIO]])+MINUTE(Tabla1[[#This Row],[HORA TERMINO]]-Tabla1[[#This Row],[HORA INICIO]])/60)</f>
        <v>3.35</v>
      </c>
      <c r="O624" s="1" t="str">
        <f ca="1">IF(AND(K624=I624,J624="CONFORME"),"FECHA CUMPLIDA",IF(J624="STAND BY","STAND BY",IF(J624=""," ",IF(Tabla1[[#This Row],[FECHA EJEC.]]="","PENDIENTE",CONCATENATE("RETRASO DE ",(K624-I624)," DIAS")))))</f>
        <v>RETRASO DE 2 DIAS</v>
      </c>
      <c r="P624" s="2" t="str">
        <f ca="1">VLOOKUP(MONTH(Tabla1[[#This Row],[FECHA PROG.]]),Tabla2[],2,0)</f>
        <v>Ene</v>
      </c>
      <c r="Q624" s="1">
        <f ca="1">YEAR(Tabla1[[#This Row],[FECHA PROG.]])</f>
        <v>2018</v>
      </c>
      <c r="R624" s="8">
        <f ca="1">360-SUMIFS(Tabla1[HORAS],Tabla1[MÁQUINA],Tabla1[[#This Row],[MÁQUINA]],Tabla1[AÑO],Tabla1[[#This Row],[AÑO]],Tabla1[MES],Tabla1[[#This Row],[MES]])</f>
        <v>351.7</v>
      </c>
      <c r="S624" s="17">
        <f ca="1">Tabla1[[#This Row],[HORAS DISPONIBLES]]/360</f>
        <v>0.97694444444444439</v>
      </c>
    </row>
    <row r="625" spans="1:19" x14ac:dyDescent="0.2">
      <c r="A625" s="1" t="s">
        <v>135</v>
      </c>
      <c r="B625" s="1" t="s">
        <v>16</v>
      </c>
      <c r="C625" s="1" t="str">
        <f ca="1">VLOOKUP(RANDBETWEEN(1,13),Tablas!$N$7:$O$19,2,0)</f>
        <v>COMPACTADORA</v>
      </c>
      <c r="D625" s="1" t="s">
        <v>12</v>
      </c>
      <c r="E625" s="1" t="s">
        <v>18</v>
      </c>
      <c r="F625" s="1">
        <v>107</v>
      </c>
      <c r="G625" s="1" t="s">
        <v>55</v>
      </c>
      <c r="H625" s="1">
        <v>1911</v>
      </c>
      <c r="I625" s="2">
        <f t="shared" ca="1" si="9"/>
        <v>43362</v>
      </c>
      <c r="J625" s="1" t="str">
        <f ca="1">IFERROR(IF(YEAR(Tabla1[[#This Row],[FECHA EJEC.]])&gt;0,"CONFORME","STANDBY"),"PENDIENTE")</f>
        <v>CONFORME</v>
      </c>
      <c r="K625" s="2">
        <f ca="1">IF(VLOOKUP(RANDBETWEEN(1,20),Tablas!$Q$6:$R$25,2,0)=0,"",Tabla1[[#This Row],[FECHA PROG.]]+VLOOKUP(RANDBETWEEN(1,20),Tablas!$Q$6:$R$25,2,0))</f>
        <v>43366</v>
      </c>
      <c r="L625" s="7">
        <f ca="1">IF(Tabla1[[#This Row],[FECHA EJEC.]]="","",TIME(RANDBETWEEN(9,15),RANDBETWEEN(10,40),0))</f>
        <v>0.6430555555555556</v>
      </c>
      <c r="M625" s="7">
        <f ca="1">IF(Tabla1[[#This Row],[FECHA EJEC.]]="","",Tabla1[[#This Row],[HORA INICIO]]+TIME(RANDBETWEEN(1,4),RANDBETWEEN(10,30),0))</f>
        <v>0.74722222222222223</v>
      </c>
      <c r="N625" s="8">
        <f ca="1">IF(Tabla1[[#This Row],[FECHA EJEC.]]="","",HOUR(Tabla1[[#This Row],[HORA TERMINO]]-Tabla1[[#This Row],[HORA INICIO]])+MINUTE(Tabla1[[#This Row],[HORA TERMINO]]-Tabla1[[#This Row],[HORA INICIO]])/60)</f>
        <v>2.5</v>
      </c>
      <c r="O625" s="1" t="str">
        <f ca="1">IF(AND(K625=I625,J625="CONFORME"),"FECHA CUMPLIDA",IF(J625="STAND BY","STAND BY",IF(J625=""," ",IF(Tabla1[[#This Row],[FECHA EJEC.]]="","PENDIENTE",CONCATENATE("RETRASO DE ",(K625-I625)," DIAS")))))</f>
        <v>RETRASO DE 4 DIAS</v>
      </c>
      <c r="P625" s="2" t="str">
        <f ca="1">VLOOKUP(MONTH(Tabla1[[#This Row],[FECHA PROG.]]),Tabla2[],2,0)</f>
        <v>Set</v>
      </c>
      <c r="Q625" s="1">
        <f ca="1">YEAR(Tabla1[[#This Row],[FECHA PROG.]])</f>
        <v>2018</v>
      </c>
      <c r="R625" s="8">
        <f ca="1">360-SUMIFS(Tabla1[HORAS],Tabla1[MÁQUINA],Tabla1[[#This Row],[MÁQUINA]],Tabla1[AÑO],Tabla1[[#This Row],[AÑO]],Tabla1[MES],Tabla1[[#This Row],[MES]])</f>
        <v>340.91666666666669</v>
      </c>
      <c r="S625" s="17">
        <f ca="1">Tabla1[[#This Row],[HORAS DISPONIBLES]]/360</f>
        <v>0.94699074074074074</v>
      </c>
    </row>
    <row r="626" spans="1:19" x14ac:dyDescent="0.2">
      <c r="A626" s="1" t="s">
        <v>188</v>
      </c>
      <c r="B626" s="1" t="s">
        <v>35</v>
      </c>
      <c r="C626" s="1" t="str">
        <f ca="1">VLOOKUP(RANDBETWEEN(1,13),Tablas!$N$7:$O$19,2,0)</f>
        <v>CISTERNAS DE AGUA</v>
      </c>
      <c r="D626" s="1" t="s">
        <v>12</v>
      </c>
      <c r="E626" s="1" t="s">
        <v>13</v>
      </c>
      <c r="F626" s="1">
        <v>106</v>
      </c>
      <c r="G626" s="1" t="s">
        <v>29</v>
      </c>
      <c r="H626" s="1">
        <v>908</v>
      </c>
      <c r="I626" s="2">
        <f t="shared" ca="1" si="9"/>
        <v>43475</v>
      </c>
      <c r="J626" s="1" t="str">
        <f ca="1">IFERROR(IF(YEAR(Tabla1[[#This Row],[FECHA EJEC.]])&gt;0,"CONFORME","STANDBY"),"PENDIENTE")</f>
        <v>CONFORME</v>
      </c>
      <c r="K626" s="2">
        <f ca="1">IF(VLOOKUP(RANDBETWEEN(1,20),Tablas!$Q$6:$R$25,2,0)=0,"",Tabla1[[#This Row],[FECHA PROG.]]+VLOOKUP(RANDBETWEEN(1,20),Tablas!$Q$6:$R$25,2,0))</f>
        <v>43476</v>
      </c>
      <c r="L626" s="7">
        <f ca="1">IF(Tabla1[[#This Row],[FECHA EJEC.]]="","",TIME(RANDBETWEEN(9,15),RANDBETWEEN(10,40),0))</f>
        <v>0.60347222222222219</v>
      </c>
      <c r="M626" s="7">
        <f ca="1">IF(Tabla1[[#This Row],[FECHA EJEC.]]="","",Tabla1[[#This Row],[HORA INICIO]]+TIME(RANDBETWEEN(1,4),RANDBETWEEN(10,30),0))</f>
        <v>0.69513888888888886</v>
      </c>
      <c r="N626" s="8">
        <f ca="1">IF(Tabla1[[#This Row],[FECHA EJEC.]]="","",HOUR(Tabla1[[#This Row],[HORA TERMINO]]-Tabla1[[#This Row],[HORA INICIO]])+MINUTE(Tabla1[[#This Row],[HORA TERMINO]]-Tabla1[[#This Row],[HORA INICIO]])/60)</f>
        <v>2.2000000000000002</v>
      </c>
      <c r="O626" s="1" t="str">
        <f ca="1">IF(AND(K626=I626,J626="CONFORME"),"FECHA CUMPLIDA",IF(J626="STAND BY","STAND BY",IF(J626=""," ",IF(Tabla1[[#This Row],[FECHA EJEC.]]="","PENDIENTE",CONCATENATE("RETRASO DE ",(K626-I626)," DIAS")))))</f>
        <v>RETRASO DE 1 DIAS</v>
      </c>
      <c r="P626" s="2" t="str">
        <f ca="1">VLOOKUP(MONTH(Tabla1[[#This Row],[FECHA PROG.]]),Tabla2[],2,0)</f>
        <v>Ene</v>
      </c>
      <c r="Q626" s="1">
        <f ca="1">YEAR(Tabla1[[#This Row],[FECHA PROG.]])</f>
        <v>2019</v>
      </c>
      <c r="R626" s="8">
        <f ca="1">360-SUMIFS(Tabla1[HORAS],Tabla1[MÁQUINA],Tabla1[[#This Row],[MÁQUINA]],Tabla1[AÑO],Tabla1[[#This Row],[AÑO]],Tabla1[MES],Tabla1[[#This Row],[MES]])</f>
        <v>354.35</v>
      </c>
      <c r="S626" s="17">
        <f ca="1">Tabla1[[#This Row],[HORAS DISPONIBLES]]/360</f>
        <v>0.98430555555555566</v>
      </c>
    </row>
    <row r="627" spans="1:19" x14ac:dyDescent="0.2">
      <c r="A627" s="1" t="s">
        <v>188</v>
      </c>
      <c r="B627" s="1" t="s">
        <v>35</v>
      </c>
      <c r="C627" s="1" t="str">
        <f ca="1">VLOOKUP(RANDBETWEEN(1,13),Tablas!$N$7:$O$19,2,0)</f>
        <v>CISTERNAS DE AGUA</v>
      </c>
      <c r="D627" s="1" t="s">
        <v>12</v>
      </c>
      <c r="E627" s="1" t="s">
        <v>18</v>
      </c>
      <c r="F627" s="1">
        <v>106</v>
      </c>
      <c r="G627" s="1" t="s">
        <v>55</v>
      </c>
      <c r="H627" s="1">
        <v>1911</v>
      </c>
      <c r="I627" s="2">
        <f t="shared" ca="1" si="9"/>
        <v>43183</v>
      </c>
      <c r="J627" s="1" t="str">
        <f ca="1">IFERROR(IF(YEAR(Tabla1[[#This Row],[FECHA EJEC.]])&gt;0,"CONFORME","STANDBY"),"PENDIENTE")</f>
        <v>PENDIENTE</v>
      </c>
      <c r="K627" s="2" t="str">
        <f ca="1">IF(VLOOKUP(RANDBETWEEN(1,20),Tablas!$Q$6:$R$25,2,0)=0,"",Tabla1[[#This Row],[FECHA PROG.]]+VLOOKUP(RANDBETWEEN(1,20),Tablas!$Q$6:$R$25,2,0))</f>
        <v/>
      </c>
      <c r="L627" s="7" t="str">
        <f ca="1">IF(Tabla1[[#This Row],[FECHA EJEC.]]="","",TIME(RANDBETWEEN(9,15),RANDBETWEEN(10,40),0))</f>
        <v/>
      </c>
      <c r="M627" s="7" t="str">
        <f ca="1">IF(Tabla1[[#This Row],[FECHA EJEC.]]="","",Tabla1[[#This Row],[HORA INICIO]]+TIME(RANDBETWEEN(1,4),RANDBETWEEN(10,30),0))</f>
        <v/>
      </c>
      <c r="N627" s="8" t="str">
        <f ca="1">IF(Tabla1[[#This Row],[FECHA EJEC.]]="","",HOUR(Tabla1[[#This Row],[HORA TERMINO]]-Tabla1[[#This Row],[HORA INICIO]])+MINUTE(Tabla1[[#This Row],[HORA TERMINO]]-Tabla1[[#This Row],[HORA INICIO]])/60)</f>
        <v/>
      </c>
      <c r="O627" s="1" t="str">
        <f ca="1">IF(AND(K627=I627,J627="CONFORME"),"FECHA CUMPLIDA",IF(J627="STAND BY","STAND BY",IF(J627=""," ",IF(Tabla1[[#This Row],[FECHA EJEC.]]="","PENDIENTE",CONCATENATE("RETRASO DE ",(K627-I627)," DIAS")))))</f>
        <v>PENDIENTE</v>
      </c>
      <c r="P627" s="2" t="str">
        <f ca="1">VLOOKUP(MONTH(Tabla1[[#This Row],[FECHA PROG.]]),Tabla2[],2,0)</f>
        <v>Mar</v>
      </c>
      <c r="Q627" s="1">
        <f ca="1">YEAR(Tabla1[[#This Row],[FECHA PROG.]])</f>
        <v>2018</v>
      </c>
      <c r="R627" s="8">
        <f ca="1">360-SUMIFS(Tabla1[HORAS],Tabla1[MÁQUINA],Tabla1[[#This Row],[MÁQUINA]],Tabla1[AÑO],Tabla1[[#This Row],[AÑO]],Tabla1[MES],Tabla1[[#This Row],[MES]])</f>
        <v>343.01666666666665</v>
      </c>
      <c r="S627" s="17">
        <f ca="1">Tabla1[[#This Row],[HORAS DISPONIBLES]]/360</f>
        <v>0.95282407407407399</v>
      </c>
    </row>
    <row r="628" spans="1:19" x14ac:dyDescent="0.2">
      <c r="A628" s="1" t="s">
        <v>145</v>
      </c>
      <c r="B628" s="1" t="s">
        <v>39</v>
      </c>
      <c r="C628" s="1" t="str">
        <f ca="1">VLOOKUP(RANDBETWEEN(1,13),Tablas!$N$7:$O$19,2,0)</f>
        <v>COMPACTADORA</v>
      </c>
      <c r="D628" s="1" t="s">
        <v>12</v>
      </c>
      <c r="E628" s="1" t="s">
        <v>21</v>
      </c>
      <c r="F628" s="1">
        <v>107</v>
      </c>
      <c r="G628" s="1" t="s">
        <v>19</v>
      </c>
      <c r="H628" s="1">
        <v>1698</v>
      </c>
      <c r="I628" s="2">
        <f t="shared" ca="1" si="9"/>
        <v>43356</v>
      </c>
      <c r="J628" s="1" t="str">
        <f ca="1">IFERROR(IF(YEAR(Tabla1[[#This Row],[FECHA EJEC.]])&gt;0,"CONFORME","STANDBY"),"PENDIENTE")</f>
        <v>PENDIENTE</v>
      </c>
      <c r="K628" s="2" t="str">
        <f ca="1">IF(VLOOKUP(RANDBETWEEN(1,20),Tablas!$Q$6:$R$25,2,0)=0,"",Tabla1[[#This Row],[FECHA PROG.]]+VLOOKUP(RANDBETWEEN(1,20),Tablas!$Q$6:$R$25,2,0))</f>
        <v/>
      </c>
      <c r="L628" s="7" t="str">
        <f ca="1">IF(Tabla1[[#This Row],[FECHA EJEC.]]="","",TIME(RANDBETWEEN(9,15),RANDBETWEEN(10,40),0))</f>
        <v/>
      </c>
      <c r="M628" s="7" t="str">
        <f ca="1">IF(Tabla1[[#This Row],[FECHA EJEC.]]="","",Tabla1[[#This Row],[HORA INICIO]]+TIME(RANDBETWEEN(1,4),RANDBETWEEN(10,30),0))</f>
        <v/>
      </c>
      <c r="N628" s="8" t="str">
        <f ca="1">IF(Tabla1[[#This Row],[FECHA EJEC.]]="","",HOUR(Tabla1[[#This Row],[HORA TERMINO]]-Tabla1[[#This Row],[HORA INICIO]])+MINUTE(Tabla1[[#This Row],[HORA TERMINO]]-Tabla1[[#This Row],[HORA INICIO]])/60)</f>
        <v/>
      </c>
      <c r="O628" s="1" t="str">
        <f ca="1">IF(AND(K628=I628,J628="CONFORME"),"FECHA CUMPLIDA",IF(J628="STAND BY","STAND BY",IF(J628=""," ",IF(Tabla1[[#This Row],[FECHA EJEC.]]="","PENDIENTE",CONCATENATE("RETRASO DE ",(K628-I628)," DIAS")))))</f>
        <v>PENDIENTE</v>
      </c>
      <c r="P628" s="2" t="str">
        <f ca="1">VLOOKUP(MONTH(Tabla1[[#This Row],[FECHA PROG.]]),Tabla2[],2,0)</f>
        <v>Set</v>
      </c>
      <c r="Q628" s="1">
        <f ca="1">YEAR(Tabla1[[#This Row],[FECHA PROG.]])</f>
        <v>2018</v>
      </c>
      <c r="R628" s="8">
        <f ca="1">360-SUMIFS(Tabla1[HORAS],Tabla1[MÁQUINA],Tabla1[[#This Row],[MÁQUINA]],Tabla1[AÑO],Tabla1[[#This Row],[AÑO]],Tabla1[MES],Tabla1[[#This Row],[MES]])</f>
        <v>354.1</v>
      </c>
      <c r="S628" s="17">
        <f ca="1">Tabla1[[#This Row],[HORAS DISPONIBLES]]/360</f>
        <v>0.98361111111111121</v>
      </c>
    </row>
    <row r="629" spans="1:19" x14ac:dyDescent="0.2">
      <c r="A629" s="1" t="s">
        <v>137</v>
      </c>
      <c r="B629" s="1" t="s">
        <v>23</v>
      </c>
      <c r="C629" s="1" t="str">
        <f ca="1">VLOOKUP(RANDBETWEEN(1,13),Tablas!$N$7:$O$19,2,0)</f>
        <v>MOTOTRAILLA</v>
      </c>
      <c r="D629" s="1" t="s">
        <v>12</v>
      </c>
      <c r="E629" s="1" t="s">
        <v>24</v>
      </c>
      <c r="F629" s="1">
        <v>201</v>
      </c>
      <c r="G629" s="1" t="s">
        <v>25</v>
      </c>
      <c r="H629" s="1">
        <v>1168</v>
      </c>
      <c r="I629" s="2">
        <f t="shared" ca="1" si="9"/>
        <v>43309</v>
      </c>
      <c r="J629" s="1" t="str">
        <f ca="1">IFERROR(IF(YEAR(Tabla1[[#This Row],[FECHA EJEC.]])&gt;0,"CONFORME","STANDBY"),"PENDIENTE")</f>
        <v>CONFORME</v>
      </c>
      <c r="K629" s="2">
        <f ca="1">IF(VLOOKUP(RANDBETWEEN(1,20),Tablas!$Q$6:$R$25,2,0)=0,"",Tabla1[[#This Row],[FECHA PROG.]]+VLOOKUP(RANDBETWEEN(1,20),Tablas!$Q$6:$R$25,2,0))</f>
        <v>43311</v>
      </c>
      <c r="L629" s="7">
        <f ca="1">IF(Tabla1[[#This Row],[FECHA EJEC.]]="","",TIME(RANDBETWEEN(9,15),RANDBETWEEN(10,40),0))</f>
        <v>0.47361111111111109</v>
      </c>
      <c r="M629" s="7">
        <f ca="1">IF(Tabla1[[#This Row],[FECHA EJEC.]]="","",Tabla1[[#This Row],[HORA INICIO]]+TIME(RANDBETWEEN(1,4),RANDBETWEEN(10,30),0))</f>
        <v>0.65763888888888888</v>
      </c>
      <c r="N629" s="8">
        <f ca="1">IF(Tabla1[[#This Row],[FECHA EJEC.]]="","",HOUR(Tabla1[[#This Row],[HORA TERMINO]]-Tabla1[[#This Row],[HORA INICIO]])+MINUTE(Tabla1[[#This Row],[HORA TERMINO]]-Tabla1[[#This Row],[HORA INICIO]])/60)</f>
        <v>4.416666666666667</v>
      </c>
      <c r="O629" s="1" t="str">
        <f ca="1">IF(AND(K629=I629,J629="CONFORME"),"FECHA CUMPLIDA",IF(J629="STAND BY","STAND BY",IF(J629=""," ",IF(Tabla1[[#This Row],[FECHA EJEC.]]="","PENDIENTE",CONCATENATE("RETRASO DE ",(K629-I629)," DIAS")))))</f>
        <v>RETRASO DE 2 DIAS</v>
      </c>
      <c r="P629" s="2" t="str">
        <f ca="1">VLOOKUP(MONTH(Tabla1[[#This Row],[FECHA PROG.]]),Tabla2[],2,0)</f>
        <v>Jul</v>
      </c>
      <c r="Q629" s="1">
        <f ca="1">YEAR(Tabla1[[#This Row],[FECHA PROG.]])</f>
        <v>2018</v>
      </c>
      <c r="R629" s="8">
        <f ca="1">360-SUMIFS(Tabla1[HORAS],Tabla1[MÁQUINA],Tabla1[[#This Row],[MÁQUINA]],Tabla1[AÑO],Tabla1[[#This Row],[AÑO]],Tabla1[MES],Tabla1[[#This Row],[MES]])</f>
        <v>349</v>
      </c>
      <c r="S629" s="17">
        <f ca="1">Tabla1[[#This Row],[HORAS DISPONIBLES]]/360</f>
        <v>0.96944444444444444</v>
      </c>
    </row>
    <row r="630" spans="1:19" x14ac:dyDescent="0.2">
      <c r="A630" s="1" t="s">
        <v>134</v>
      </c>
      <c r="B630" s="1" t="s">
        <v>52</v>
      </c>
      <c r="C630" s="1" t="str">
        <f ca="1">VLOOKUP(RANDBETWEEN(1,13),Tablas!$N$7:$O$19,2,0)</f>
        <v>PAVIMENTADORA</v>
      </c>
      <c r="D630" s="1" t="s">
        <v>12</v>
      </c>
      <c r="E630" s="1" t="s">
        <v>13</v>
      </c>
      <c r="F630" s="1">
        <v>107</v>
      </c>
      <c r="G630" s="1" t="s">
        <v>14</v>
      </c>
      <c r="H630" s="1">
        <v>1420</v>
      </c>
      <c r="I630" s="2">
        <f t="shared" ca="1" si="9"/>
        <v>43292</v>
      </c>
      <c r="J630" s="1" t="str">
        <f ca="1">IFERROR(IF(YEAR(Tabla1[[#This Row],[FECHA EJEC.]])&gt;0,"CONFORME","STANDBY"),"PENDIENTE")</f>
        <v>CONFORME</v>
      </c>
      <c r="K630" s="2">
        <f ca="1">IF(VLOOKUP(RANDBETWEEN(1,20),Tablas!$Q$6:$R$25,2,0)=0,"",Tabla1[[#This Row],[FECHA PROG.]]+VLOOKUP(RANDBETWEEN(1,20),Tablas!$Q$6:$R$25,2,0))</f>
        <v>43294</v>
      </c>
      <c r="L630" s="7">
        <f ca="1">IF(Tabla1[[#This Row],[FECHA EJEC.]]="","",TIME(RANDBETWEEN(9,15),RANDBETWEEN(10,40),0))</f>
        <v>0.47499999999999998</v>
      </c>
      <c r="M630" s="7">
        <f ca="1">IF(Tabla1[[#This Row],[FECHA EJEC.]]="","",Tabla1[[#This Row],[HORA INICIO]]+TIME(RANDBETWEEN(1,4),RANDBETWEEN(10,30),0))</f>
        <v>0.57222222222222219</v>
      </c>
      <c r="N630" s="8">
        <f ca="1">IF(Tabla1[[#This Row],[FECHA EJEC.]]="","",HOUR(Tabla1[[#This Row],[HORA TERMINO]]-Tabla1[[#This Row],[HORA INICIO]])+MINUTE(Tabla1[[#This Row],[HORA TERMINO]]-Tabla1[[#This Row],[HORA INICIO]])/60)</f>
        <v>2.3333333333333335</v>
      </c>
      <c r="O630" s="1" t="str">
        <f ca="1">IF(AND(K630=I630,J630="CONFORME"),"FECHA CUMPLIDA",IF(J630="STAND BY","STAND BY",IF(J630=""," ",IF(Tabla1[[#This Row],[FECHA EJEC.]]="","PENDIENTE",CONCATENATE("RETRASO DE ",(K630-I630)," DIAS")))))</f>
        <v>RETRASO DE 2 DIAS</v>
      </c>
      <c r="P630" s="2" t="str">
        <f ca="1">VLOOKUP(MONTH(Tabla1[[#This Row],[FECHA PROG.]]),Tabla2[],2,0)</f>
        <v>Jul</v>
      </c>
      <c r="Q630" s="1">
        <f ca="1">YEAR(Tabla1[[#This Row],[FECHA PROG.]])</f>
        <v>2018</v>
      </c>
      <c r="R630" s="8">
        <f ca="1">360-SUMIFS(Tabla1[HORAS],Tabla1[MÁQUINA],Tabla1[[#This Row],[MÁQUINA]],Tabla1[AÑO],Tabla1[[#This Row],[AÑO]],Tabla1[MES],Tabla1[[#This Row],[MES]])</f>
        <v>340.7</v>
      </c>
      <c r="S630" s="17">
        <f ca="1">Tabla1[[#This Row],[HORAS DISPONIBLES]]/360</f>
        <v>0.94638888888888884</v>
      </c>
    </row>
    <row r="631" spans="1:19" x14ac:dyDescent="0.2">
      <c r="A631" s="1" t="s">
        <v>154</v>
      </c>
      <c r="B631" s="1" t="s">
        <v>59</v>
      </c>
      <c r="C631" s="1" t="str">
        <f ca="1">VLOOKUP(RANDBETWEEN(1,13),Tablas!$N$7:$O$19,2,0)</f>
        <v>CISTERNAS DE AGUA</v>
      </c>
      <c r="E631" s="1" t="s">
        <v>21</v>
      </c>
      <c r="F631" s="1">
        <v>107</v>
      </c>
      <c r="G631" s="1" t="s">
        <v>19</v>
      </c>
      <c r="H631" s="1">
        <v>1698</v>
      </c>
      <c r="I631" s="2">
        <f t="shared" ca="1" si="9"/>
        <v>43440</v>
      </c>
      <c r="J631" s="1" t="str">
        <f ca="1">IFERROR(IF(YEAR(Tabla1[[#This Row],[FECHA EJEC.]])&gt;0,"CONFORME","STANDBY"),"PENDIENTE")</f>
        <v>CONFORME</v>
      </c>
      <c r="K631" s="2">
        <f ca="1">IF(VLOOKUP(RANDBETWEEN(1,20),Tablas!$Q$6:$R$25,2,0)=0,"",Tabla1[[#This Row],[FECHA PROG.]]+VLOOKUP(RANDBETWEEN(1,20),Tablas!$Q$6:$R$25,2,0))</f>
        <v>43440</v>
      </c>
      <c r="L631" s="7">
        <f ca="1">IF(Tabla1[[#This Row],[FECHA EJEC.]]="","",TIME(RANDBETWEEN(9,15),RANDBETWEEN(10,40),0))</f>
        <v>0.63472222222222219</v>
      </c>
      <c r="M631" s="7">
        <f ca="1">IF(Tabla1[[#This Row],[FECHA EJEC.]]="","",Tabla1[[#This Row],[HORA INICIO]]+TIME(RANDBETWEEN(1,4),RANDBETWEEN(10,30),0))</f>
        <v>0.81458333333333333</v>
      </c>
      <c r="N631" s="8">
        <f ca="1">IF(Tabla1[[#This Row],[FECHA EJEC.]]="","",HOUR(Tabla1[[#This Row],[HORA TERMINO]]-Tabla1[[#This Row],[HORA INICIO]])+MINUTE(Tabla1[[#This Row],[HORA TERMINO]]-Tabla1[[#This Row],[HORA INICIO]])/60)</f>
        <v>4.3166666666666664</v>
      </c>
      <c r="O631" s="1" t="str">
        <f ca="1">IF(AND(K631=I631,J631="CONFORME"),"FECHA CUMPLIDA",IF(J631="STAND BY","STAND BY",IF(J631=""," ",IF(Tabla1[[#This Row],[FECHA EJEC.]]="","PENDIENTE",CONCATENATE("RETRASO DE ",(K631-I631)," DIAS")))))</f>
        <v>FECHA CUMPLIDA</v>
      </c>
      <c r="P631" s="2" t="str">
        <f ca="1">VLOOKUP(MONTH(Tabla1[[#This Row],[FECHA PROG.]]),Tabla2[],2,0)</f>
        <v>Dic</v>
      </c>
      <c r="Q631" s="1">
        <f ca="1">YEAR(Tabla1[[#This Row],[FECHA PROG.]])</f>
        <v>2018</v>
      </c>
      <c r="R631" s="8">
        <f ca="1">360-SUMIFS(Tabla1[HORAS],Tabla1[MÁQUINA],Tabla1[[#This Row],[MÁQUINA]],Tabla1[AÑO],Tabla1[[#This Row],[AÑO]],Tabla1[MES],Tabla1[[#This Row],[MES]])</f>
        <v>336.23333333333335</v>
      </c>
      <c r="S631" s="17">
        <f ca="1">Tabla1[[#This Row],[HORAS DISPONIBLES]]/360</f>
        <v>0.93398148148148152</v>
      </c>
    </row>
    <row r="632" spans="1:19" x14ac:dyDescent="0.2">
      <c r="A632" s="1" t="s">
        <v>170</v>
      </c>
      <c r="B632" s="1" t="s">
        <v>80</v>
      </c>
      <c r="C632" s="1" t="str">
        <f ca="1">VLOOKUP(RANDBETWEEN(1,13),Tablas!$N$7:$O$19,2,0)</f>
        <v>ESCREPA</v>
      </c>
      <c r="E632" s="1" t="s">
        <v>18</v>
      </c>
      <c r="F632" s="1">
        <v>201</v>
      </c>
      <c r="G632" s="1" t="s">
        <v>55</v>
      </c>
      <c r="H632" s="1">
        <v>1911</v>
      </c>
      <c r="I632" s="2">
        <f t="shared" ca="1" si="9"/>
        <v>43349</v>
      </c>
      <c r="J632" s="1" t="str">
        <f ca="1">IFERROR(IF(YEAR(Tabla1[[#This Row],[FECHA EJEC.]])&gt;0,"CONFORME","STANDBY"),"PENDIENTE")</f>
        <v>CONFORME</v>
      </c>
      <c r="K632" s="2">
        <f ca="1">IF(VLOOKUP(RANDBETWEEN(1,20),Tablas!$Q$6:$R$25,2,0)=0,"",Tabla1[[#This Row],[FECHA PROG.]]+VLOOKUP(RANDBETWEEN(1,20),Tablas!$Q$6:$R$25,2,0))</f>
        <v>43349</v>
      </c>
      <c r="L632" s="7">
        <f ca="1">IF(Tabla1[[#This Row],[FECHA EJEC.]]="","",TIME(RANDBETWEEN(9,15),RANDBETWEEN(10,40),0))</f>
        <v>0.47361111111111109</v>
      </c>
      <c r="M632" s="7">
        <f ca="1">IF(Tabla1[[#This Row],[FECHA EJEC.]]="","",Tabla1[[#This Row],[HORA INICIO]]+TIME(RANDBETWEEN(1,4),RANDBETWEEN(10,30),0))</f>
        <v>0.53402777777777777</v>
      </c>
      <c r="N632" s="8">
        <f ca="1">IF(Tabla1[[#This Row],[FECHA EJEC.]]="","",HOUR(Tabla1[[#This Row],[HORA TERMINO]]-Tabla1[[#This Row],[HORA INICIO]])+MINUTE(Tabla1[[#This Row],[HORA TERMINO]]-Tabla1[[#This Row],[HORA INICIO]])/60)</f>
        <v>1.45</v>
      </c>
      <c r="O632" s="1" t="str">
        <f ca="1">IF(AND(K632=I632,J632="CONFORME"),"FECHA CUMPLIDA",IF(J632="STAND BY","STAND BY",IF(J632=""," ",IF(Tabla1[[#This Row],[FECHA EJEC.]]="","PENDIENTE",CONCATENATE("RETRASO DE ",(K632-I632)," DIAS")))))</f>
        <v>FECHA CUMPLIDA</v>
      </c>
      <c r="P632" s="2" t="str">
        <f ca="1">VLOOKUP(MONTH(Tabla1[[#This Row],[FECHA PROG.]]),Tabla2[],2,0)</f>
        <v>Set</v>
      </c>
      <c r="Q632" s="1">
        <f ca="1">YEAR(Tabla1[[#This Row],[FECHA PROG.]])</f>
        <v>2018</v>
      </c>
      <c r="R632" s="8">
        <f ca="1">360-SUMIFS(Tabla1[HORAS],Tabla1[MÁQUINA],Tabla1[[#This Row],[MÁQUINA]],Tabla1[AÑO],Tabla1[[#This Row],[AÑO]],Tabla1[MES],Tabla1[[#This Row],[MES]])</f>
        <v>358.55</v>
      </c>
      <c r="S632" s="17">
        <f ca="1">Tabla1[[#This Row],[HORAS DISPONIBLES]]/360</f>
        <v>0.99597222222222226</v>
      </c>
    </row>
    <row r="633" spans="1:19" x14ac:dyDescent="0.2">
      <c r="A633" s="1" t="s">
        <v>171</v>
      </c>
      <c r="B633" s="1" t="s">
        <v>81</v>
      </c>
      <c r="C633" s="1" t="str">
        <f ca="1">VLOOKUP(RANDBETWEEN(1,13),Tablas!$N$7:$O$19,2,0)</f>
        <v>CARGADORA</v>
      </c>
      <c r="E633" s="1" t="s">
        <v>18</v>
      </c>
      <c r="F633" s="1">
        <v>201</v>
      </c>
      <c r="G633" s="1" t="s">
        <v>55</v>
      </c>
      <c r="H633" s="1">
        <v>1911</v>
      </c>
      <c r="I633" s="2">
        <f t="shared" ca="1" si="9"/>
        <v>43465</v>
      </c>
      <c r="J633" s="1" t="str">
        <f ca="1">IFERROR(IF(YEAR(Tabla1[[#This Row],[FECHA EJEC.]])&gt;0,"CONFORME","STANDBY"),"PENDIENTE")</f>
        <v>PENDIENTE</v>
      </c>
      <c r="K633" s="2" t="str">
        <f ca="1">IF(VLOOKUP(RANDBETWEEN(1,20),Tablas!$Q$6:$R$25,2,0)=0,"",Tabla1[[#This Row],[FECHA PROG.]]+VLOOKUP(RANDBETWEEN(1,20),Tablas!$Q$6:$R$25,2,0))</f>
        <v/>
      </c>
      <c r="L633" s="7" t="str">
        <f ca="1">IF(Tabla1[[#This Row],[FECHA EJEC.]]="","",TIME(RANDBETWEEN(9,15),RANDBETWEEN(10,40),0))</f>
        <v/>
      </c>
      <c r="M633" s="7" t="str">
        <f ca="1">IF(Tabla1[[#This Row],[FECHA EJEC.]]="","",Tabla1[[#This Row],[HORA INICIO]]+TIME(RANDBETWEEN(1,4),RANDBETWEEN(10,30),0))</f>
        <v/>
      </c>
      <c r="N633" s="8" t="str">
        <f ca="1">IF(Tabla1[[#This Row],[FECHA EJEC.]]="","",HOUR(Tabla1[[#This Row],[HORA TERMINO]]-Tabla1[[#This Row],[HORA INICIO]])+MINUTE(Tabla1[[#This Row],[HORA TERMINO]]-Tabla1[[#This Row],[HORA INICIO]])/60)</f>
        <v/>
      </c>
      <c r="O633" s="1" t="str">
        <f ca="1">IF(AND(K633=I633,J633="CONFORME"),"FECHA CUMPLIDA",IF(J633="STAND BY","STAND BY",IF(J633=""," ",IF(Tabla1[[#This Row],[FECHA EJEC.]]="","PENDIENTE",CONCATENATE("RETRASO DE ",(K633-I633)," DIAS")))))</f>
        <v>PENDIENTE</v>
      </c>
      <c r="P633" s="2" t="str">
        <f ca="1">VLOOKUP(MONTH(Tabla1[[#This Row],[FECHA PROG.]]),Tabla2[],2,0)</f>
        <v>Dic</v>
      </c>
      <c r="Q633" s="1">
        <f ca="1">YEAR(Tabla1[[#This Row],[FECHA PROG.]])</f>
        <v>2018</v>
      </c>
      <c r="R633" s="8">
        <f ca="1">360-SUMIFS(Tabla1[HORAS],Tabla1[MÁQUINA],Tabla1[[#This Row],[MÁQUINA]],Tabla1[AÑO],Tabla1[[#This Row],[AÑO]],Tabla1[MES],Tabla1[[#This Row],[MES]])</f>
        <v>360</v>
      </c>
      <c r="S633" s="17">
        <f ca="1">Tabla1[[#This Row],[HORAS DISPONIBLES]]/360</f>
        <v>1</v>
      </c>
    </row>
    <row r="634" spans="1:19" x14ac:dyDescent="0.2">
      <c r="A634" s="1" t="s">
        <v>172</v>
      </c>
      <c r="B634" s="1" t="s">
        <v>82</v>
      </c>
      <c r="C634" s="1" t="str">
        <f ca="1">VLOOKUP(RANDBETWEEN(1,13),Tablas!$N$7:$O$19,2,0)</f>
        <v>CARGADORA</v>
      </c>
      <c r="E634" s="1" t="s">
        <v>18</v>
      </c>
      <c r="F634" s="1">
        <v>201</v>
      </c>
      <c r="G634" s="1" t="s">
        <v>55</v>
      </c>
      <c r="H634" s="1">
        <v>1911</v>
      </c>
      <c r="I634" s="2">
        <f t="shared" ca="1" si="9"/>
        <v>43291</v>
      </c>
      <c r="J634" s="1" t="str">
        <f ca="1">IFERROR(IF(YEAR(Tabla1[[#This Row],[FECHA EJEC.]])&gt;0,"CONFORME","STANDBY"),"PENDIENTE")</f>
        <v>PENDIENTE</v>
      </c>
      <c r="K634" s="2" t="str">
        <f ca="1">IF(VLOOKUP(RANDBETWEEN(1,20),Tablas!$Q$6:$R$25,2,0)=0,"",Tabla1[[#This Row],[FECHA PROG.]]+VLOOKUP(RANDBETWEEN(1,20),Tablas!$Q$6:$R$25,2,0))</f>
        <v/>
      </c>
      <c r="L634" s="7" t="str">
        <f ca="1">IF(Tabla1[[#This Row],[FECHA EJEC.]]="","",TIME(RANDBETWEEN(9,15),RANDBETWEEN(10,40),0))</f>
        <v/>
      </c>
      <c r="M634" s="7" t="str">
        <f ca="1">IF(Tabla1[[#This Row],[FECHA EJEC.]]="","",Tabla1[[#This Row],[HORA INICIO]]+TIME(RANDBETWEEN(1,4),RANDBETWEEN(10,30),0))</f>
        <v/>
      </c>
      <c r="N634" s="8" t="str">
        <f ca="1">IF(Tabla1[[#This Row],[FECHA EJEC.]]="","",HOUR(Tabla1[[#This Row],[HORA TERMINO]]-Tabla1[[#This Row],[HORA INICIO]])+MINUTE(Tabla1[[#This Row],[HORA TERMINO]]-Tabla1[[#This Row],[HORA INICIO]])/60)</f>
        <v/>
      </c>
      <c r="O634" s="1" t="str">
        <f ca="1">IF(AND(K634=I634,J634="CONFORME"),"FECHA CUMPLIDA",IF(J634="STAND BY","STAND BY",IF(J634=""," ",IF(Tabla1[[#This Row],[FECHA EJEC.]]="","PENDIENTE",CONCATENATE("RETRASO DE ",(K634-I634)," DIAS")))))</f>
        <v>PENDIENTE</v>
      </c>
      <c r="P634" s="2" t="str">
        <f ca="1">VLOOKUP(MONTH(Tabla1[[#This Row],[FECHA PROG.]]),Tabla2[],2,0)</f>
        <v>Jul</v>
      </c>
      <c r="Q634" s="1">
        <f ca="1">YEAR(Tabla1[[#This Row],[FECHA PROG.]])</f>
        <v>2018</v>
      </c>
      <c r="R634" s="8">
        <f ca="1">360-SUMIFS(Tabla1[HORAS],Tabla1[MÁQUINA],Tabla1[[#This Row],[MÁQUINA]],Tabla1[AÑO],Tabla1[[#This Row],[AÑO]],Tabla1[MES],Tabla1[[#This Row],[MES]])</f>
        <v>360</v>
      </c>
      <c r="S634" s="17">
        <f ca="1">Tabla1[[#This Row],[HORAS DISPONIBLES]]/360</f>
        <v>1</v>
      </c>
    </row>
    <row r="635" spans="1:19" x14ac:dyDescent="0.2">
      <c r="A635" s="1" t="s">
        <v>173</v>
      </c>
      <c r="B635" s="1" t="s">
        <v>83</v>
      </c>
      <c r="C635" s="1" t="str">
        <f ca="1">VLOOKUP(RANDBETWEEN(1,13),Tablas!$N$7:$O$19,2,0)</f>
        <v>DRAGAS</v>
      </c>
      <c r="E635" s="1" t="s">
        <v>18</v>
      </c>
      <c r="F635" s="1">
        <v>201</v>
      </c>
      <c r="G635" s="1" t="s">
        <v>55</v>
      </c>
      <c r="H635" s="1">
        <v>1911</v>
      </c>
      <c r="I635" s="2">
        <f t="shared" ca="1" si="9"/>
        <v>43445</v>
      </c>
      <c r="J635" s="1" t="str">
        <f ca="1">IFERROR(IF(YEAR(Tabla1[[#This Row],[FECHA EJEC.]])&gt;0,"CONFORME","STANDBY"),"PENDIENTE")</f>
        <v>PENDIENTE</v>
      </c>
      <c r="K635" s="2" t="str">
        <f ca="1">IF(VLOOKUP(RANDBETWEEN(1,20),Tablas!$Q$6:$R$25,2,0)=0,"",Tabla1[[#This Row],[FECHA PROG.]]+VLOOKUP(RANDBETWEEN(1,20),Tablas!$Q$6:$R$25,2,0))</f>
        <v/>
      </c>
      <c r="L635" s="7" t="str">
        <f ca="1">IF(Tabla1[[#This Row],[FECHA EJEC.]]="","",TIME(RANDBETWEEN(9,15),RANDBETWEEN(10,40),0))</f>
        <v/>
      </c>
      <c r="M635" s="7" t="str">
        <f ca="1">IF(Tabla1[[#This Row],[FECHA EJEC.]]="","",Tabla1[[#This Row],[HORA INICIO]]+TIME(RANDBETWEEN(1,4),RANDBETWEEN(10,30),0))</f>
        <v/>
      </c>
      <c r="N635" s="8" t="str">
        <f ca="1">IF(Tabla1[[#This Row],[FECHA EJEC.]]="","",HOUR(Tabla1[[#This Row],[HORA TERMINO]]-Tabla1[[#This Row],[HORA INICIO]])+MINUTE(Tabla1[[#This Row],[HORA TERMINO]]-Tabla1[[#This Row],[HORA INICIO]])/60)</f>
        <v/>
      </c>
      <c r="O635" s="1" t="str">
        <f ca="1">IF(AND(K635=I635,J635="CONFORME"),"FECHA CUMPLIDA",IF(J635="STAND BY","STAND BY",IF(J635=""," ",IF(Tabla1[[#This Row],[FECHA EJEC.]]="","PENDIENTE",CONCATENATE("RETRASO DE ",(K635-I635)," DIAS")))))</f>
        <v>PENDIENTE</v>
      </c>
      <c r="P635" s="2" t="str">
        <f ca="1">VLOOKUP(MONTH(Tabla1[[#This Row],[FECHA PROG.]]),Tabla2[],2,0)</f>
        <v>Dic</v>
      </c>
      <c r="Q635" s="1">
        <f ca="1">YEAR(Tabla1[[#This Row],[FECHA PROG.]])</f>
        <v>2018</v>
      </c>
      <c r="R635" s="8">
        <f ca="1">360-SUMIFS(Tabla1[HORAS],Tabla1[MÁQUINA],Tabla1[[#This Row],[MÁQUINA]],Tabla1[AÑO],Tabla1[[#This Row],[AÑO]],Tabla1[MES],Tabla1[[#This Row],[MES]])</f>
        <v>360</v>
      </c>
      <c r="S635" s="17">
        <f ca="1">Tabla1[[#This Row],[HORAS DISPONIBLES]]/360</f>
        <v>1</v>
      </c>
    </row>
    <row r="636" spans="1:19" x14ac:dyDescent="0.2">
      <c r="A636" s="1" t="s">
        <v>174</v>
      </c>
      <c r="B636" s="1" t="s">
        <v>84</v>
      </c>
      <c r="C636" s="1" t="str">
        <f ca="1">VLOOKUP(RANDBETWEEN(1,13),Tablas!$N$7:$O$19,2,0)</f>
        <v>MOTONIVELADORA</v>
      </c>
      <c r="E636" s="1" t="s">
        <v>18</v>
      </c>
      <c r="F636" s="1">
        <v>201</v>
      </c>
      <c r="G636" s="1" t="s">
        <v>55</v>
      </c>
      <c r="H636" s="1">
        <v>1911</v>
      </c>
      <c r="I636" s="2">
        <f t="shared" ca="1" si="9"/>
        <v>43584</v>
      </c>
      <c r="J636" s="1" t="str">
        <f ca="1">IFERROR(IF(YEAR(Tabla1[[#This Row],[FECHA EJEC.]])&gt;0,"CONFORME","STANDBY"),"PENDIENTE")</f>
        <v>CONFORME</v>
      </c>
      <c r="K636" s="2">
        <f ca="1">IF(VLOOKUP(RANDBETWEEN(1,20),Tablas!$Q$6:$R$25,2,0)=0,"",Tabla1[[#This Row],[FECHA PROG.]]+VLOOKUP(RANDBETWEEN(1,20),Tablas!$Q$6:$R$25,2,0))</f>
        <v>43585</v>
      </c>
      <c r="L636" s="7">
        <f ca="1">IF(Tabla1[[#This Row],[FECHA EJEC.]]="","",TIME(RANDBETWEEN(9,15),RANDBETWEEN(10,40),0))</f>
        <v>0.48541666666666666</v>
      </c>
      <c r="M636" s="7">
        <f ca="1">IF(Tabla1[[#This Row],[FECHA EJEC.]]="","",Tabla1[[#This Row],[HORA INICIO]]+TIME(RANDBETWEEN(1,4),RANDBETWEEN(10,30),0))</f>
        <v>0.53472222222222221</v>
      </c>
      <c r="N636" s="8">
        <f ca="1">IF(Tabla1[[#This Row],[FECHA EJEC.]]="","",HOUR(Tabla1[[#This Row],[HORA TERMINO]]-Tabla1[[#This Row],[HORA INICIO]])+MINUTE(Tabla1[[#This Row],[HORA TERMINO]]-Tabla1[[#This Row],[HORA INICIO]])/60)</f>
        <v>1.1833333333333333</v>
      </c>
      <c r="O636" s="1" t="str">
        <f ca="1">IF(AND(K636=I636,J636="CONFORME"),"FECHA CUMPLIDA",IF(J636="STAND BY","STAND BY",IF(J636=""," ",IF(Tabla1[[#This Row],[FECHA EJEC.]]="","PENDIENTE",CONCATENATE("RETRASO DE ",(K636-I636)," DIAS")))))</f>
        <v>RETRASO DE 1 DIAS</v>
      </c>
      <c r="P636" s="2" t="str">
        <f ca="1">VLOOKUP(MONTH(Tabla1[[#This Row],[FECHA PROG.]]),Tabla2[],2,0)</f>
        <v>Abr</v>
      </c>
      <c r="Q636" s="1">
        <f ca="1">YEAR(Tabla1[[#This Row],[FECHA PROG.]])</f>
        <v>2019</v>
      </c>
      <c r="R636" s="8">
        <f ca="1">360-SUMIFS(Tabla1[HORAS],Tabla1[MÁQUINA],Tabla1[[#This Row],[MÁQUINA]],Tabla1[AÑO],Tabla1[[#This Row],[AÑO]],Tabla1[MES],Tabla1[[#This Row],[MES]])</f>
        <v>358.81666666666666</v>
      </c>
      <c r="S636" s="17">
        <f ca="1">Tabla1[[#This Row],[HORAS DISPONIBLES]]/360</f>
        <v>0.99671296296296297</v>
      </c>
    </row>
    <row r="637" spans="1:19" x14ac:dyDescent="0.2">
      <c r="A637" s="1" t="s">
        <v>175</v>
      </c>
      <c r="B637" s="1" t="s">
        <v>85</v>
      </c>
      <c r="C637" s="1" t="str">
        <f ca="1">VLOOKUP(RANDBETWEEN(1,13),Tablas!$N$7:$O$19,2,0)</f>
        <v>TRACTORES</v>
      </c>
      <c r="E637" s="1" t="s">
        <v>18</v>
      </c>
      <c r="F637" s="1">
        <v>201</v>
      </c>
      <c r="G637" s="1" t="s">
        <v>55</v>
      </c>
      <c r="H637" s="1">
        <v>1911</v>
      </c>
      <c r="I637" s="2">
        <f t="shared" ca="1" si="9"/>
        <v>43595</v>
      </c>
      <c r="J637" s="1" t="str">
        <f ca="1">IFERROR(IF(YEAR(Tabla1[[#This Row],[FECHA EJEC.]])&gt;0,"CONFORME","STANDBY"),"PENDIENTE")</f>
        <v>CONFORME</v>
      </c>
      <c r="K637" s="2">
        <f ca="1">IF(VLOOKUP(RANDBETWEEN(1,20),Tablas!$Q$6:$R$25,2,0)=0,"",Tabla1[[#This Row],[FECHA PROG.]]+VLOOKUP(RANDBETWEEN(1,20),Tablas!$Q$6:$R$25,2,0))</f>
        <v>43595</v>
      </c>
      <c r="L637" s="7">
        <f ca="1">IF(Tabla1[[#This Row],[FECHA EJEC.]]="","",TIME(RANDBETWEEN(9,15),RANDBETWEEN(10,40),0))</f>
        <v>0.42708333333333331</v>
      </c>
      <c r="M637" s="7">
        <f ca="1">IF(Tabla1[[#This Row],[FECHA EJEC.]]="","",Tabla1[[#This Row],[HORA INICIO]]+TIME(RANDBETWEEN(1,4),RANDBETWEEN(10,30),0))</f>
        <v>0.48541666666666666</v>
      </c>
      <c r="N637" s="8">
        <f ca="1">IF(Tabla1[[#This Row],[FECHA EJEC.]]="","",HOUR(Tabla1[[#This Row],[HORA TERMINO]]-Tabla1[[#This Row],[HORA INICIO]])+MINUTE(Tabla1[[#This Row],[HORA TERMINO]]-Tabla1[[#This Row],[HORA INICIO]])/60)</f>
        <v>1.4</v>
      </c>
      <c r="O637" s="1" t="str">
        <f ca="1">IF(AND(K637=I637,J637="CONFORME"),"FECHA CUMPLIDA",IF(J637="STAND BY","STAND BY",IF(J637=""," ",IF(Tabla1[[#This Row],[FECHA EJEC.]]="","PENDIENTE",CONCATENATE("RETRASO DE ",(K637-I637)," DIAS")))))</f>
        <v>FECHA CUMPLIDA</v>
      </c>
      <c r="P637" s="2" t="str">
        <f ca="1">VLOOKUP(MONTH(Tabla1[[#This Row],[FECHA PROG.]]),Tabla2[],2,0)</f>
        <v>May</v>
      </c>
      <c r="Q637" s="1">
        <f ca="1">YEAR(Tabla1[[#This Row],[FECHA PROG.]])</f>
        <v>2019</v>
      </c>
      <c r="R637" s="8">
        <f ca="1">360-SUMIFS(Tabla1[HORAS],Tabla1[MÁQUINA],Tabla1[[#This Row],[MÁQUINA]],Tabla1[AÑO],Tabla1[[#This Row],[AÑO]],Tabla1[MES],Tabla1[[#This Row],[MES]])</f>
        <v>358.6</v>
      </c>
      <c r="S637" s="17">
        <f ca="1">Tabla1[[#This Row],[HORAS DISPONIBLES]]/360</f>
        <v>0.99611111111111117</v>
      </c>
    </row>
    <row r="638" spans="1:19" x14ac:dyDescent="0.2">
      <c r="A638" s="1" t="s">
        <v>139</v>
      </c>
      <c r="B638" s="1" t="s">
        <v>28</v>
      </c>
      <c r="C638" s="1" t="str">
        <f ca="1">VLOOKUP(RANDBETWEEN(1,13),Tablas!$N$7:$O$19,2,0)</f>
        <v>LAS VOLQUETAS</v>
      </c>
      <c r="D638" s="1" t="s">
        <v>12</v>
      </c>
      <c r="E638" s="1" t="s">
        <v>13</v>
      </c>
      <c r="F638" s="1">
        <v>106</v>
      </c>
      <c r="G638" s="1" t="s">
        <v>29</v>
      </c>
      <c r="H638" s="1">
        <v>908</v>
      </c>
      <c r="I638" s="2">
        <f t="shared" ca="1" si="9"/>
        <v>43534</v>
      </c>
      <c r="J638" s="1" t="str">
        <f ca="1">IFERROR(IF(YEAR(Tabla1[[#This Row],[FECHA EJEC.]])&gt;0,"CONFORME","STANDBY"),"PENDIENTE")</f>
        <v>CONFORME</v>
      </c>
      <c r="K638" s="2">
        <f ca="1">IF(VLOOKUP(RANDBETWEEN(1,20),Tablas!$Q$6:$R$25,2,0)=0,"",Tabla1[[#This Row],[FECHA PROG.]]+VLOOKUP(RANDBETWEEN(1,20),Tablas!$Q$6:$R$25,2,0))</f>
        <v>43537</v>
      </c>
      <c r="L638" s="7">
        <f ca="1">IF(Tabla1[[#This Row],[FECHA EJEC.]]="","",TIME(RANDBETWEEN(9,15),RANDBETWEEN(10,40),0))</f>
        <v>0.55694444444444446</v>
      </c>
      <c r="M638" s="7">
        <f ca="1">IF(Tabla1[[#This Row],[FECHA EJEC.]]="","",Tabla1[[#This Row],[HORA INICIO]]+TIME(RANDBETWEEN(1,4),RANDBETWEEN(10,30),0))</f>
        <v>0.65902777777777777</v>
      </c>
      <c r="N638" s="8">
        <f ca="1">IF(Tabla1[[#This Row],[FECHA EJEC.]]="","",HOUR(Tabla1[[#This Row],[HORA TERMINO]]-Tabla1[[#This Row],[HORA INICIO]])+MINUTE(Tabla1[[#This Row],[HORA TERMINO]]-Tabla1[[#This Row],[HORA INICIO]])/60)</f>
        <v>2.4500000000000002</v>
      </c>
      <c r="O638" s="1" t="str">
        <f ca="1">IF(AND(K638=I638,J638="CONFORME"),"FECHA CUMPLIDA",IF(J638="STAND BY","STAND BY",IF(J638=""," ",IF(Tabla1[[#This Row],[FECHA EJEC.]]="","PENDIENTE",CONCATENATE("RETRASO DE ",(K638-I638)," DIAS")))))</f>
        <v>RETRASO DE 3 DIAS</v>
      </c>
      <c r="P638" s="2" t="str">
        <f ca="1">VLOOKUP(MONTH(Tabla1[[#This Row],[FECHA PROG.]]),Tabla2[],2,0)</f>
        <v>Mar</v>
      </c>
      <c r="Q638" s="1">
        <f ca="1">YEAR(Tabla1[[#This Row],[FECHA PROG.]])</f>
        <v>2019</v>
      </c>
      <c r="R638" s="8">
        <f ca="1">360-SUMIFS(Tabla1[HORAS],Tabla1[MÁQUINA],Tabla1[[#This Row],[MÁQUINA]],Tabla1[AÑO],Tabla1[[#This Row],[AÑO]],Tabla1[MES],Tabla1[[#This Row],[MES]])</f>
        <v>300.46666666666664</v>
      </c>
      <c r="S638" s="17">
        <f ca="1">Tabla1[[#This Row],[HORAS DISPONIBLES]]/360</f>
        <v>0.83462962962962961</v>
      </c>
    </row>
    <row r="639" spans="1:19" x14ac:dyDescent="0.2">
      <c r="A639" s="1" t="s">
        <v>139</v>
      </c>
      <c r="B639" s="1" t="s">
        <v>28</v>
      </c>
      <c r="C639" s="1" t="str">
        <f ca="1">VLOOKUP(RANDBETWEEN(1,13),Tablas!$N$7:$O$19,2,0)</f>
        <v>DRAGAS</v>
      </c>
      <c r="D639" s="1" t="s">
        <v>12</v>
      </c>
      <c r="E639" s="1" t="s">
        <v>18</v>
      </c>
      <c r="F639" s="1">
        <v>106</v>
      </c>
      <c r="G639" s="1" t="s">
        <v>55</v>
      </c>
      <c r="H639" s="1">
        <v>1911</v>
      </c>
      <c r="I639" s="2">
        <f t="shared" ca="1" si="9"/>
        <v>43435</v>
      </c>
      <c r="J639" s="1" t="str">
        <f ca="1">IFERROR(IF(YEAR(Tabla1[[#This Row],[FECHA EJEC.]])&gt;0,"CONFORME","STANDBY"),"PENDIENTE")</f>
        <v>CONFORME</v>
      </c>
      <c r="K639" s="2">
        <f ca="1">IF(VLOOKUP(RANDBETWEEN(1,20),Tablas!$Q$6:$R$25,2,0)=0,"",Tabla1[[#This Row],[FECHA PROG.]]+VLOOKUP(RANDBETWEEN(1,20),Tablas!$Q$6:$R$25,2,0))</f>
        <v>43436</v>
      </c>
      <c r="L639" s="7">
        <f ca="1">IF(Tabla1[[#This Row],[FECHA EJEC.]]="","",TIME(RANDBETWEEN(9,15),RANDBETWEEN(10,40),0))</f>
        <v>0.6</v>
      </c>
      <c r="M639" s="7">
        <f ca="1">IF(Tabla1[[#This Row],[FECHA EJEC.]]="","",Tabla1[[#This Row],[HORA INICIO]]+TIME(RANDBETWEEN(1,4),RANDBETWEEN(10,30),0))</f>
        <v>0.69652777777777775</v>
      </c>
      <c r="N639" s="8">
        <f ca="1">IF(Tabla1[[#This Row],[FECHA EJEC.]]="","",HOUR(Tabla1[[#This Row],[HORA TERMINO]]-Tabla1[[#This Row],[HORA INICIO]])+MINUTE(Tabla1[[#This Row],[HORA TERMINO]]-Tabla1[[#This Row],[HORA INICIO]])/60)</f>
        <v>2.3166666666666664</v>
      </c>
      <c r="O639" s="1" t="str">
        <f ca="1">IF(AND(K639=I639,J639="CONFORME"),"FECHA CUMPLIDA",IF(J639="STAND BY","STAND BY",IF(J639=""," ",IF(Tabla1[[#This Row],[FECHA EJEC.]]="","PENDIENTE",CONCATENATE("RETRASO DE ",(K639-I639)," DIAS")))))</f>
        <v>RETRASO DE 1 DIAS</v>
      </c>
      <c r="P639" s="2" t="str">
        <f ca="1">VLOOKUP(MONTH(Tabla1[[#This Row],[FECHA PROG.]]),Tabla2[],2,0)</f>
        <v>Dic</v>
      </c>
      <c r="Q639" s="1">
        <f ca="1">YEAR(Tabla1[[#This Row],[FECHA PROG.]])</f>
        <v>2018</v>
      </c>
      <c r="R639" s="8">
        <f ca="1">360-SUMIFS(Tabla1[HORAS],Tabla1[MÁQUINA],Tabla1[[#This Row],[MÁQUINA]],Tabla1[AÑO],Tabla1[[#This Row],[AÑO]],Tabla1[MES],Tabla1[[#This Row],[MES]])</f>
        <v>332.58333333333331</v>
      </c>
      <c r="S639" s="17">
        <f ca="1">Tabla1[[#This Row],[HORAS DISPONIBLES]]/360</f>
        <v>0.92384259259259249</v>
      </c>
    </row>
    <row r="640" spans="1:19" x14ac:dyDescent="0.2">
      <c r="A640" s="1" t="s">
        <v>144</v>
      </c>
      <c r="B640" s="1" t="s">
        <v>36</v>
      </c>
      <c r="C640" s="1" t="str">
        <f ca="1">VLOOKUP(RANDBETWEEN(1,13),Tablas!$N$7:$O$19,2,0)</f>
        <v>COMPACTADORA</v>
      </c>
      <c r="D640" s="1" t="s">
        <v>12</v>
      </c>
      <c r="E640" s="1" t="s">
        <v>21</v>
      </c>
      <c r="F640" s="1">
        <v>107</v>
      </c>
      <c r="G640" s="1" t="s">
        <v>19</v>
      </c>
      <c r="H640" s="1">
        <v>1698</v>
      </c>
      <c r="I640" s="2">
        <f t="shared" ca="1" si="9"/>
        <v>43492</v>
      </c>
      <c r="J640" s="1" t="str">
        <f ca="1">IFERROR(IF(YEAR(Tabla1[[#This Row],[FECHA EJEC.]])&gt;0,"CONFORME","STANDBY"),"PENDIENTE")</f>
        <v>CONFORME</v>
      </c>
      <c r="K640" s="2">
        <f ca="1">IF(VLOOKUP(RANDBETWEEN(1,20),Tablas!$Q$6:$R$25,2,0)=0,"",Tabla1[[#This Row],[FECHA PROG.]]+VLOOKUP(RANDBETWEEN(1,20),Tablas!$Q$6:$R$25,2,0))</f>
        <v>43495</v>
      </c>
      <c r="L640" s="7">
        <f ca="1">IF(Tabla1[[#This Row],[FECHA EJEC.]]="","",TIME(RANDBETWEEN(9,15),RANDBETWEEN(10,40),0))</f>
        <v>0.56041666666666667</v>
      </c>
      <c r="M640" s="7">
        <f ca="1">IF(Tabla1[[#This Row],[FECHA EJEC.]]="","",Tabla1[[#This Row],[HORA INICIO]]+TIME(RANDBETWEEN(1,4),RANDBETWEEN(10,30),0))</f>
        <v>0.73472222222222228</v>
      </c>
      <c r="N640" s="8">
        <f ca="1">IF(Tabla1[[#This Row],[FECHA EJEC.]]="","",HOUR(Tabla1[[#This Row],[HORA TERMINO]]-Tabla1[[#This Row],[HORA INICIO]])+MINUTE(Tabla1[[#This Row],[HORA TERMINO]]-Tabla1[[#This Row],[HORA INICIO]])/60)</f>
        <v>4.1833333333333336</v>
      </c>
      <c r="O640" s="1" t="str">
        <f ca="1">IF(AND(K640=I640,J640="CONFORME"),"FECHA CUMPLIDA",IF(J640="STAND BY","STAND BY",IF(J640=""," ",IF(Tabla1[[#This Row],[FECHA EJEC.]]="","PENDIENTE",CONCATENATE("RETRASO DE ",(K640-I640)," DIAS")))))</f>
        <v>RETRASO DE 3 DIAS</v>
      </c>
      <c r="P640" s="2" t="str">
        <f ca="1">VLOOKUP(MONTH(Tabla1[[#This Row],[FECHA PROG.]]),Tabla2[],2,0)</f>
        <v>Ene</v>
      </c>
      <c r="Q640" s="1">
        <f ca="1">YEAR(Tabla1[[#This Row],[FECHA PROG.]])</f>
        <v>2019</v>
      </c>
      <c r="R640" s="8">
        <f ca="1">360-SUMIFS(Tabla1[HORAS],Tabla1[MÁQUINA],Tabla1[[#This Row],[MÁQUINA]],Tabla1[AÑO],Tabla1[[#This Row],[AÑO]],Tabla1[MES],Tabla1[[#This Row],[MES]])</f>
        <v>350.01666666666665</v>
      </c>
      <c r="S640" s="17">
        <f ca="1">Tabla1[[#This Row],[HORAS DISPONIBLES]]/360</f>
        <v>0.97226851851851848</v>
      </c>
    </row>
    <row r="641" spans="1:19" x14ac:dyDescent="0.2">
      <c r="A641" s="1" t="s">
        <v>140</v>
      </c>
      <c r="B641" s="1" t="s">
        <v>30</v>
      </c>
      <c r="C641" s="1" t="str">
        <f ca="1">VLOOKUP(RANDBETWEEN(1,13),Tablas!$N$7:$O$19,2,0)</f>
        <v>MOTOTRAILLA</v>
      </c>
      <c r="D641" s="1" t="s">
        <v>12</v>
      </c>
      <c r="E641" s="1" t="s">
        <v>24</v>
      </c>
      <c r="F641" s="1">
        <v>201</v>
      </c>
      <c r="G641" s="1" t="s">
        <v>25</v>
      </c>
      <c r="H641" s="1">
        <v>1168</v>
      </c>
      <c r="I641" s="2">
        <f t="shared" ca="1" si="9"/>
        <v>43185</v>
      </c>
      <c r="J641" s="1" t="str">
        <f ca="1">IFERROR(IF(YEAR(Tabla1[[#This Row],[FECHA EJEC.]])&gt;0,"CONFORME","STANDBY"),"PENDIENTE")</f>
        <v>CONFORME</v>
      </c>
      <c r="K641" s="2">
        <f ca="1">IF(VLOOKUP(RANDBETWEEN(1,20),Tablas!$Q$6:$R$25,2,0)=0,"",Tabla1[[#This Row],[FECHA PROG.]]+VLOOKUP(RANDBETWEEN(1,20),Tablas!$Q$6:$R$25,2,0))</f>
        <v>43188</v>
      </c>
      <c r="L641" s="7">
        <f ca="1">IF(Tabla1[[#This Row],[FECHA EJEC.]]="","",TIME(RANDBETWEEN(9,15),RANDBETWEEN(10,40),0))</f>
        <v>0.61111111111111116</v>
      </c>
      <c r="M641" s="7">
        <f ca="1">IF(Tabla1[[#This Row],[FECHA EJEC.]]="","",Tabla1[[#This Row],[HORA INICIO]]+TIME(RANDBETWEEN(1,4),RANDBETWEEN(10,30),0))</f>
        <v>0.78750000000000009</v>
      </c>
      <c r="N641" s="8">
        <f ca="1">IF(Tabla1[[#This Row],[FECHA EJEC.]]="","",HOUR(Tabla1[[#This Row],[HORA TERMINO]]-Tabla1[[#This Row],[HORA INICIO]])+MINUTE(Tabla1[[#This Row],[HORA TERMINO]]-Tabla1[[#This Row],[HORA INICIO]])/60)</f>
        <v>4.2333333333333334</v>
      </c>
      <c r="O641" s="1" t="str">
        <f ca="1">IF(AND(K641=I641,J641="CONFORME"),"FECHA CUMPLIDA",IF(J641="STAND BY","STAND BY",IF(J641=""," ",IF(Tabla1[[#This Row],[FECHA EJEC.]]="","PENDIENTE",CONCATENATE("RETRASO DE ",(K641-I641)," DIAS")))))</f>
        <v>RETRASO DE 3 DIAS</v>
      </c>
      <c r="P641" s="2" t="str">
        <f ca="1">VLOOKUP(MONTH(Tabla1[[#This Row],[FECHA PROG.]]),Tabla2[],2,0)</f>
        <v>Mar</v>
      </c>
      <c r="Q641" s="1">
        <f ca="1">YEAR(Tabla1[[#This Row],[FECHA PROG.]])</f>
        <v>2018</v>
      </c>
      <c r="R641" s="8">
        <f ca="1">360-SUMIFS(Tabla1[HORAS],Tabla1[MÁQUINA],Tabla1[[#This Row],[MÁQUINA]],Tabla1[AÑO],Tabla1[[#This Row],[AÑO]],Tabla1[MES],Tabla1[[#This Row],[MES]])</f>
        <v>355.76666666666665</v>
      </c>
      <c r="S641" s="17">
        <f ca="1">Tabla1[[#This Row],[HORAS DISPONIBLES]]/360</f>
        <v>0.98824074074074075</v>
      </c>
    </row>
    <row r="642" spans="1:19" x14ac:dyDescent="0.2">
      <c r="A642" s="1" t="s">
        <v>134</v>
      </c>
      <c r="B642" s="1" t="s">
        <v>53</v>
      </c>
      <c r="C642" s="1" t="str">
        <f ca="1">VLOOKUP(RANDBETWEEN(1,13),Tablas!$N$7:$O$19,2,0)</f>
        <v>DRAGAS</v>
      </c>
      <c r="D642" s="1" t="s">
        <v>12</v>
      </c>
      <c r="E642" s="1" t="s">
        <v>13</v>
      </c>
      <c r="F642" s="1">
        <v>107</v>
      </c>
      <c r="G642" s="1" t="s">
        <v>14</v>
      </c>
      <c r="H642" s="1">
        <v>1420</v>
      </c>
      <c r="I642" s="2">
        <f t="shared" ref="I642:I705" ca="1" si="10">RANDBETWEEN(43101,43616)</f>
        <v>43577</v>
      </c>
      <c r="J642" s="1" t="str">
        <f ca="1">IFERROR(IF(YEAR(Tabla1[[#This Row],[FECHA EJEC.]])&gt;0,"CONFORME","STANDBY"),"PENDIENTE")</f>
        <v>CONFORME</v>
      </c>
      <c r="K642" s="2">
        <f ca="1">IF(VLOOKUP(RANDBETWEEN(1,20),Tablas!$Q$6:$R$25,2,0)=0,"",Tabla1[[#This Row],[FECHA PROG.]]+VLOOKUP(RANDBETWEEN(1,20),Tablas!$Q$6:$R$25,2,0))</f>
        <v>43579</v>
      </c>
      <c r="L642" s="7">
        <f ca="1">IF(Tabla1[[#This Row],[FECHA EJEC.]]="","",TIME(RANDBETWEEN(9,15),RANDBETWEEN(10,40),0))</f>
        <v>0.46527777777777779</v>
      </c>
      <c r="M642" s="7">
        <f ca="1">IF(Tabla1[[#This Row],[FECHA EJEC.]]="","",Tabla1[[#This Row],[HORA INICIO]]+TIME(RANDBETWEEN(1,4),RANDBETWEEN(10,30),0))</f>
        <v>0.52083333333333337</v>
      </c>
      <c r="N642" s="8">
        <f ca="1">IF(Tabla1[[#This Row],[FECHA EJEC.]]="","",HOUR(Tabla1[[#This Row],[HORA TERMINO]]-Tabla1[[#This Row],[HORA INICIO]])+MINUTE(Tabla1[[#This Row],[HORA TERMINO]]-Tabla1[[#This Row],[HORA INICIO]])/60)</f>
        <v>1.3333333333333333</v>
      </c>
      <c r="O642" s="1" t="str">
        <f ca="1">IF(AND(K642=I642,J642="CONFORME"),"FECHA CUMPLIDA",IF(J642="STAND BY","STAND BY",IF(J642=""," ",IF(Tabla1[[#This Row],[FECHA EJEC.]]="","PENDIENTE",CONCATENATE("RETRASO DE ",(K642-I642)," DIAS")))))</f>
        <v>RETRASO DE 2 DIAS</v>
      </c>
      <c r="P642" s="2" t="str">
        <f ca="1">VLOOKUP(MONTH(Tabla1[[#This Row],[FECHA PROG.]]),Tabla2[],2,0)</f>
        <v>Abr</v>
      </c>
      <c r="Q642" s="1">
        <f ca="1">YEAR(Tabla1[[#This Row],[FECHA PROG.]])</f>
        <v>2019</v>
      </c>
      <c r="R642" s="8">
        <f ca="1">360-SUMIFS(Tabla1[HORAS],Tabla1[MÁQUINA],Tabla1[[#This Row],[MÁQUINA]],Tabla1[AÑO],Tabla1[[#This Row],[AÑO]],Tabla1[MES],Tabla1[[#This Row],[MES]])</f>
        <v>351.5</v>
      </c>
      <c r="S642" s="17">
        <f ca="1">Tabla1[[#This Row],[HORAS DISPONIBLES]]/360</f>
        <v>0.97638888888888886</v>
      </c>
    </row>
    <row r="643" spans="1:19" x14ac:dyDescent="0.2">
      <c r="A643" s="1" t="s">
        <v>153</v>
      </c>
      <c r="B643" s="1" t="s">
        <v>60</v>
      </c>
      <c r="C643" s="1" t="str">
        <f ca="1">VLOOKUP(RANDBETWEEN(1,13),Tablas!$N$7:$O$19,2,0)</f>
        <v>ESCREPA</v>
      </c>
      <c r="E643" s="1" t="s">
        <v>18</v>
      </c>
      <c r="F643" s="1">
        <v>107</v>
      </c>
      <c r="G643" s="1" t="s">
        <v>19</v>
      </c>
      <c r="H643" s="1">
        <v>1698</v>
      </c>
      <c r="I643" s="2">
        <f t="shared" ca="1" si="10"/>
        <v>43470</v>
      </c>
      <c r="J643" s="1" t="str">
        <f ca="1">IFERROR(IF(YEAR(Tabla1[[#This Row],[FECHA EJEC.]])&gt;0,"CONFORME","STANDBY"),"PENDIENTE")</f>
        <v>CONFORME</v>
      </c>
      <c r="K643" s="2">
        <f ca="1">IF(VLOOKUP(RANDBETWEEN(1,20),Tablas!$Q$6:$R$25,2,0)=0,"",Tabla1[[#This Row],[FECHA PROG.]]+VLOOKUP(RANDBETWEEN(1,20),Tablas!$Q$6:$R$25,2,0))</f>
        <v>43470</v>
      </c>
      <c r="L643" s="7">
        <f ca="1">IF(Tabla1[[#This Row],[FECHA EJEC.]]="","",TIME(RANDBETWEEN(9,15),RANDBETWEEN(10,40),0))</f>
        <v>0.47638888888888886</v>
      </c>
      <c r="M643" s="7">
        <f ca="1">IF(Tabla1[[#This Row],[FECHA EJEC.]]="","",Tabla1[[#This Row],[HORA INICIO]]+TIME(RANDBETWEEN(1,4),RANDBETWEEN(10,30),0))</f>
        <v>0.53402777777777777</v>
      </c>
      <c r="N643" s="8">
        <f ca="1">IF(Tabla1[[#This Row],[FECHA EJEC.]]="","",HOUR(Tabla1[[#This Row],[HORA TERMINO]]-Tabla1[[#This Row],[HORA INICIO]])+MINUTE(Tabla1[[#This Row],[HORA TERMINO]]-Tabla1[[#This Row],[HORA INICIO]])/60)</f>
        <v>1.3833333333333333</v>
      </c>
      <c r="O643" s="1" t="str">
        <f ca="1">IF(AND(K643=I643,J643="CONFORME"),"FECHA CUMPLIDA",IF(J643="STAND BY","STAND BY",IF(J643=""," ",IF(Tabla1[[#This Row],[FECHA EJEC.]]="","PENDIENTE",CONCATENATE("RETRASO DE ",(K643-I643)," DIAS")))))</f>
        <v>FECHA CUMPLIDA</v>
      </c>
      <c r="P643" s="2" t="str">
        <f ca="1">VLOOKUP(MONTH(Tabla1[[#This Row],[FECHA PROG.]]),Tabla2[],2,0)</f>
        <v>Ene</v>
      </c>
      <c r="Q643" s="1">
        <f ca="1">YEAR(Tabla1[[#This Row],[FECHA PROG.]])</f>
        <v>2019</v>
      </c>
      <c r="R643" s="8">
        <f ca="1">360-SUMIFS(Tabla1[HORAS],Tabla1[MÁQUINA],Tabla1[[#This Row],[MÁQUINA]],Tabla1[AÑO],Tabla1[[#This Row],[AÑO]],Tabla1[MES],Tabla1[[#This Row],[MES]])</f>
        <v>343.35</v>
      </c>
      <c r="S643" s="17">
        <f ca="1">Tabla1[[#This Row],[HORAS DISPONIBLES]]/360</f>
        <v>0.9537500000000001</v>
      </c>
    </row>
    <row r="644" spans="1:19" x14ac:dyDescent="0.2">
      <c r="A644" s="1" t="s">
        <v>176</v>
      </c>
      <c r="B644" s="1" t="s">
        <v>86</v>
      </c>
      <c r="C644" s="1" t="str">
        <f ca="1">VLOOKUP(RANDBETWEEN(1,13),Tablas!$N$7:$O$19,2,0)</f>
        <v>ESCREPA</v>
      </c>
      <c r="E644" s="1" t="s">
        <v>18</v>
      </c>
      <c r="F644" s="1">
        <v>201</v>
      </c>
      <c r="G644" s="1" t="s">
        <v>55</v>
      </c>
      <c r="H644" s="1">
        <v>1911</v>
      </c>
      <c r="I644" s="2">
        <f t="shared" ca="1" si="10"/>
        <v>43338</v>
      </c>
      <c r="J644" s="1" t="str">
        <f ca="1">IFERROR(IF(YEAR(Tabla1[[#This Row],[FECHA EJEC.]])&gt;0,"CONFORME","STANDBY"),"PENDIENTE")</f>
        <v>CONFORME</v>
      </c>
      <c r="K644" s="2">
        <f ca="1">IF(VLOOKUP(RANDBETWEEN(1,20),Tablas!$Q$6:$R$25,2,0)=0,"",Tabla1[[#This Row],[FECHA PROG.]]+VLOOKUP(RANDBETWEEN(1,20),Tablas!$Q$6:$R$25,2,0))</f>
        <v>43340</v>
      </c>
      <c r="L644" s="7">
        <f ca="1">IF(Tabla1[[#This Row],[FECHA EJEC.]]="","",TIME(RANDBETWEEN(9,15),RANDBETWEEN(10,40),0))</f>
        <v>0.38680555555555557</v>
      </c>
      <c r="M644" s="7">
        <f ca="1">IF(Tabla1[[#This Row],[FECHA EJEC.]]="","",Tabla1[[#This Row],[HORA INICIO]]+TIME(RANDBETWEEN(1,4),RANDBETWEEN(10,30),0))</f>
        <v>0.48819444444444449</v>
      </c>
      <c r="N644" s="8">
        <f ca="1">IF(Tabla1[[#This Row],[FECHA EJEC.]]="","",HOUR(Tabla1[[#This Row],[HORA TERMINO]]-Tabla1[[#This Row],[HORA INICIO]])+MINUTE(Tabla1[[#This Row],[HORA TERMINO]]-Tabla1[[#This Row],[HORA INICIO]])/60)</f>
        <v>2.4333333333333336</v>
      </c>
      <c r="O644" s="1" t="str">
        <f ca="1">IF(AND(K644=I644,J644="CONFORME"),"FECHA CUMPLIDA",IF(J644="STAND BY","STAND BY",IF(J644=""," ",IF(Tabla1[[#This Row],[FECHA EJEC.]]="","PENDIENTE",CONCATENATE("RETRASO DE ",(K644-I644)," DIAS")))))</f>
        <v>RETRASO DE 2 DIAS</v>
      </c>
      <c r="P644" s="2" t="str">
        <f ca="1">VLOOKUP(MONTH(Tabla1[[#This Row],[FECHA PROG.]]),Tabla2[],2,0)</f>
        <v>Ago</v>
      </c>
      <c r="Q644" s="1">
        <f ca="1">YEAR(Tabla1[[#This Row],[FECHA PROG.]])</f>
        <v>2018</v>
      </c>
      <c r="R644" s="8">
        <f ca="1">360-SUMIFS(Tabla1[HORAS],Tabla1[MÁQUINA],Tabla1[[#This Row],[MÁQUINA]],Tabla1[AÑO],Tabla1[[#This Row],[AÑO]],Tabla1[MES],Tabla1[[#This Row],[MES]])</f>
        <v>357.56666666666666</v>
      </c>
      <c r="S644" s="17">
        <f ca="1">Tabla1[[#This Row],[HORAS DISPONIBLES]]/360</f>
        <v>0.99324074074074076</v>
      </c>
    </row>
    <row r="645" spans="1:19" x14ac:dyDescent="0.2">
      <c r="A645" s="1" t="s">
        <v>177</v>
      </c>
      <c r="B645" s="1" t="s">
        <v>87</v>
      </c>
      <c r="C645" s="1" t="str">
        <f ca="1">VLOOKUP(RANDBETWEEN(1,13),Tablas!$N$7:$O$19,2,0)</f>
        <v>CARGADORA</v>
      </c>
      <c r="E645" s="1" t="s">
        <v>18</v>
      </c>
      <c r="F645" s="1">
        <v>201</v>
      </c>
      <c r="G645" s="1" t="s">
        <v>55</v>
      </c>
      <c r="H645" s="1">
        <v>1911</v>
      </c>
      <c r="I645" s="2">
        <f t="shared" ca="1" si="10"/>
        <v>43268</v>
      </c>
      <c r="J645" s="1" t="str">
        <f ca="1">IFERROR(IF(YEAR(Tabla1[[#This Row],[FECHA EJEC.]])&gt;0,"CONFORME","STANDBY"),"PENDIENTE")</f>
        <v>CONFORME</v>
      </c>
      <c r="K645" s="2">
        <f ca="1">IF(VLOOKUP(RANDBETWEEN(1,20),Tablas!$Q$6:$R$25,2,0)=0,"",Tabla1[[#This Row],[FECHA PROG.]]+VLOOKUP(RANDBETWEEN(1,20),Tablas!$Q$6:$R$25,2,0))</f>
        <v>43270</v>
      </c>
      <c r="L645" s="7">
        <f ca="1">IF(Tabla1[[#This Row],[FECHA EJEC.]]="","",TIME(RANDBETWEEN(9,15),RANDBETWEEN(10,40),0))</f>
        <v>0.47083333333333333</v>
      </c>
      <c r="M645" s="7">
        <f ca="1">IF(Tabla1[[#This Row],[FECHA EJEC.]]="","",Tabla1[[#This Row],[HORA INICIO]]+TIME(RANDBETWEEN(1,4),RANDBETWEEN(10,30),0))</f>
        <v>0.64861111111111114</v>
      </c>
      <c r="N645" s="8">
        <f ca="1">IF(Tabla1[[#This Row],[FECHA EJEC.]]="","",HOUR(Tabla1[[#This Row],[HORA TERMINO]]-Tabla1[[#This Row],[HORA INICIO]])+MINUTE(Tabla1[[#This Row],[HORA TERMINO]]-Tabla1[[#This Row],[HORA INICIO]])/60)</f>
        <v>4.2666666666666666</v>
      </c>
      <c r="O645" s="1" t="str">
        <f ca="1">IF(AND(K645=I645,J645="CONFORME"),"FECHA CUMPLIDA",IF(J645="STAND BY","STAND BY",IF(J645=""," ",IF(Tabla1[[#This Row],[FECHA EJEC.]]="","PENDIENTE",CONCATENATE("RETRASO DE ",(K645-I645)," DIAS")))))</f>
        <v>RETRASO DE 2 DIAS</v>
      </c>
      <c r="P645" s="2" t="str">
        <f ca="1">VLOOKUP(MONTH(Tabla1[[#This Row],[FECHA PROG.]]),Tabla2[],2,0)</f>
        <v>Jun</v>
      </c>
      <c r="Q645" s="1">
        <f ca="1">YEAR(Tabla1[[#This Row],[FECHA PROG.]])</f>
        <v>2018</v>
      </c>
      <c r="R645" s="8">
        <f ca="1">360-SUMIFS(Tabla1[HORAS],Tabla1[MÁQUINA],Tabla1[[#This Row],[MÁQUINA]],Tabla1[AÑO],Tabla1[[#This Row],[AÑO]],Tabla1[MES],Tabla1[[#This Row],[MES]])</f>
        <v>355.73333333333335</v>
      </c>
      <c r="S645" s="17">
        <f ca="1">Tabla1[[#This Row],[HORAS DISPONIBLES]]/360</f>
        <v>0.98814814814814822</v>
      </c>
    </row>
    <row r="646" spans="1:19" x14ac:dyDescent="0.2">
      <c r="A646" s="1" t="s">
        <v>178</v>
      </c>
      <c r="B646" s="1" t="s">
        <v>88</v>
      </c>
      <c r="C646" s="1" t="str">
        <f ca="1">VLOOKUP(RANDBETWEEN(1,13),Tablas!$N$7:$O$19,2,0)</f>
        <v>RETROEXCAVADORA</v>
      </c>
      <c r="E646" s="1" t="s">
        <v>18</v>
      </c>
      <c r="F646" s="1">
        <v>201</v>
      </c>
      <c r="G646" s="1" t="s">
        <v>55</v>
      </c>
      <c r="H646" s="1">
        <v>1911</v>
      </c>
      <c r="I646" s="2">
        <f t="shared" ca="1" si="10"/>
        <v>43420</v>
      </c>
      <c r="J646" s="1" t="str">
        <f ca="1">IFERROR(IF(YEAR(Tabla1[[#This Row],[FECHA EJEC.]])&gt;0,"CONFORME","STANDBY"),"PENDIENTE")</f>
        <v>CONFORME</v>
      </c>
      <c r="K646" s="2">
        <f ca="1">IF(VLOOKUP(RANDBETWEEN(1,20),Tablas!$Q$6:$R$25,2,0)=0,"",Tabla1[[#This Row],[FECHA PROG.]]+VLOOKUP(RANDBETWEEN(1,20),Tablas!$Q$6:$R$25,2,0))</f>
        <v>43422</v>
      </c>
      <c r="L646" s="7">
        <f ca="1">IF(Tabla1[[#This Row],[FECHA EJEC.]]="","",TIME(RANDBETWEEN(9,15),RANDBETWEEN(10,40),0))</f>
        <v>0.38680555555555557</v>
      </c>
      <c r="M646" s="7">
        <f ca="1">IF(Tabla1[[#This Row],[FECHA EJEC.]]="","",Tabla1[[#This Row],[HORA INICIO]]+TIME(RANDBETWEEN(1,4),RANDBETWEEN(10,30),0))</f>
        <v>0.57361111111111107</v>
      </c>
      <c r="N646" s="8">
        <f ca="1">IF(Tabla1[[#This Row],[FECHA EJEC.]]="","",HOUR(Tabla1[[#This Row],[HORA TERMINO]]-Tabla1[[#This Row],[HORA INICIO]])+MINUTE(Tabla1[[#This Row],[HORA TERMINO]]-Tabla1[[#This Row],[HORA INICIO]])/60)</f>
        <v>4.4833333333333334</v>
      </c>
      <c r="O646" s="1" t="str">
        <f ca="1">IF(AND(K646=I646,J646="CONFORME"),"FECHA CUMPLIDA",IF(J646="STAND BY","STAND BY",IF(J646=""," ",IF(Tabla1[[#This Row],[FECHA EJEC.]]="","PENDIENTE",CONCATENATE("RETRASO DE ",(K646-I646)," DIAS")))))</f>
        <v>RETRASO DE 2 DIAS</v>
      </c>
      <c r="P646" s="2" t="str">
        <f ca="1">VLOOKUP(MONTH(Tabla1[[#This Row],[FECHA PROG.]]),Tabla2[],2,0)</f>
        <v>Nov</v>
      </c>
      <c r="Q646" s="1">
        <f ca="1">YEAR(Tabla1[[#This Row],[FECHA PROG.]])</f>
        <v>2018</v>
      </c>
      <c r="R646" s="8">
        <f ca="1">360-SUMIFS(Tabla1[HORAS],Tabla1[MÁQUINA],Tabla1[[#This Row],[MÁQUINA]],Tabla1[AÑO],Tabla1[[#This Row],[AÑO]],Tabla1[MES],Tabla1[[#This Row],[MES]])</f>
        <v>355.51666666666665</v>
      </c>
      <c r="S646" s="17">
        <f ca="1">Tabla1[[#This Row],[HORAS DISPONIBLES]]/360</f>
        <v>0.9875462962962962</v>
      </c>
    </row>
    <row r="647" spans="1:19" x14ac:dyDescent="0.2">
      <c r="A647" s="1" t="s">
        <v>179</v>
      </c>
      <c r="B647" s="1" t="s">
        <v>89</v>
      </c>
      <c r="C647" s="1" t="str">
        <f ca="1">VLOOKUP(RANDBETWEEN(1,13),Tablas!$N$7:$O$19,2,0)</f>
        <v>CISTERNAS DE AGUA</v>
      </c>
      <c r="E647" s="1" t="s">
        <v>18</v>
      </c>
      <c r="F647" s="1">
        <v>201</v>
      </c>
      <c r="G647" s="1" t="s">
        <v>55</v>
      </c>
      <c r="H647" s="1">
        <v>1911</v>
      </c>
      <c r="I647" s="2">
        <f t="shared" ca="1" si="10"/>
        <v>43434</v>
      </c>
      <c r="J647" s="1" t="str">
        <f ca="1">IFERROR(IF(YEAR(Tabla1[[#This Row],[FECHA EJEC.]])&gt;0,"CONFORME","STANDBY"),"PENDIENTE")</f>
        <v>PENDIENTE</v>
      </c>
      <c r="K647" s="2" t="str">
        <f ca="1">IF(VLOOKUP(RANDBETWEEN(1,20),Tablas!$Q$6:$R$25,2,0)=0,"",Tabla1[[#This Row],[FECHA PROG.]]+VLOOKUP(RANDBETWEEN(1,20),Tablas!$Q$6:$R$25,2,0))</f>
        <v/>
      </c>
      <c r="L647" s="7" t="str">
        <f ca="1">IF(Tabla1[[#This Row],[FECHA EJEC.]]="","",TIME(RANDBETWEEN(9,15),RANDBETWEEN(10,40),0))</f>
        <v/>
      </c>
      <c r="M647" s="7" t="str">
        <f ca="1">IF(Tabla1[[#This Row],[FECHA EJEC.]]="","",Tabla1[[#This Row],[HORA INICIO]]+TIME(RANDBETWEEN(1,4),RANDBETWEEN(10,30),0))</f>
        <v/>
      </c>
      <c r="N647" s="8" t="str">
        <f ca="1">IF(Tabla1[[#This Row],[FECHA EJEC.]]="","",HOUR(Tabla1[[#This Row],[HORA TERMINO]]-Tabla1[[#This Row],[HORA INICIO]])+MINUTE(Tabla1[[#This Row],[HORA TERMINO]]-Tabla1[[#This Row],[HORA INICIO]])/60)</f>
        <v/>
      </c>
      <c r="O647" s="1" t="str">
        <f ca="1">IF(AND(K647=I647,J647="CONFORME"),"FECHA CUMPLIDA",IF(J647="STAND BY","STAND BY",IF(J647=""," ",IF(Tabla1[[#This Row],[FECHA EJEC.]]="","PENDIENTE",CONCATENATE("RETRASO DE ",(K647-I647)," DIAS")))))</f>
        <v>PENDIENTE</v>
      </c>
      <c r="P647" s="2" t="str">
        <f ca="1">VLOOKUP(MONTH(Tabla1[[#This Row],[FECHA PROG.]]),Tabla2[],2,0)</f>
        <v>Nov</v>
      </c>
      <c r="Q647" s="1">
        <f ca="1">YEAR(Tabla1[[#This Row],[FECHA PROG.]])</f>
        <v>2018</v>
      </c>
      <c r="R647" s="8">
        <f ca="1">360-SUMIFS(Tabla1[HORAS],Tabla1[MÁQUINA],Tabla1[[#This Row],[MÁQUINA]],Tabla1[AÑO],Tabla1[[#This Row],[AÑO]],Tabla1[MES],Tabla1[[#This Row],[MES]])</f>
        <v>357.61666666666667</v>
      </c>
      <c r="S647" s="17">
        <f ca="1">Tabla1[[#This Row],[HORAS DISPONIBLES]]/360</f>
        <v>0.99337962962962967</v>
      </c>
    </row>
    <row r="648" spans="1:19" x14ac:dyDescent="0.2">
      <c r="A648" s="1" t="s">
        <v>180</v>
      </c>
      <c r="B648" s="1" t="s">
        <v>90</v>
      </c>
      <c r="C648" s="1" t="str">
        <f ca="1">VLOOKUP(RANDBETWEEN(1,13),Tablas!$N$7:$O$19,2,0)</f>
        <v>TRACTORES</v>
      </c>
      <c r="E648" s="1" t="s">
        <v>18</v>
      </c>
      <c r="F648" s="1">
        <v>201</v>
      </c>
      <c r="G648" s="1" t="s">
        <v>55</v>
      </c>
      <c r="H648" s="1">
        <v>1911</v>
      </c>
      <c r="I648" s="2">
        <f t="shared" ca="1" si="10"/>
        <v>43562</v>
      </c>
      <c r="J648" s="1" t="str">
        <f ca="1">IFERROR(IF(YEAR(Tabla1[[#This Row],[FECHA EJEC.]])&gt;0,"CONFORME","STANDBY"),"PENDIENTE")</f>
        <v>CONFORME</v>
      </c>
      <c r="K648" s="2">
        <f ca="1">IF(VLOOKUP(RANDBETWEEN(1,20),Tablas!$Q$6:$R$25,2,0)=0,"",Tabla1[[#This Row],[FECHA PROG.]]+VLOOKUP(RANDBETWEEN(1,20),Tablas!$Q$6:$R$25,2,0))</f>
        <v>43564</v>
      </c>
      <c r="L648" s="7">
        <f ca="1">IF(Tabla1[[#This Row],[FECHA EJEC.]]="","",TIME(RANDBETWEEN(9,15),RANDBETWEEN(10,40),0))</f>
        <v>0.38333333333333336</v>
      </c>
      <c r="M648" s="7">
        <f ca="1">IF(Tabla1[[#This Row],[FECHA EJEC.]]="","",Tabla1[[#This Row],[HORA INICIO]]+TIME(RANDBETWEEN(1,4),RANDBETWEEN(10,30),0))</f>
        <v>0.43541666666666667</v>
      </c>
      <c r="N648" s="8">
        <f ca="1">IF(Tabla1[[#This Row],[FECHA EJEC.]]="","",HOUR(Tabla1[[#This Row],[HORA TERMINO]]-Tabla1[[#This Row],[HORA INICIO]])+MINUTE(Tabla1[[#This Row],[HORA TERMINO]]-Tabla1[[#This Row],[HORA INICIO]])/60)</f>
        <v>1.25</v>
      </c>
      <c r="O648" s="1" t="str">
        <f ca="1">IF(AND(K648=I648,J648="CONFORME"),"FECHA CUMPLIDA",IF(J648="STAND BY","STAND BY",IF(J648=""," ",IF(Tabla1[[#This Row],[FECHA EJEC.]]="","PENDIENTE",CONCATENATE("RETRASO DE ",(K648-I648)," DIAS")))))</f>
        <v>RETRASO DE 2 DIAS</v>
      </c>
      <c r="P648" s="2" t="str">
        <f ca="1">VLOOKUP(MONTH(Tabla1[[#This Row],[FECHA PROG.]]),Tabla2[],2,0)</f>
        <v>Abr</v>
      </c>
      <c r="Q648" s="1">
        <f ca="1">YEAR(Tabla1[[#This Row],[FECHA PROG.]])</f>
        <v>2019</v>
      </c>
      <c r="R648" s="8">
        <f ca="1">360-SUMIFS(Tabla1[HORAS],Tabla1[MÁQUINA],Tabla1[[#This Row],[MÁQUINA]],Tabla1[AÑO],Tabla1[[#This Row],[AÑO]],Tabla1[MES],Tabla1[[#This Row],[MES]])</f>
        <v>358.75</v>
      </c>
      <c r="S648" s="17">
        <f ca="1">Tabla1[[#This Row],[HORAS DISPONIBLES]]/360</f>
        <v>0.99652777777777779</v>
      </c>
    </row>
    <row r="649" spans="1:19" x14ac:dyDescent="0.2">
      <c r="A649" s="1" t="s">
        <v>181</v>
      </c>
      <c r="B649" s="1" t="s">
        <v>91</v>
      </c>
      <c r="C649" s="1" t="str">
        <f ca="1">VLOOKUP(RANDBETWEEN(1,13),Tablas!$N$7:$O$19,2,0)</f>
        <v>CISTERNAS DE AGUA</v>
      </c>
      <c r="E649" s="1" t="s">
        <v>18</v>
      </c>
      <c r="F649" s="1">
        <v>201</v>
      </c>
      <c r="G649" s="1" t="s">
        <v>55</v>
      </c>
      <c r="H649" s="1">
        <v>1911</v>
      </c>
      <c r="I649" s="2">
        <f t="shared" ca="1" si="10"/>
        <v>43488</v>
      </c>
      <c r="J649" s="1" t="str">
        <f ca="1">IFERROR(IF(YEAR(Tabla1[[#This Row],[FECHA EJEC.]])&gt;0,"CONFORME","STANDBY"),"PENDIENTE")</f>
        <v>CONFORME</v>
      </c>
      <c r="K649" s="2">
        <f ca="1">IF(VLOOKUP(RANDBETWEEN(1,20),Tablas!$Q$6:$R$25,2,0)=0,"",Tabla1[[#This Row],[FECHA PROG.]]+VLOOKUP(RANDBETWEEN(1,20),Tablas!$Q$6:$R$25,2,0))</f>
        <v>43491</v>
      </c>
      <c r="L649" s="7">
        <f ca="1">IF(Tabla1[[#This Row],[FECHA EJEC.]]="","",TIME(RANDBETWEEN(9,15),RANDBETWEEN(10,40),0))</f>
        <v>0.60277777777777775</v>
      </c>
      <c r="M649" s="7">
        <f ca="1">IF(Tabla1[[#This Row],[FECHA EJEC.]]="","",Tabla1[[#This Row],[HORA INICIO]]+TIME(RANDBETWEEN(1,4),RANDBETWEEN(10,30),0))</f>
        <v>0.70138888888888884</v>
      </c>
      <c r="N649" s="8">
        <f ca="1">IF(Tabla1[[#This Row],[FECHA EJEC.]]="","",HOUR(Tabla1[[#This Row],[HORA TERMINO]]-Tabla1[[#This Row],[HORA INICIO]])+MINUTE(Tabla1[[#This Row],[HORA TERMINO]]-Tabla1[[#This Row],[HORA INICIO]])/60)</f>
        <v>2.3666666666666667</v>
      </c>
      <c r="O649" s="1" t="str">
        <f ca="1">IF(AND(K649=I649,J649="CONFORME"),"FECHA CUMPLIDA",IF(J649="STAND BY","STAND BY",IF(J649=""," ",IF(Tabla1[[#This Row],[FECHA EJEC.]]="","PENDIENTE",CONCATENATE("RETRASO DE ",(K649-I649)," DIAS")))))</f>
        <v>RETRASO DE 3 DIAS</v>
      </c>
      <c r="P649" s="2" t="str">
        <f ca="1">VLOOKUP(MONTH(Tabla1[[#This Row],[FECHA PROG.]]),Tabla2[],2,0)</f>
        <v>Ene</v>
      </c>
      <c r="Q649" s="1">
        <f ca="1">YEAR(Tabla1[[#This Row],[FECHA PROG.]])</f>
        <v>2019</v>
      </c>
      <c r="R649" s="8">
        <f ca="1">360-SUMIFS(Tabla1[HORAS],Tabla1[MÁQUINA],Tabla1[[#This Row],[MÁQUINA]],Tabla1[AÑO],Tabla1[[#This Row],[AÑO]],Tabla1[MES],Tabla1[[#This Row],[MES]])</f>
        <v>357.63333333333333</v>
      </c>
      <c r="S649" s="17">
        <f ca="1">Tabla1[[#This Row],[HORAS DISPONIBLES]]/360</f>
        <v>0.99342592592592593</v>
      </c>
    </row>
    <row r="650" spans="1:19" x14ac:dyDescent="0.2">
      <c r="A650" s="1" t="s">
        <v>182</v>
      </c>
      <c r="B650" s="1" t="s">
        <v>92</v>
      </c>
      <c r="C650" s="1" t="str">
        <f ca="1">VLOOKUP(RANDBETWEEN(1,13),Tablas!$N$7:$O$19,2,0)</f>
        <v>EXCAVADORA</v>
      </c>
      <c r="E650" s="1" t="s">
        <v>18</v>
      </c>
      <c r="F650" s="1">
        <v>201</v>
      </c>
      <c r="G650" s="1" t="s">
        <v>55</v>
      </c>
      <c r="H650" s="1">
        <v>1911</v>
      </c>
      <c r="I650" s="2">
        <f t="shared" ca="1" si="10"/>
        <v>43506</v>
      </c>
      <c r="J650" s="1" t="str">
        <f ca="1">IFERROR(IF(YEAR(Tabla1[[#This Row],[FECHA EJEC.]])&gt;0,"CONFORME","STANDBY"),"PENDIENTE")</f>
        <v>PENDIENTE</v>
      </c>
      <c r="K650" s="2" t="str">
        <f ca="1">IF(VLOOKUP(RANDBETWEEN(1,20),Tablas!$Q$6:$R$25,2,0)=0,"",Tabla1[[#This Row],[FECHA PROG.]]+VLOOKUP(RANDBETWEEN(1,20),Tablas!$Q$6:$R$25,2,0))</f>
        <v/>
      </c>
      <c r="L650" s="7" t="str">
        <f ca="1">IF(Tabla1[[#This Row],[FECHA EJEC.]]="","",TIME(RANDBETWEEN(9,15),RANDBETWEEN(10,40),0))</f>
        <v/>
      </c>
      <c r="M650" s="7" t="str">
        <f ca="1">IF(Tabla1[[#This Row],[FECHA EJEC.]]="","",Tabla1[[#This Row],[HORA INICIO]]+TIME(RANDBETWEEN(1,4),RANDBETWEEN(10,30),0))</f>
        <v/>
      </c>
      <c r="N650" s="8" t="str">
        <f ca="1">IF(Tabla1[[#This Row],[FECHA EJEC.]]="","",HOUR(Tabla1[[#This Row],[HORA TERMINO]]-Tabla1[[#This Row],[HORA INICIO]])+MINUTE(Tabla1[[#This Row],[HORA TERMINO]]-Tabla1[[#This Row],[HORA INICIO]])/60)</f>
        <v/>
      </c>
      <c r="O650" s="1" t="str">
        <f ca="1">IF(AND(K650=I650,J650="CONFORME"),"FECHA CUMPLIDA",IF(J650="STAND BY","STAND BY",IF(J650=""," ",IF(Tabla1[[#This Row],[FECHA EJEC.]]="","PENDIENTE",CONCATENATE("RETRASO DE ",(K650-I650)," DIAS")))))</f>
        <v>PENDIENTE</v>
      </c>
      <c r="P650" s="2" t="str">
        <f ca="1">VLOOKUP(MONTH(Tabla1[[#This Row],[FECHA PROG.]]),Tabla2[],2,0)</f>
        <v>Feb</v>
      </c>
      <c r="Q650" s="1">
        <f ca="1">YEAR(Tabla1[[#This Row],[FECHA PROG.]])</f>
        <v>2019</v>
      </c>
      <c r="R650" s="8">
        <f ca="1">360-SUMIFS(Tabla1[HORAS],Tabla1[MÁQUINA],Tabla1[[#This Row],[MÁQUINA]],Tabla1[AÑO],Tabla1[[#This Row],[AÑO]],Tabla1[MES],Tabla1[[#This Row],[MES]])</f>
        <v>360</v>
      </c>
      <c r="S650" s="17">
        <f ca="1">Tabla1[[#This Row],[HORAS DISPONIBLES]]/360</f>
        <v>1</v>
      </c>
    </row>
    <row r="651" spans="1:19" x14ac:dyDescent="0.2">
      <c r="A651" s="1" t="s">
        <v>183</v>
      </c>
      <c r="B651" s="1" t="s">
        <v>93</v>
      </c>
      <c r="C651" s="1" t="str">
        <f ca="1">VLOOKUP(RANDBETWEEN(1,13),Tablas!$N$7:$O$19,2,0)</f>
        <v>MOTOTRAILLA</v>
      </c>
      <c r="E651" s="1" t="s">
        <v>18</v>
      </c>
      <c r="F651" s="1">
        <v>201</v>
      </c>
      <c r="G651" s="1" t="s">
        <v>55</v>
      </c>
      <c r="H651" s="1">
        <v>1911</v>
      </c>
      <c r="I651" s="2">
        <f t="shared" ca="1" si="10"/>
        <v>43295</v>
      </c>
      <c r="J651" s="1" t="str">
        <f ca="1">IFERROR(IF(YEAR(Tabla1[[#This Row],[FECHA EJEC.]])&gt;0,"CONFORME","STANDBY"),"PENDIENTE")</f>
        <v>CONFORME</v>
      </c>
      <c r="K651" s="2">
        <f ca="1">IF(VLOOKUP(RANDBETWEEN(1,20),Tablas!$Q$6:$R$25,2,0)=0,"",Tabla1[[#This Row],[FECHA PROG.]]+VLOOKUP(RANDBETWEEN(1,20),Tablas!$Q$6:$R$25,2,0))</f>
        <v>43296</v>
      </c>
      <c r="L651" s="7">
        <f ca="1">IF(Tabla1[[#This Row],[FECHA EJEC.]]="","",TIME(RANDBETWEEN(9,15),RANDBETWEEN(10,40),0))</f>
        <v>0.56180555555555556</v>
      </c>
      <c r="M651" s="7">
        <f ca="1">IF(Tabla1[[#This Row],[FECHA EJEC.]]="","",Tabla1[[#This Row],[HORA INICIO]]+TIME(RANDBETWEEN(1,4),RANDBETWEEN(10,30),0))</f>
        <v>0.6118055555555556</v>
      </c>
      <c r="N651" s="8">
        <f ca="1">IF(Tabla1[[#This Row],[FECHA EJEC.]]="","",HOUR(Tabla1[[#This Row],[HORA TERMINO]]-Tabla1[[#This Row],[HORA INICIO]])+MINUTE(Tabla1[[#This Row],[HORA TERMINO]]-Tabla1[[#This Row],[HORA INICIO]])/60)</f>
        <v>1.2</v>
      </c>
      <c r="O651" s="1" t="str">
        <f ca="1">IF(AND(K651=I651,J651="CONFORME"),"FECHA CUMPLIDA",IF(J651="STAND BY","STAND BY",IF(J651=""," ",IF(Tabla1[[#This Row],[FECHA EJEC.]]="","PENDIENTE",CONCATENATE("RETRASO DE ",(K651-I651)," DIAS")))))</f>
        <v>RETRASO DE 1 DIAS</v>
      </c>
      <c r="P651" s="2" t="str">
        <f ca="1">VLOOKUP(MONTH(Tabla1[[#This Row],[FECHA PROG.]]),Tabla2[],2,0)</f>
        <v>Jul</v>
      </c>
      <c r="Q651" s="1">
        <f ca="1">YEAR(Tabla1[[#This Row],[FECHA PROG.]])</f>
        <v>2018</v>
      </c>
      <c r="R651" s="8">
        <f ca="1">360-SUMIFS(Tabla1[HORAS],Tabla1[MÁQUINA],Tabla1[[#This Row],[MÁQUINA]],Tabla1[AÑO],Tabla1[[#This Row],[AÑO]],Tabla1[MES],Tabla1[[#This Row],[MES]])</f>
        <v>358.8</v>
      </c>
      <c r="S651" s="17">
        <f ca="1">Tabla1[[#This Row],[HORAS DISPONIBLES]]/360</f>
        <v>0.9966666666666667</v>
      </c>
    </row>
    <row r="652" spans="1:19" x14ac:dyDescent="0.2">
      <c r="A652" s="1" t="s">
        <v>139</v>
      </c>
      <c r="B652" s="1" t="s">
        <v>32</v>
      </c>
      <c r="C652" s="1" t="str">
        <f ca="1">VLOOKUP(RANDBETWEEN(1,13),Tablas!$N$7:$O$19,2,0)</f>
        <v>ESCREPA</v>
      </c>
      <c r="D652" s="1" t="s">
        <v>12</v>
      </c>
      <c r="E652" s="1" t="s">
        <v>13</v>
      </c>
      <c r="F652" s="1">
        <v>106</v>
      </c>
      <c r="G652" s="1" t="s">
        <v>29</v>
      </c>
      <c r="H652" s="1">
        <v>908</v>
      </c>
      <c r="I652" s="2">
        <f t="shared" ca="1" si="10"/>
        <v>43120</v>
      </c>
      <c r="J652" s="1" t="str">
        <f ca="1">IFERROR(IF(YEAR(Tabla1[[#This Row],[FECHA EJEC.]])&gt;0,"CONFORME","STANDBY"),"PENDIENTE")</f>
        <v>CONFORME</v>
      </c>
      <c r="K652" s="2">
        <f ca="1">IF(VLOOKUP(RANDBETWEEN(1,20),Tablas!$Q$6:$R$25,2,0)=0,"",Tabla1[[#This Row],[FECHA PROG.]]+VLOOKUP(RANDBETWEEN(1,20),Tablas!$Q$6:$R$25,2,0))</f>
        <v>43122</v>
      </c>
      <c r="L652" s="7">
        <f ca="1">IF(Tabla1[[#This Row],[FECHA EJEC.]]="","",TIME(RANDBETWEEN(9,15),RANDBETWEEN(10,40),0))</f>
        <v>0.56736111111111109</v>
      </c>
      <c r="M652" s="7">
        <f ca="1">IF(Tabla1[[#This Row],[FECHA EJEC.]]="","",Tabla1[[#This Row],[HORA INICIO]]+TIME(RANDBETWEEN(1,4),RANDBETWEEN(10,30),0))</f>
        <v>0.6166666666666667</v>
      </c>
      <c r="N652" s="8">
        <f ca="1">IF(Tabla1[[#This Row],[FECHA EJEC.]]="","",HOUR(Tabla1[[#This Row],[HORA TERMINO]]-Tabla1[[#This Row],[HORA INICIO]])+MINUTE(Tabla1[[#This Row],[HORA TERMINO]]-Tabla1[[#This Row],[HORA INICIO]])/60)</f>
        <v>1.1833333333333333</v>
      </c>
      <c r="O652" s="1" t="str">
        <f ca="1">IF(AND(K652=I652,J652="CONFORME"),"FECHA CUMPLIDA",IF(J652="STAND BY","STAND BY",IF(J652=""," ",IF(Tabla1[[#This Row],[FECHA EJEC.]]="","PENDIENTE",CONCATENATE("RETRASO DE ",(K652-I652)," DIAS")))))</f>
        <v>RETRASO DE 2 DIAS</v>
      </c>
      <c r="P652" s="2" t="str">
        <f ca="1">VLOOKUP(MONTH(Tabla1[[#This Row],[FECHA PROG.]]),Tabla2[],2,0)</f>
        <v>Ene</v>
      </c>
      <c r="Q652" s="1">
        <f ca="1">YEAR(Tabla1[[#This Row],[FECHA PROG.]])</f>
        <v>2018</v>
      </c>
      <c r="R652" s="8">
        <f ca="1">360-SUMIFS(Tabla1[HORAS],Tabla1[MÁQUINA],Tabla1[[#This Row],[MÁQUINA]],Tabla1[AÑO],Tabla1[[#This Row],[AÑO]],Tabla1[MES],Tabla1[[#This Row],[MES]])</f>
        <v>310.14999999999998</v>
      </c>
      <c r="S652" s="17">
        <f ca="1">Tabla1[[#This Row],[HORAS DISPONIBLES]]/360</f>
        <v>0.86152777777777767</v>
      </c>
    </row>
    <row r="653" spans="1:19" x14ac:dyDescent="0.2">
      <c r="A653" s="1" t="s">
        <v>139</v>
      </c>
      <c r="B653" s="1" t="s">
        <v>32</v>
      </c>
      <c r="C653" s="1" t="str">
        <f ca="1">VLOOKUP(RANDBETWEEN(1,13),Tablas!$N$7:$O$19,2,0)</f>
        <v>CISTERNAS DE AGUA</v>
      </c>
      <c r="D653" s="1" t="s">
        <v>12</v>
      </c>
      <c r="E653" s="1" t="s">
        <v>18</v>
      </c>
      <c r="F653" s="1">
        <v>106</v>
      </c>
      <c r="G653" s="1" t="s">
        <v>55</v>
      </c>
      <c r="H653" s="1">
        <v>1911</v>
      </c>
      <c r="I653" s="2">
        <f t="shared" ca="1" si="10"/>
        <v>43195</v>
      </c>
      <c r="J653" s="1" t="str">
        <f ca="1">IFERROR(IF(YEAR(Tabla1[[#This Row],[FECHA EJEC.]])&gt;0,"CONFORME","STANDBY"),"PENDIENTE")</f>
        <v>CONFORME</v>
      </c>
      <c r="K653" s="2">
        <f ca="1">IF(VLOOKUP(RANDBETWEEN(1,20),Tablas!$Q$6:$R$25,2,0)=0,"",Tabla1[[#This Row],[FECHA PROG.]]+VLOOKUP(RANDBETWEEN(1,20),Tablas!$Q$6:$R$25,2,0))</f>
        <v>43197</v>
      </c>
      <c r="L653" s="7">
        <f ca="1">IF(Tabla1[[#This Row],[FECHA EJEC.]]="","",TIME(RANDBETWEEN(9,15),RANDBETWEEN(10,40),0))</f>
        <v>0.38611111111111113</v>
      </c>
      <c r="M653" s="7">
        <f ca="1">IF(Tabla1[[#This Row],[FECHA EJEC.]]="","",Tabla1[[#This Row],[HORA INICIO]]+TIME(RANDBETWEEN(1,4),RANDBETWEEN(10,30),0))</f>
        <v>0.56388888888888888</v>
      </c>
      <c r="N653" s="8">
        <f ca="1">IF(Tabla1[[#This Row],[FECHA EJEC.]]="","",HOUR(Tabla1[[#This Row],[HORA TERMINO]]-Tabla1[[#This Row],[HORA INICIO]])+MINUTE(Tabla1[[#This Row],[HORA TERMINO]]-Tabla1[[#This Row],[HORA INICIO]])/60)</f>
        <v>4.2666666666666666</v>
      </c>
      <c r="O653" s="1" t="str">
        <f ca="1">IF(AND(K653=I653,J653="CONFORME"),"FECHA CUMPLIDA",IF(J653="STAND BY","STAND BY",IF(J653=""," ",IF(Tabla1[[#This Row],[FECHA EJEC.]]="","PENDIENTE",CONCATENATE("RETRASO DE ",(K653-I653)," DIAS")))))</f>
        <v>RETRASO DE 2 DIAS</v>
      </c>
      <c r="P653" s="2" t="str">
        <f ca="1">VLOOKUP(MONTH(Tabla1[[#This Row],[FECHA PROG.]]),Tabla2[],2,0)</f>
        <v>Abr</v>
      </c>
      <c r="Q653" s="1">
        <f ca="1">YEAR(Tabla1[[#This Row],[FECHA PROG.]])</f>
        <v>2018</v>
      </c>
      <c r="R653" s="8">
        <f ca="1">360-SUMIFS(Tabla1[HORAS],Tabla1[MÁQUINA],Tabla1[[#This Row],[MÁQUINA]],Tabla1[AÑO],Tabla1[[#This Row],[AÑO]],Tabla1[MES],Tabla1[[#This Row],[MES]])</f>
        <v>322.14999999999998</v>
      </c>
      <c r="S653" s="17">
        <f ca="1">Tabla1[[#This Row],[HORAS DISPONIBLES]]/360</f>
        <v>0.894861111111111</v>
      </c>
    </row>
    <row r="654" spans="1:19" x14ac:dyDescent="0.2">
      <c r="A654" s="1" t="s">
        <v>142</v>
      </c>
      <c r="B654" s="1" t="s">
        <v>33</v>
      </c>
      <c r="C654" s="1" t="str">
        <f ca="1">VLOOKUP(RANDBETWEEN(1,13),Tablas!$N$7:$O$19,2,0)</f>
        <v>ESCREPA</v>
      </c>
      <c r="D654" s="1" t="s">
        <v>12</v>
      </c>
      <c r="E654" s="1" t="s">
        <v>24</v>
      </c>
      <c r="F654" s="1">
        <v>201</v>
      </c>
      <c r="G654" s="1" t="s">
        <v>25</v>
      </c>
      <c r="H654" s="1">
        <v>1168</v>
      </c>
      <c r="I654" s="2">
        <f t="shared" ca="1" si="10"/>
        <v>43203</v>
      </c>
      <c r="J654" s="1" t="str">
        <f ca="1">IFERROR(IF(YEAR(Tabla1[[#This Row],[FECHA EJEC.]])&gt;0,"CONFORME","STANDBY"),"PENDIENTE")</f>
        <v>CONFORME</v>
      </c>
      <c r="K654" s="2">
        <f ca="1">IF(VLOOKUP(RANDBETWEEN(1,20),Tablas!$Q$6:$R$25,2,0)=0,"",Tabla1[[#This Row],[FECHA PROG.]]+VLOOKUP(RANDBETWEEN(1,20),Tablas!$Q$6:$R$25,2,0))</f>
        <v>43203</v>
      </c>
      <c r="L654" s="7">
        <f ca="1">IF(Tabla1[[#This Row],[FECHA EJEC.]]="","",TIME(RANDBETWEEN(9,15),RANDBETWEEN(10,40),0))</f>
        <v>0.43125000000000002</v>
      </c>
      <c r="M654" s="7">
        <f ca="1">IF(Tabla1[[#This Row],[FECHA EJEC.]]="","",Tabla1[[#This Row],[HORA INICIO]]+TIME(RANDBETWEEN(1,4),RANDBETWEEN(10,30),0))</f>
        <v>0.53333333333333333</v>
      </c>
      <c r="N654" s="8">
        <f ca="1">IF(Tabla1[[#This Row],[FECHA EJEC.]]="","",HOUR(Tabla1[[#This Row],[HORA TERMINO]]-Tabla1[[#This Row],[HORA INICIO]])+MINUTE(Tabla1[[#This Row],[HORA TERMINO]]-Tabla1[[#This Row],[HORA INICIO]])/60)</f>
        <v>2.4500000000000002</v>
      </c>
      <c r="O654" s="1" t="str">
        <f ca="1">IF(AND(K654=I654,J654="CONFORME"),"FECHA CUMPLIDA",IF(J654="STAND BY","STAND BY",IF(J654=""," ",IF(Tabla1[[#This Row],[FECHA EJEC.]]="","PENDIENTE",CONCATENATE("RETRASO DE ",(K654-I654)," DIAS")))))</f>
        <v>FECHA CUMPLIDA</v>
      </c>
      <c r="P654" s="2" t="str">
        <f ca="1">VLOOKUP(MONTH(Tabla1[[#This Row],[FECHA PROG.]]),Tabla2[],2,0)</f>
        <v>Abr</v>
      </c>
      <c r="Q654" s="1">
        <f ca="1">YEAR(Tabla1[[#This Row],[FECHA PROG.]])</f>
        <v>2018</v>
      </c>
      <c r="R654" s="8">
        <f ca="1">360-SUMIFS(Tabla1[HORAS],Tabla1[MÁQUINA],Tabla1[[#This Row],[MÁQUINA]],Tabla1[AÑO],Tabla1[[#This Row],[AÑO]],Tabla1[MES],Tabla1[[#This Row],[MES]])</f>
        <v>343.16666666666669</v>
      </c>
      <c r="S654" s="17">
        <f ca="1">Tabla1[[#This Row],[HORAS DISPONIBLES]]/360</f>
        <v>0.95324074074074083</v>
      </c>
    </row>
    <row r="655" spans="1:19" x14ac:dyDescent="0.2">
      <c r="A655" s="1" t="s">
        <v>134</v>
      </c>
      <c r="B655" s="1" t="s">
        <v>54</v>
      </c>
      <c r="C655" s="1" t="str">
        <f ca="1">VLOOKUP(RANDBETWEEN(1,13),Tablas!$N$7:$O$19,2,0)</f>
        <v>MOTOTRAILLA</v>
      </c>
      <c r="D655" s="1" t="s">
        <v>12</v>
      </c>
      <c r="E655" s="1" t="s">
        <v>13</v>
      </c>
      <c r="F655" s="1">
        <v>107</v>
      </c>
      <c r="G655" s="1" t="s">
        <v>14</v>
      </c>
      <c r="H655" s="1">
        <v>1420</v>
      </c>
      <c r="I655" s="2">
        <f t="shared" ca="1" si="10"/>
        <v>43441</v>
      </c>
      <c r="J655" s="1" t="str">
        <f ca="1">IFERROR(IF(YEAR(Tabla1[[#This Row],[FECHA EJEC.]])&gt;0,"CONFORME","STANDBY"),"PENDIENTE")</f>
        <v>CONFORME</v>
      </c>
      <c r="K655" s="2">
        <f ca="1">IF(VLOOKUP(RANDBETWEEN(1,20),Tablas!$Q$6:$R$25,2,0)=0,"",Tabla1[[#This Row],[FECHA PROG.]]+VLOOKUP(RANDBETWEEN(1,20),Tablas!$Q$6:$R$25,2,0))</f>
        <v>43443</v>
      </c>
      <c r="L655" s="7">
        <f ca="1">IF(Tabla1[[#This Row],[FECHA EJEC.]]="","",TIME(RANDBETWEEN(9,15),RANDBETWEEN(10,40),0))</f>
        <v>0.60972222222222228</v>
      </c>
      <c r="M655" s="7">
        <f ca="1">IF(Tabla1[[#This Row],[FECHA EJEC.]]="","",Tabla1[[#This Row],[HORA INICIO]]+TIME(RANDBETWEEN(1,4),RANDBETWEEN(10,30),0))</f>
        <v>0.74236111111111114</v>
      </c>
      <c r="N655" s="8">
        <f ca="1">IF(Tabla1[[#This Row],[FECHA EJEC.]]="","",HOUR(Tabla1[[#This Row],[HORA TERMINO]]-Tabla1[[#This Row],[HORA INICIO]])+MINUTE(Tabla1[[#This Row],[HORA TERMINO]]-Tabla1[[#This Row],[HORA INICIO]])/60)</f>
        <v>3.1833333333333331</v>
      </c>
      <c r="O655" s="1" t="str">
        <f ca="1">IF(AND(K655=I655,J655="CONFORME"),"FECHA CUMPLIDA",IF(J655="STAND BY","STAND BY",IF(J655=""," ",IF(Tabla1[[#This Row],[FECHA EJEC.]]="","PENDIENTE",CONCATENATE("RETRASO DE ",(K655-I655)," DIAS")))))</f>
        <v>RETRASO DE 2 DIAS</v>
      </c>
      <c r="P655" s="2" t="str">
        <f ca="1">VLOOKUP(MONTH(Tabla1[[#This Row],[FECHA PROG.]]),Tabla2[],2,0)</f>
        <v>Dic</v>
      </c>
      <c r="Q655" s="1">
        <f ca="1">YEAR(Tabla1[[#This Row],[FECHA PROG.]])</f>
        <v>2018</v>
      </c>
      <c r="R655" s="8">
        <f ca="1">360-SUMIFS(Tabla1[HORAS],Tabla1[MÁQUINA],Tabla1[[#This Row],[MÁQUINA]],Tabla1[AÑO],Tabla1[[#This Row],[AÑO]],Tabla1[MES],Tabla1[[#This Row],[MES]])</f>
        <v>349.95</v>
      </c>
      <c r="S655" s="17">
        <f ca="1">Tabla1[[#This Row],[HORAS DISPONIBLES]]/360</f>
        <v>0.9720833333333333</v>
      </c>
    </row>
    <row r="656" spans="1:19" x14ac:dyDescent="0.2">
      <c r="A656" s="1" t="s">
        <v>154</v>
      </c>
      <c r="B656" s="1" t="s">
        <v>61</v>
      </c>
      <c r="C656" s="1" t="str">
        <f ca="1">VLOOKUP(RANDBETWEEN(1,13),Tablas!$N$7:$O$19,2,0)</f>
        <v>LAS VOLQUETAS</v>
      </c>
      <c r="E656" s="1" t="s">
        <v>18</v>
      </c>
      <c r="F656" s="1">
        <v>107</v>
      </c>
      <c r="G656" s="1" t="s">
        <v>19</v>
      </c>
      <c r="H656" s="1">
        <v>1698</v>
      </c>
      <c r="I656" s="2">
        <f t="shared" ca="1" si="10"/>
        <v>43433</v>
      </c>
      <c r="J656" s="1" t="str">
        <f ca="1">IFERROR(IF(YEAR(Tabla1[[#This Row],[FECHA EJEC.]])&gt;0,"CONFORME","STANDBY"),"PENDIENTE")</f>
        <v>CONFORME</v>
      </c>
      <c r="K656" s="2">
        <f ca="1">IF(VLOOKUP(RANDBETWEEN(1,20),Tablas!$Q$6:$R$25,2,0)=0,"",Tabla1[[#This Row],[FECHA PROG.]]+VLOOKUP(RANDBETWEEN(1,20),Tablas!$Q$6:$R$25,2,0))</f>
        <v>43434</v>
      </c>
      <c r="L656" s="7">
        <f ca="1">IF(Tabla1[[#This Row],[FECHA EJEC.]]="","",TIME(RANDBETWEEN(9,15),RANDBETWEEN(10,40),0))</f>
        <v>0.43680555555555556</v>
      </c>
      <c r="M656" s="7">
        <f ca="1">IF(Tabla1[[#This Row],[FECHA EJEC.]]="","",Tabla1[[#This Row],[HORA INICIO]]+TIME(RANDBETWEEN(1,4),RANDBETWEEN(10,30),0))</f>
        <v>0.49513888888888891</v>
      </c>
      <c r="N656" s="8">
        <f ca="1">IF(Tabla1[[#This Row],[FECHA EJEC.]]="","",HOUR(Tabla1[[#This Row],[HORA TERMINO]]-Tabla1[[#This Row],[HORA INICIO]])+MINUTE(Tabla1[[#This Row],[HORA TERMINO]]-Tabla1[[#This Row],[HORA INICIO]])/60)</f>
        <v>1.4</v>
      </c>
      <c r="O656" s="1" t="str">
        <f ca="1">IF(AND(K656=I656,J656="CONFORME"),"FECHA CUMPLIDA",IF(J656="STAND BY","STAND BY",IF(J656=""," ",IF(Tabla1[[#This Row],[FECHA EJEC.]]="","PENDIENTE",CONCATENATE("RETRASO DE ",(K656-I656)," DIAS")))))</f>
        <v>RETRASO DE 1 DIAS</v>
      </c>
      <c r="P656" s="2" t="str">
        <f ca="1">VLOOKUP(MONTH(Tabla1[[#This Row],[FECHA PROG.]]),Tabla2[],2,0)</f>
        <v>Nov</v>
      </c>
      <c r="Q656" s="1">
        <f ca="1">YEAR(Tabla1[[#This Row],[FECHA PROG.]])</f>
        <v>2018</v>
      </c>
      <c r="R656" s="8">
        <f ca="1">360-SUMIFS(Tabla1[HORAS],Tabla1[MÁQUINA],Tabla1[[#This Row],[MÁQUINA]],Tabla1[AÑO],Tabla1[[#This Row],[AÑO]],Tabla1[MES],Tabla1[[#This Row],[MES]])</f>
        <v>357.15</v>
      </c>
      <c r="S656" s="17">
        <f ca="1">Tabla1[[#This Row],[HORAS DISPONIBLES]]/360</f>
        <v>0.99208333333333332</v>
      </c>
    </row>
    <row r="657" spans="1:19" x14ac:dyDescent="0.2">
      <c r="A657" s="1" t="s">
        <v>155</v>
      </c>
      <c r="B657" s="1" t="s">
        <v>62</v>
      </c>
      <c r="C657" s="1" t="str">
        <f ca="1">VLOOKUP(RANDBETWEEN(1,13),Tablas!$N$7:$O$19,2,0)</f>
        <v>CISTERNAS DE AGUA</v>
      </c>
      <c r="E657" s="1" t="s">
        <v>18</v>
      </c>
      <c r="F657" s="1">
        <v>201</v>
      </c>
      <c r="G657" s="1" t="s">
        <v>55</v>
      </c>
      <c r="H657" s="1">
        <v>1911</v>
      </c>
      <c r="I657" s="2">
        <f t="shared" ca="1" si="10"/>
        <v>43206</v>
      </c>
      <c r="J657" s="1" t="str">
        <f ca="1">IFERROR(IF(YEAR(Tabla1[[#This Row],[FECHA EJEC.]])&gt;0,"CONFORME","STANDBY"),"PENDIENTE")</f>
        <v>CONFORME</v>
      </c>
      <c r="K657" s="2">
        <f ca="1">IF(VLOOKUP(RANDBETWEEN(1,20),Tablas!$Q$6:$R$25,2,0)=0,"",Tabla1[[#This Row],[FECHA PROG.]]+VLOOKUP(RANDBETWEEN(1,20),Tablas!$Q$6:$R$25,2,0))</f>
        <v>43209</v>
      </c>
      <c r="L657" s="7">
        <f ca="1">IF(Tabla1[[#This Row],[FECHA EJEC.]]="","",TIME(RANDBETWEEN(9,15),RANDBETWEEN(10,40),0))</f>
        <v>0.52500000000000002</v>
      </c>
      <c r="M657" s="7">
        <f ca="1">IF(Tabla1[[#This Row],[FECHA EJEC.]]="","",Tabla1[[#This Row],[HORA INICIO]]+TIME(RANDBETWEEN(1,4),RANDBETWEEN(10,30),0))</f>
        <v>0.70763888888888893</v>
      </c>
      <c r="N657" s="8">
        <f ca="1">IF(Tabla1[[#This Row],[FECHA EJEC.]]="","",HOUR(Tabla1[[#This Row],[HORA TERMINO]]-Tabla1[[#This Row],[HORA INICIO]])+MINUTE(Tabla1[[#This Row],[HORA TERMINO]]-Tabla1[[#This Row],[HORA INICIO]])/60)</f>
        <v>4.3833333333333337</v>
      </c>
      <c r="O657" s="1" t="str">
        <f ca="1">IF(AND(K657=I657,J657="CONFORME"),"FECHA CUMPLIDA",IF(J657="STAND BY","STAND BY",IF(J657=""," ",IF(Tabla1[[#This Row],[FECHA EJEC.]]="","PENDIENTE",CONCATENATE("RETRASO DE ",(K657-I657)," DIAS")))))</f>
        <v>RETRASO DE 3 DIAS</v>
      </c>
      <c r="P657" s="2" t="str">
        <f ca="1">VLOOKUP(MONTH(Tabla1[[#This Row],[FECHA PROG.]]),Tabla2[],2,0)</f>
        <v>Abr</v>
      </c>
      <c r="Q657" s="1">
        <f ca="1">YEAR(Tabla1[[#This Row],[FECHA PROG.]])</f>
        <v>2018</v>
      </c>
      <c r="R657" s="8">
        <f ca="1">360-SUMIFS(Tabla1[HORAS],Tabla1[MÁQUINA],Tabla1[[#This Row],[MÁQUINA]],Tabla1[AÑO],Tabla1[[#This Row],[AÑO]],Tabla1[MES],Tabla1[[#This Row],[MES]])</f>
        <v>355.61666666666667</v>
      </c>
      <c r="S657" s="17">
        <f ca="1">Tabla1[[#This Row],[HORAS DISPONIBLES]]/360</f>
        <v>0.98782407407407413</v>
      </c>
    </row>
    <row r="658" spans="1:19" x14ac:dyDescent="0.2">
      <c r="A658" s="1" t="s">
        <v>188</v>
      </c>
      <c r="B658" s="1" t="s">
        <v>35</v>
      </c>
      <c r="C658" s="1" t="str">
        <f ca="1">VLOOKUP(RANDBETWEEN(1,13),Tablas!$N$7:$O$19,2,0)</f>
        <v>CARGADORA</v>
      </c>
      <c r="D658" s="1" t="s">
        <v>12</v>
      </c>
      <c r="E658" s="1" t="s">
        <v>13</v>
      </c>
      <c r="F658" s="1">
        <v>106</v>
      </c>
      <c r="G658" s="1" t="s">
        <v>29</v>
      </c>
      <c r="H658" s="1">
        <v>908</v>
      </c>
      <c r="I658" s="2">
        <f t="shared" ca="1" si="10"/>
        <v>43509</v>
      </c>
      <c r="J658" s="1" t="str">
        <f ca="1">IFERROR(IF(YEAR(Tabla1[[#This Row],[FECHA EJEC.]])&gt;0,"CONFORME","STANDBY"),"PENDIENTE")</f>
        <v>CONFORME</v>
      </c>
      <c r="K658" s="2">
        <f ca="1">IF(VLOOKUP(RANDBETWEEN(1,20),Tablas!$Q$6:$R$25,2,0)=0,"",Tabla1[[#This Row],[FECHA PROG.]]+VLOOKUP(RANDBETWEEN(1,20),Tablas!$Q$6:$R$25,2,0))</f>
        <v>43509</v>
      </c>
      <c r="L658" s="7">
        <f ca="1">IF(Tabla1[[#This Row],[FECHA EJEC.]]="","",TIME(RANDBETWEEN(9,15),RANDBETWEEN(10,40),0))</f>
        <v>0.60624999999999996</v>
      </c>
      <c r="M658" s="7">
        <f ca="1">IF(Tabla1[[#This Row],[FECHA EJEC.]]="","",Tabla1[[#This Row],[HORA INICIO]]+TIME(RANDBETWEEN(1,4),RANDBETWEEN(10,30),0))</f>
        <v>0.73819444444444438</v>
      </c>
      <c r="N658" s="8">
        <f ca="1">IF(Tabla1[[#This Row],[FECHA EJEC.]]="","",HOUR(Tabla1[[#This Row],[HORA TERMINO]]-Tabla1[[#This Row],[HORA INICIO]])+MINUTE(Tabla1[[#This Row],[HORA TERMINO]]-Tabla1[[#This Row],[HORA INICIO]])/60)</f>
        <v>3.1666666666666665</v>
      </c>
      <c r="O658" s="1" t="str">
        <f ca="1">IF(AND(K658=I658,J658="CONFORME"),"FECHA CUMPLIDA",IF(J658="STAND BY","STAND BY",IF(J658=""," ",IF(Tabla1[[#This Row],[FECHA EJEC.]]="","PENDIENTE",CONCATENATE("RETRASO DE ",(K658-I658)," DIAS")))))</f>
        <v>FECHA CUMPLIDA</v>
      </c>
      <c r="P658" s="2" t="str">
        <f ca="1">VLOOKUP(MONTH(Tabla1[[#This Row],[FECHA PROG.]]),Tabla2[],2,0)</f>
        <v>Feb</v>
      </c>
      <c r="Q658" s="1">
        <f ca="1">YEAR(Tabla1[[#This Row],[FECHA PROG.]])</f>
        <v>2019</v>
      </c>
      <c r="R658" s="8">
        <f ca="1">360-SUMIFS(Tabla1[HORAS],Tabla1[MÁQUINA],Tabla1[[#This Row],[MÁQUINA]],Tabla1[AÑO],Tabla1[[#This Row],[AÑO]],Tabla1[MES],Tabla1[[#This Row],[MES]])</f>
        <v>352.96666666666664</v>
      </c>
      <c r="S658" s="17">
        <f ca="1">Tabla1[[#This Row],[HORAS DISPONIBLES]]/360</f>
        <v>0.98046296296296287</v>
      </c>
    </row>
    <row r="659" spans="1:19" x14ac:dyDescent="0.2">
      <c r="A659" s="1" t="s">
        <v>188</v>
      </c>
      <c r="B659" s="1" t="s">
        <v>35</v>
      </c>
      <c r="C659" s="1" t="str">
        <f ca="1">VLOOKUP(RANDBETWEEN(1,13),Tablas!$N$7:$O$19,2,0)</f>
        <v>ESCREPA</v>
      </c>
      <c r="D659" s="1" t="s">
        <v>12</v>
      </c>
      <c r="E659" s="1" t="s">
        <v>18</v>
      </c>
      <c r="F659" s="1">
        <v>106</v>
      </c>
      <c r="G659" s="1" t="s">
        <v>55</v>
      </c>
      <c r="H659" s="1">
        <v>1911</v>
      </c>
      <c r="I659" s="2">
        <f t="shared" ca="1" si="10"/>
        <v>43251</v>
      </c>
      <c r="J659" s="1" t="str">
        <f ca="1">IFERROR(IF(YEAR(Tabla1[[#This Row],[FECHA EJEC.]])&gt;0,"CONFORME","STANDBY"),"PENDIENTE")</f>
        <v>CONFORME</v>
      </c>
      <c r="K659" s="2">
        <f ca="1">IF(VLOOKUP(RANDBETWEEN(1,20),Tablas!$Q$6:$R$25,2,0)=0,"",Tabla1[[#This Row],[FECHA PROG.]]+VLOOKUP(RANDBETWEEN(1,20),Tablas!$Q$6:$R$25,2,0))</f>
        <v>43253</v>
      </c>
      <c r="L659" s="7">
        <f ca="1">IF(Tabla1[[#This Row],[FECHA EJEC.]]="","",TIME(RANDBETWEEN(9,15),RANDBETWEEN(10,40),0))</f>
        <v>0.42569444444444443</v>
      </c>
      <c r="M659" s="7">
        <f ca="1">IF(Tabla1[[#This Row],[FECHA EJEC.]]="","",Tabla1[[#This Row],[HORA INICIO]]+TIME(RANDBETWEEN(1,4),RANDBETWEEN(10,30),0))</f>
        <v>0.51875000000000004</v>
      </c>
      <c r="N659" s="8">
        <f ca="1">IF(Tabla1[[#This Row],[FECHA EJEC.]]="","",HOUR(Tabla1[[#This Row],[HORA TERMINO]]-Tabla1[[#This Row],[HORA INICIO]])+MINUTE(Tabla1[[#This Row],[HORA TERMINO]]-Tabla1[[#This Row],[HORA INICIO]])/60)</f>
        <v>2.2333333333333334</v>
      </c>
      <c r="O659" s="1" t="str">
        <f ca="1">IF(AND(K659=I659,J659="CONFORME"),"FECHA CUMPLIDA",IF(J659="STAND BY","STAND BY",IF(J659=""," ",IF(Tabla1[[#This Row],[FECHA EJEC.]]="","PENDIENTE",CONCATENATE("RETRASO DE ",(K659-I659)," DIAS")))))</f>
        <v>RETRASO DE 2 DIAS</v>
      </c>
      <c r="P659" s="2" t="str">
        <f ca="1">VLOOKUP(MONTH(Tabla1[[#This Row],[FECHA PROG.]]),Tabla2[],2,0)</f>
        <v>May</v>
      </c>
      <c r="Q659" s="1">
        <f ca="1">YEAR(Tabla1[[#This Row],[FECHA PROG.]])</f>
        <v>2018</v>
      </c>
      <c r="R659" s="8">
        <f ca="1">360-SUMIFS(Tabla1[HORAS],Tabla1[MÁQUINA],Tabla1[[#This Row],[MÁQUINA]],Tabla1[AÑO],Tabla1[[#This Row],[AÑO]],Tabla1[MES],Tabla1[[#This Row],[MES]])</f>
        <v>334.56666666666666</v>
      </c>
      <c r="S659" s="17">
        <f ca="1">Tabla1[[#This Row],[HORAS DISPONIBLES]]/360</f>
        <v>0.92935185185185187</v>
      </c>
    </row>
    <row r="660" spans="1:19" x14ac:dyDescent="0.2">
      <c r="A660" s="1" t="s">
        <v>142</v>
      </c>
      <c r="B660" s="1" t="s">
        <v>37</v>
      </c>
      <c r="C660" s="1" t="str">
        <f ca="1">VLOOKUP(RANDBETWEEN(1,13),Tablas!$N$7:$O$19,2,0)</f>
        <v>TRACTORES</v>
      </c>
      <c r="D660" s="1" t="s">
        <v>12</v>
      </c>
      <c r="E660" s="1" t="s">
        <v>24</v>
      </c>
      <c r="F660" s="1">
        <v>201</v>
      </c>
      <c r="G660" s="1" t="s">
        <v>25</v>
      </c>
      <c r="H660" s="1">
        <v>1168</v>
      </c>
      <c r="I660" s="2">
        <f t="shared" ca="1" si="10"/>
        <v>43277</v>
      </c>
      <c r="J660" s="1" t="str">
        <f ca="1">IFERROR(IF(YEAR(Tabla1[[#This Row],[FECHA EJEC.]])&gt;0,"CONFORME","STANDBY"),"PENDIENTE")</f>
        <v>CONFORME</v>
      </c>
      <c r="K660" s="2">
        <f ca="1">IF(VLOOKUP(RANDBETWEEN(1,20),Tablas!$Q$6:$R$25,2,0)=0,"",Tabla1[[#This Row],[FECHA PROG.]]+VLOOKUP(RANDBETWEEN(1,20),Tablas!$Q$6:$R$25,2,0))</f>
        <v>43277</v>
      </c>
      <c r="L660" s="7">
        <f ca="1">IF(Tabla1[[#This Row],[FECHA EJEC.]]="","",TIME(RANDBETWEEN(9,15),RANDBETWEEN(10,40),0))</f>
        <v>0.59097222222222223</v>
      </c>
      <c r="M660" s="7">
        <f ca="1">IF(Tabla1[[#This Row],[FECHA EJEC.]]="","",Tabla1[[#This Row],[HORA INICIO]]+TIME(RANDBETWEEN(1,4),RANDBETWEEN(10,30),0))</f>
        <v>0.72916666666666674</v>
      </c>
      <c r="N660" s="8">
        <f ca="1">IF(Tabla1[[#This Row],[FECHA EJEC.]]="","",HOUR(Tabla1[[#This Row],[HORA TERMINO]]-Tabla1[[#This Row],[HORA INICIO]])+MINUTE(Tabla1[[#This Row],[HORA TERMINO]]-Tabla1[[#This Row],[HORA INICIO]])/60)</f>
        <v>3.3166666666666664</v>
      </c>
      <c r="O660" s="1" t="str">
        <f ca="1">IF(AND(K660=I660,J660="CONFORME"),"FECHA CUMPLIDA",IF(J660="STAND BY","STAND BY",IF(J660=""," ",IF(Tabla1[[#This Row],[FECHA EJEC.]]="","PENDIENTE",CONCATENATE("RETRASO DE ",(K660-I660)," DIAS")))))</f>
        <v>FECHA CUMPLIDA</v>
      </c>
      <c r="P660" s="2" t="str">
        <f ca="1">VLOOKUP(MONTH(Tabla1[[#This Row],[FECHA PROG.]]),Tabla2[],2,0)</f>
        <v>Jun</v>
      </c>
      <c r="Q660" s="1">
        <f ca="1">YEAR(Tabla1[[#This Row],[FECHA PROG.]])</f>
        <v>2018</v>
      </c>
      <c r="R660" s="8">
        <f ca="1">360-SUMIFS(Tabla1[HORAS],Tabla1[MÁQUINA],Tabla1[[#This Row],[MÁQUINA]],Tabla1[AÑO],Tabla1[[#This Row],[AÑO]],Tabla1[MES],Tabla1[[#This Row],[MES]])</f>
        <v>348.75</v>
      </c>
      <c r="S660" s="17">
        <f ca="1">Tabla1[[#This Row],[HORAS DISPONIBLES]]/360</f>
        <v>0.96875</v>
      </c>
    </row>
    <row r="661" spans="1:19" x14ac:dyDescent="0.2">
      <c r="A661" s="1" t="s">
        <v>134</v>
      </c>
      <c r="B661" s="1" t="s">
        <v>11</v>
      </c>
      <c r="C661" s="1" t="str">
        <f ca="1">VLOOKUP(RANDBETWEEN(1,13),Tablas!$N$7:$O$19,2,0)</f>
        <v>MOTOTRAILLA</v>
      </c>
      <c r="D661" s="1" t="s">
        <v>12</v>
      </c>
      <c r="E661" s="1" t="s">
        <v>13</v>
      </c>
      <c r="F661" s="1">
        <v>107</v>
      </c>
      <c r="G661" s="1" t="s">
        <v>14</v>
      </c>
      <c r="H661" s="1">
        <v>1420</v>
      </c>
      <c r="I661" s="2">
        <f t="shared" ca="1" si="10"/>
        <v>43613</v>
      </c>
      <c r="J661" s="1" t="str">
        <f ca="1">IFERROR(IF(YEAR(Tabla1[[#This Row],[FECHA EJEC.]])&gt;0,"CONFORME","STANDBY"),"PENDIENTE")</f>
        <v>CONFORME</v>
      </c>
      <c r="K661" s="2">
        <f ca="1">IF(VLOOKUP(RANDBETWEEN(1,20),Tablas!$Q$6:$R$25,2,0)=0,"",Tabla1[[#This Row],[FECHA PROG.]]+VLOOKUP(RANDBETWEEN(1,20),Tablas!$Q$6:$R$25,2,0))</f>
        <v>43613</v>
      </c>
      <c r="L661" s="7">
        <f ca="1">IF(Tabla1[[#This Row],[FECHA EJEC.]]="","",TIME(RANDBETWEEN(9,15),RANDBETWEEN(10,40),0))</f>
        <v>0.39166666666666666</v>
      </c>
      <c r="M661" s="7">
        <f ca="1">IF(Tabla1[[#This Row],[FECHA EJEC.]]="","",Tabla1[[#This Row],[HORA INICIO]]+TIME(RANDBETWEEN(1,4),RANDBETWEEN(10,30),0))</f>
        <v>0.53680555555555554</v>
      </c>
      <c r="N661" s="8">
        <f ca="1">IF(Tabla1[[#This Row],[FECHA EJEC.]]="","",HOUR(Tabla1[[#This Row],[HORA TERMINO]]-Tabla1[[#This Row],[HORA INICIO]])+MINUTE(Tabla1[[#This Row],[HORA TERMINO]]-Tabla1[[#This Row],[HORA INICIO]])/60)</f>
        <v>3.4833333333333334</v>
      </c>
      <c r="O661" s="1" t="str">
        <f ca="1">IF(AND(K661=I661,J661="CONFORME"),"FECHA CUMPLIDA",IF(J661="STAND BY","STAND BY",IF(J661=""," ",IF(Tabla1[[#This Row],[FECHA EJEC.]]="","PENDIENTE",CONCATENATE("RETRASO DE ",(K661-I661)," DIAS")))))</f>
        <v>FECHA CUMPLIDA</v>
      </c>
      <c r="P661" s="2" t="str">
        <f ca="1">VLOOKUP(MONTH(Tabla1[[#This Row],[FECHA PROG.]]),Tabla2[],2,0)</f>
        <v>May</v>
      </c>
      <c r="Q661" s="1">
        <f ca="1">YEAR(Tabla1[[#This Row],[FECHA PROG.]])</f>
        <v>2019</v>
      </c>
      <c r="R661" s="8">
        <f ca="1">360-SUMIFS(Tabla1[HORAS],Tabla1[MÁQUINA],Tabla1[[#This Row],[MÁQUINA]],Tabla1[AÑO],Tabla1[[#This Row],[AÑO]],Tabla1[MES],Tabla1[[#This Row],[MES]])</f>
        <v>354.28333333333336</v>
      </c>
      <c r="S661" s="17">
        <f ca="1">Tabla1[[#This Row],[HORAS DISPONIBLES]]/360</f>
        <v>0.98412037037037048</v>
      </c>
    </row>
    <row r="662" spans="1:19" x14ac:dyDescent="0.2">
      <c r="A662" s="1" t="s">
        <v>139</v>
      </c>
      <c r="B662" s="1" t="s">
        <v>32</v>
      </c>
      <c r="C662" s="1" t="str">
        <f ca="1">VLOOKUP(RANDBETWEEN(1,13),Tablas!$N$7:$O$19,2,0)</f>
        <v>PAVIMENTADORA</v>
      </c>
      <c r="D662" s="1" t="s">
        <v>12</v>
      </c>
      <c r="E662" s="1" t="s">
        <v>13</v>
      </c>
      <c r="F662" s="1">
        <v>106</v>
      </c>
      <c r="G662" s="1" t="s">
        <v>29</v>
      </c>
      <c r="H662" s="1">
        <v>908</v>
      </c>
      <c r="I662" s="2">
        <f t="shared" ca="1" si="10"/>
        <v>43547</v>
      </c>
      <c r="J662" s="1" t="str">
        <f ca="1">IFERROR(IF(YEAR(Tabla1[[#This Row],[FECHA EJEC.]])&gt;0,"CONFORME","STANDBY"),"PENDIENTE")</f>
        <v>CONFORME</v>
      </c>
      <c r="K662" s="2">
        <f ca="1">IF(VLOOKUP(RANDBETWEEN(1,20),Tablas!$Q$6:$R$25,2,0)=0,"",Tabla1[[#This Row],[FECHA PROG.]]+VLOOKUP(RANDBETWEEN(1,20),Tablas!$Q$6:$R$25,2,0))</f>
        <v>43548</v>
      </c>
      <c r="L662" s="7">
        <f ca="1">IF(Tabla1[[#This Row],[FECHA EJEC.]]="","",TIME(RANDBETWEEN(9,15),RANDBETWEEN(10,40),0))</f>
        <v>0.44097222222222221</v>
      </c>
      <c r="M662" s="7">
        <f ca="1">IF(Tabla1[[#This Row],[FECHA EJEC.]]="","",Tabla1[[#This Row],[HORA INICIO]]+TIME(RANDBETWEEN(1,4),RANDBETWEEN(10,30),0))</f>
        <v>0.58333333333333326</v>
      </c>
      <c r="N662" s="8">
        <f ca="1">IF(Tabla1[[#This Row],[FECHA EJEC.]]="","",HOUR(Tabla1[[#This Row],[HORA TERMINO]]-Tabla1[[#This Row],[HORA INICIO]])+MINUTE(Tabla1[[#This Row],[HORA TERMINO]]-Tabla1[[#This Row],[HORA INICIO]])/60)</f>
        <v>3.4166666666666665</v>
      </c>
      <c r="O662" s="1" t="str">
        <f ca="1">IF(AND(K662=I662,J662="CONFORME"),"FECHA CUMPLIDA",IF(J662="STAND BY","STAND BY",IF(J662=""," ",IF(Tabla1[[#This Row],[FECHA EJEC.]]="","PENDIENTE",CONCATENATE("RETRASO DE ",(K662-I662)," DIAS")))))</f>
        <v>RETRASO DE 1 DIAS</v>
      </c>
      <c r="P662" s="2" t="str">
        <f ca="1">VLOOKUP(MONTH(Tabla1[[#This Row],[FECHA PROG.]]),Tabla2[],2,0)</f>
        <v>Mar</v>
      </c>
      <c r="Q662" s="1">
        <f ca="1">YEAR(Tabla1[[#This Row],[FECHA PROG.]])</f>
        <v>2019</v>
      </c>
      <c r="R662" s="8">
        <f ca="1">360-SUMIFS(Tabla1[HORAS],Tabla1[MÁQUINA],Tabla1[[#This Row],[MÁQUINA]],Tabla1[AÑO],Tabla1[[#This Row],[AÑO]],Tabla1[MES],Tabla1[[#This Row],[MES]])</f>
        <v>300.46666666666664</v>
      </c>
      <c r="S662" s="17">
        <f ca="1">Tabla1[[#This Row],[HORAS DISPONIBLES]]/360</f>
        <v>0.83462962962962961</v>
      </c>
    </row>
    <row r="663" spans="1:19" x14ac:dyDescent="0.2">
      <c r="A663" s="1" t="s">
        <v>139</v>
      </c>
      <c r="B663" s="1" t="s">
        <v>32</v>
      </c>
      <c r="C663" s="1" t="str">
        <f ca="1">VLOOKUP(RANDBETWEEN(1,13),Tablas!$N$7:$O$19,2,0)</f>
        <v>EXCAVADORA</v>
      </c>
      <c r="D663" s="1" t="s">
        <v>12</v>
      </c>
      <c r="E663" s="1" t="s">
        <v>18</v>
      </c>
      <c r="F663" s="1">
        <v>106</v>
      </c>
      <c r="G663" s="1" t="s">
        <v>55</v>
      </c>
      <c r="H663" s="1">
        <v>1911</v>
      </c>
      <c r="I663" s="2">
        <f t="shared" ca="1" si="10"/>
        <v>43590</v>
      </c>
      <c r="J663" s="1" t="str">
        <f ca="1">IFERROR(IF(YEAR(Tabla1[[#This Row],[FECHA EJEC.]])&gt;0,"CONFORME","STANDBY"),"PENDIENTE")</f>
        <v>CONFORME</v>
      </c>
      <c r="K663" s="2">
        <f ca="1">IF(VLOOKUP(RANDBETWEEN(1,20),Tablas!$Q$6:$R$25,2,0)=0,"",Tabla1[[#This Row],[FECHA PROG.]]+VLOOKUP(RANDBETWEEN(1,20),Tablas!$Q$6:$R$25,2,0))</f>
        <v>43594</v>
      </c>
      <c r="L663" s="7">
        <f ca="1">IF(Tabla1[[#This Row],[FECHA EJEC.]]="","",TIME(RANDBETWEEN(9,15),RANDBETWEEN(10,40),0))</f>
        <v>0.48541666666666666</v>
      </c>
      <c r="M663" s="7">
        <f ca="1">IF(Tabla1[[#This Row],[FECHA EJEC.]]="","",Tabla1[[#This Row],[HORA INICIO]]+TIME(RANDBETWEEN(1,4),RANDBETWEEN(10,30),0))</f>
        <v>0.66944444444444451</v>
      </c>
      <c r="N663" s="8">
        <f ca="1">IF(Tabla1[[#This Row],[FECHA EJEC.]]="","",HOUR(Tabla1[[#This Row],[HORA TERMINO]]-Tabla1[[#This Row],[HORA INICIO]])+MINUTE(Tabla1[[#This Row],[HORA TERMINO]]-Tabla1[[#This Row],[HORA INICIO]])/60)</f>
        <v>4.416666666666667</v>
      </c>
      <c r="O663" s="1" t="str">
        <f ca="1">IF(AND(K663=I663,J663="CONFORME"),"FECHA CUMPLIDA",IF(J663="STAND BY","STAND BY",IF(J663=""," ",IF(Tabla1[[#This Row],[FECHA EJEC.]]="","PENDIENTE",CONCATENATE("RETRASO DE ",(K663-I663)," DIAS")))))</f>
        <v>RETRASO DE 4 DIAS</v>
      </c>
      <c r="P663" s="2" t="str">
        <f ca="1">VLOOKUP(MONTH(Tabla1[[#This Row],[FECHA PROG.]]),Tabla2[],2,0)</f>
        <v>May</v>
      </c>
      <c r="Q663" s="1">
        <f ca="1">YEAR(Tabla1[[#This Row],[FECHA PROG.]])</f>
        <v>2019</v>
      </c>
      <c r="R663" s="8">
        <f ca="1">360-SUMIFS(Tabla1[HORAS],Tabla1[MÁQUINA],Tabla1[[#This Row],[MÁQUINA]],Tabla1[AÑO],Tabla1[[#This Row],[AÑO]],Tabla1[MES],Tabla1[[#This Row],[MES]])</f>
        <v>335.88333333333333</v>
      </c>
      <c r="S663" s="17">
        <f ca="1">Tabla1[[#This Row],[HORAS DISPONIBLES]]/360</f>
        <v>0.93300925925925926</v>
      </c>
    </row>
    <row r="664" spans="1:19" x14ac:dyDescent="0.2">
      <c r="A664" s="1" t="s">
        <v>139</v>
      </c>
      <c r="B664" s="1" t="s">
        <v>28</v>
      </c>
      <c r="C664" s="1" t="str">
        <f ca="1">VLOOKUP(RANDBETWEEN(1,13),Tablas!$N$7:$O$19,2,0)</f>
        <v>RETROEXCAVADORA</v>
      </c>
      <c r="D664" s="1" t="s">
        <v>12</v>
      </c>
      <c r="E664" s="1" t="s">
        <v>13</v>
      </c>
      <c r="F664" s="1">
        <v>106</v>
      </c>
      <c r="G664" s="1" t="s">
        <v>29</v>
      </c>
      <c r="H664" s="1">
        <v>908</v>
      </c>
      <c r="I664" s="2">
        <f t="shared" ca="1" si="10"/>
        <v>43130</v>
      </c>
      <c r="J664" s="1" t="str">
        <f ca="1">IFERROR(IF(YEAR(Tabla1[[#This Row],[FECHA EJEC.]])&gt;0,"CONFORME","STANDBY"),"PENDIENTE")</f>
        <v>PENDIENTE</v>
      </c>
      <c r="K664" s="2" t="str">
        <f ca="1">IF(VLOOKUP(RANDBETWEEN(1,20),Tablas!$Q$6:$R$25,2,0)=0,"",Tabla1[[#This Row],[FECHA PROG.]]+VLOOKUP(RANDBETWEEN(1,20),Tablas!$Q$6:$R$25,2,0))</f>
        <v/>
      </c>
      <c r="L664" s="7" t="str">
        <f ca="1">IF(Tabla1[[#This Row],[FECHA EJEC.]]="","",TIME(RANDBETWEEN(9,15),RANDBETWEEN(10,40),0))</f>
        <v/>
      </c>
      <c r="M664" s="7" t="str">
        <f ca="1">IF(Tabla1[[#This Row],[FECHA EJEC.]]="","",Tabla1[[#This Row],[HORA INICIO]]+TIME(RANDBETWEEN(1,4),RANDBETWEEN(10,30),0))</f>
        <v/>
      </c>
      <c r="N664" s="8" t="str">
        <f ca="1">IF(Tabla1[[#This Row],[FECHA EJEC.]]="","",HOUR(Tabla1[[#This Row],[HORA TERMINO]]-Tabla1[[#This Row],[HORA INICIO]])+MINUTE(Tabla1[[#This Row],[HORA TERMINO]]-Tabla1[[#This Row],[HORA INICIO]])/60)</f>
        <v/>
      </c>
      <c r="O664" s="1" t="str">
        <f ca="1">IF(AND(K664=I664,J664="CONFORME"),"FECHA CUMPLIDA",IF(J664="STAND BY","STAND BY",IF(J664=""," ",IF(Tabla1[[#This Row],[FECHA EJEC.]]="","PENDIENTE",CONCATENATE("RETRASO DE ",(K664-I664)," DIAS")))))</f>
        <v>PENDIENTE</v>
      </c>
      <c r="P664" s="2" t="str">
        <f ca="1">VLOOKUP(MONTH(Tabla1[[#This Row],[FECHA PROG.]]),Tabla2[],2,0)</f>
        <v>Ene</v>
      </c>
      <c r="Q664" s="1">
        <f ca="1">YEAR(Tabla1[[#This Row],[FECHA PROG.]])</f>
        <v>2018</v>
      </c>
      <c r="R664" s="8">
        <f ca="1">360-SUMIFS(Tabla1[HORAS],Tabla1[MÁQUINA],Tabla1[[#This Row],[MÁQUINA]],Tabla1[AÑO],Tabla1[[#This Row],[AÑO]],Tabla1[MES],Tabla1[[#This Row],[MES]])</f>
        <v>310.14999999999998</v>
      </c>
      <c r="S664" s="17">
        <f ca="1">Tabla1[[#This Row],[HORAS DISPONIBLES]]/360</f>
        <v>0.86152777777777767</v>
      </c>
    </row>
    <row r="665" spans="1:19" x14ac:dyDescent="0.2">
      <c r="A665" s="1" t="s">
        <v>139</v>
      </c>
      <c r="B665" s="1" t="s">
        <v>28</v>
      </c>
      <c r="C665" s="1" t="str">
        <f ca="1">VLOOKUP(RANDBETWEEN(1,13),Tablas!$N$7:$O$19,2,0)</f>
        <v>EXCAVADORA</v>
      </c>
      <c r="D665" s="1" t="s">
        <v>12</v>
      </c>
      <c r="E665" s="1" t="s">
        <v>18</v>
      </c>
      <c r="F665" s="1">
        <v>106</v>
      </c>
      <c r="G665" s="1" t="s">
        <v>55</v>
      </c>
      <c r="H665" s="1">
        <v>1911</v>
      </c>
      <c r="I665" s="2">
        <f t="shared" ca="1" si="10"/>
        <v>43523</v>
      </c>
      <c r="J665" s="1" t="str">
        <f ca="1">IFERROR(IF(YEAR(Tabla1[[#This Row],[FECHA EJEC.]])&gt;0,"CONFORME","STANDBY"),"PENDIENTE")</f>
        <v>CONFORME</v>
      </c>
      <c r="K665" s="2">
        <f ca="1">IF(VLOOKUP(RANDBETWEEN(1,20),Tablas!$Q$6:$R$25,2,0)=0,"",Tabla1[[#This Row],[FECHA PROG.]]+VLOOKUP(RANDBETWEEN(1,20),Tablas!$Q$6:$R$25,2,0))</f>
        <v>43524</v>
      </c>
      <c r="L665" s="7">
        <f ca="1">IF(Tabla1[[#This Row],[FECHA EJEC.]]="","",TIME(RANDBETWEEN(9,15),RANDBETWEEN(10,40),0))</f>
        <v>0.44097222222222221</v>
      </c>
      <c r="M665" s="7">
        <f ca="1">IF(Tabla1[[#This Row],[FECHA EJEC.]]="","",Tabla1[[#This Row],[HORA INICIO]]+TIME(RANDBETWEEN(1,4),RANDBETWEEN(10,30),0))</f>
        <v>0.57708333333333328</v>
      </c>
      <c r="N665" s="8">
        <f ca="1">IF(Tabla1[[#This Row],[FECHA EJEC.]]="","",HOUR(Tabla1[[#This Row],[HORA TERMINO]]-Tabla1[[#This Row],[HORA INICIO]])+MINUTE(Tabla1[[#This Row],[HORA TERMINO]]-Tabla1[[#This Row],[HORA INICIO]])/60)</f>
        <v>3.2666666666666666</v>
      </c>
      <c r="O665" s="1" t="str">
        <f ca="1">IF(AND(K665=I665,J665="CONFORME"),"FECHA CUMPLIDA",IF(J665="STAND BY","STAND BY",IF(J665=""," ",IF(Tabla1[[#This Row],[FECHA EJEC.]]="","PENDIENTE",CONCATENATE("RETRASO DE ",(K665-I665)," DIAS")))))</f>
        <v>RETRASO DE 1 DIAS</v>
      </c>
      <c r="P665" s="2" t="str">
        <f ca="1">VLOOKUP(MONTH(Tabla1[[#This Row],[FECHA PROG.]]),Tabla2[],2,0)</f>
        <v>Feb</v>
      </c>
      <c r="Q665" s="1">
        <f ca="1">YEAR(Tabla1[[#This Row],[FECHA PROG.]])</f>
        <v>2019</v>
      </c>
      <c r="R665" s="8">
        <f ca="1">360-SUMIFS(Tabla1[HORAS],Tabla1[MÁQUINA],Tabla1[[#This Row],[MÁQUINA]],Tabla1[AÑO],Tabla1[[#This Row],[AÑO]],Tabla1[MES],Tabla1[[#This Row],[MES]])</f>
        <v>312.64999999999998</v>
      </c>
      <c r="S665" s="17">
        <f ca="1">Tabla1[[#This Row],[HORAS DISPONIBLES]]/360</f>
        <v>0.8684722222222222</v>
      </c>
    </row>
    <row r="666" spans="1:19" x14ac:dyDescent="0.2">
      <c r="A666" s="1" t="s">
        <v>136</v>
      </c>
      <c r="B666" s="1" t="s">
        <v>20</v>
      </c>
      <c r="C666" s="1" t="str">
        <f ca="1">VLOOKUP(RANDBETWEEN(1,13),Tablas!$N$7:$O$19,2,0)</f>
        <v>MOTOTRAILLA</v>
      </c>
      <c r="D666" s="1" t="s">
        <v>12</v>
      </c>
      <c r="E666" s="1" t="s">
        <v>21</v>
      </c>
      <c r="F666" s="1">
        <v>106</v>
      </c>
      <c r="G666" s="1" t="s">
        <v>19</v>
      </c>
      <c r="H666" s="1">
        <v>1698</v>
      </c>
      <c r="I666" s="2">
        <f t="shared" ca="1" si="10"/>
        <v>43554</v>
      </c>
      <c r="J666" s="1" t="str">
        <f ca="1">IFERROR(IF(YEAR(Tabla1[[#This Row],[FECHA EJEC.]])&gt;0,"CONFORME","STANDBY"),"PENDIENTE")</f>
        <v>PENDIENTE</v>
      </c>
      <c r="K666" s="2" t="str">
        <f ca="1">IF(VLOOKUP(RANDBETWEEN(1,20),Tablas!$Q$6:$R$25,2,0)=0,"",Tabla1[[#This Row],[FECHA PROG.]]+VLOOKUP(RANDBETWEEN(1,20),Tablas!$Q$6:$R$25,2,0))</f>
        <v/>
      </c>
      <c r="L666" s="7" t="str">
        <f ca="1">IF(Tabla1[[#This Row],[FECHA EJEC.]]="","",TIME(RANDBETWEEN(9,15),RANDBETWEEN(10,40),0))</f>
        <v/>
      </c>
      <c r="M666" s="7" t="str">
        <f ca="1">IF(Tabla1[[#This Row],[FECHA EJEC.]]="","",Tabla1[[#This Row],[HORA INICIO]]+TIME(RANDBETWEEN(1,4),RANDBETWEEN(10,30),0))</f>
        <v/>
      </c>
      <c r="N666" s="8" t="str">
        <f ca="1">IF(Tabla1[[#This Row],[FECHA EJEC.]]="","",HOUR(Tabla1[[#This Row],[HORA TERMINO]]-Tabla1[[#This Row],[HORA INICIO]])+MINUTE(Tabla1[[#This Row],[HORA TERMINO]]-Tabla1[[#This Row],[HORA INICIO]])/60)</f>
        <v/>
      </c>
      <c r="O666" s="1" t="str">
        <f ca="1">IF(AND(K666=I666,J666="CONFORME"),"FECHA CUMPLIDA",IF(J666="STAND BY","STAND BY",IF(J666=""," ",IF(Tabla1[[#This Row],[FECHA EJEC.]]="","PENDIENTE",CONCATENATE("RETRASO DE ",(K666-I666)," DIAS")))))</f>
        <v>PENDIENTE</v>
      </c>
      <c r="P666" s="2" t="str">
        <f ca="1">VLOOKUP(MONTH(Tabla1[[#This Row],[FECHA PROG.]]),Tabla2[],2,0)</f>
        <v>Mar</v>
      </c>
      <c r="Q666" s="1">
        <f ca="1">YEAR(Tabla1[[#This Row],[FECHA PROG.]])</f>
        <v>2019</v>
      </c>
      <c r="R666" s="8">
        <f ca="1">360-SUMIFS(Tabla1[HORAS],Tabla1[MÁQUINA],Tabla1[[#This Row],[MÁQUINA]],Tabla1[AÑO],Tabla1[[#This Row],[AÑO]],Tabla1[MES],Tabla1[[#This Row],[MES]])</f>
        <v>353.41666666666669</v>
      </c>
      <c r="S666" s="17">
        <f ca="1">Tabla1[[#This Row],[HORAS DISPONIBLES]]/360</f>
        <v>0.98171296296296306</v>
      </c>
    </row>
    <row r="667" spans="1:19" x14ac:dyDescent="0.2">
      <c r="A667" s="1" t="s">
        <v>146</v>
      </c>
      <c r="B667" s="1" t="s">
        <v>40</v>
      </c>
      <c r="C667" s="1" t="str">
        <f ca="1">VLOOKUP(RANDBETWEEN(1,13),Tablas!$N$7:$O$19,2,0)</f>
        <v>EXCAVADORA</v>
      </c>
      <c r="D667" s="1" t="s">
        <v>12</v>
      </c>
      <c r="E667" s="1" t="s">
        <v>24</v>
      </c>
      <c r="F667" s="1">
        <v>201</v>
      </c>
      <c r="G667" s="1" t="s">
        <v>25</v>
      </c>
      <c r="H667" s="1">
        <v>1168</v>
      </c>
      <c r="I667" s="2">
        <f t="shared" ca="1" si="10"/>
        <v>43449</v>
      </c>
      <c r="J667" s="1" t="str">
        <f ca="1">IFERROR(IF(YEAR(Tabla1[[#This Row],[FECHA EJEC.]])&gt;0,"CONFORME","STANDBY"),"PENDIENTE")</f>
        <v>CONFORME</v>
      </c>
      <c r="K667" s="2">
        <f ca="1">IF(VLOOKUP(RANDBETWEEN(1,20),Tablas!$Q$6:$R$25,2,0)=0,"",Tabla1[[#This Row],[FECHA PROG.]]+VLOOKUP(RANDBETWEEN(1,20),Tablas!$Q$6:$R$25,2,0))</f>
        <v>43450</v>
      </c>
      <c r="L667" s="7">
        <f ca="1">IF(Tabla1[[#This Row],[FECHA EJEC.]]="","",TIME(RANDBETWEEN(9,15),RANDBETWEEN(10,40),0))</f>
        <v>0.50902777777777775</v>
      </c>
      <c r="M667" s="7">
        <f ca="1">IF(Tabla1[[#This Row],[FECHA EJEC.]]="","",Tabla1[[#This Row],[HORA INICIO]]+TIME(RANDBETWEEN(1,4),RANDBETWEEN(10,30),0))</f>
        <v>0.69444444444444442</v>
      </c>
      <c r="N667" s="8">
        <f ca="1">IF(Tabla1[[#This Row],[FECHA EJEC.]]="","",HOUR(Tabla1[[#This Row],[HORA TERMINO]]-Tabla1[[#This Row],[HORA INICIO]])+MINUTE(Tabla1[[#This Row],[HORA TERMINO]]-Tabla1[[#This Row],[HORA INICIO]])/60)</f>
        <v>4.45</v>
      </c>
      <c r="O667" s="1" t="str">
        <f ca="1">IF(AND(K667=I667,J667="CONFORME"),"FECHA CUMPLIDA",IF(J667="STAND BY","STAND BY",IF(J667=""," ",IF(Tabla1[[#This Row],[FECHA EJEC.]]="","PENDIENTE",CONCATENATE("RETRASO DE ",(K667-I667)," DIAS")))))</f>
        <v>RETRASO DE 1 DIAS</v>
      </c>
      <c r="P667" s="2" t="str">
        <f ca="1">VLOOKUP(MONTH(Tabla1[[#This Row],[FECHA PROG.]]),Tabla2[],2,0)</f>
        <v>Dic</v>
      </c>
      <c r="Q667" s="1">
        <f ca="1">YEAR(Tabla1[[#This Row],[FECHA PROG.]])</f>
        <v>2018</v>
      </c>
      <c r="R667" s="8">
        <f ca="1">360-SUMIFS(Tabla1[HORAS],Tabla1[MÁQUINA],Tabla1[[#This Row],[MÁQUINA]],Tabla1[AÑO],Tabla1[[#This Row],[AÑO]],Tabla1[MES],Tabla1[[#This Row],[MES]])</f>
        <v>355.55</v>
      </c>
      <c r="S667" s="17">
        <f ca="1">Tabla1[[#This Row],[HORAS DISPONIBLES]]/360</f>
        <v>0.98763888888888896</v>
      </c>
    </row>
    <row r="668" spans="1:19" x14ac:dyDescent="0.2">
      <c r="A668" s="1" t="s">
        <v>134</v>
      </c>
      <c r="B668" s="1" t="s">
        <v>26</v>
      </c>
      <c r="C668" s="1" t="str">
        <f ca="1">VLOOKUP(RANDBETWEEN(1,13),Tablas!$N$7:$O$19,2,0)</f>
        <v>COMPACTADORA</v>
      </c>
      <c r="D668" s="1" t="s">
        <v>12</v>
      </c>
      <c r="E668" s="1" t="s">
        <v>13</v>
      </c>
      <c r="F668" s="1">
        <v>107</v>
      </c>
      <c r="G668" s="1" t="s">
        <v>14</v>
      </c>
      <c r="H668" s="1">
        <v>1420</v>
      </c>
      <c r="I668" s="2">
        <f t="shared" ca="1" si="10"/>
        <v>43439</v>
      </c>
      <c r="J668" s="1" t="str">
        <f ca="1">IFERROR(IF(YEAR(Tabla1[[#This Row],[FECHA EJEC.]])&gt;0,"CONFORME","STANDBY"),"PENDIENTE")</f>
        <v>PENDIENTE</v>
      </c>
      <c r="K668" s="2" t="str">
        <f ca="1">IF(VLOOKUP(RANDBETWEEN(1,20),Tablas!$Q$6:$R$25,2,0)=0,"",Tabla1[[#This Row],[FECHA PROG.]]+VLOOKUP(RANDBETWEEN(1,20),Tablas!$Q$6:$R$25,2,0))</f>
        <v/>
      </c>
      <c r="L668" s="7" t="str">
        <f ca="1">IF(Tabla1[[#This Row],[FECHA EJEC.]]="","",TIME(RANDBETWEEN(9,15),RANDBETWEEN(10,40),0))</f>
        <v/>
      </c>
      <c r="M668" s="7" t="str">
        <f ca="1">IF(Tabla1[[#This Row],[FECHA EJEC.]]="","",Tabla1[[#This Row],[HORA INICIO]]+TIME(RANDBETWEEN(1,4),RANDBETWEEN(10,30),0))</f>
        <v/>
      </c>
      <c r="N668" s="8" t="str">
        <f ca="1">IF(Tabla1[[#This Row],[FECHA EJEC.]]="","",HOUR(Tabla1[[#This Row],[HORA TERMINO]]-Tabla1[[#This Row],[HORA INICIO]])+MINUTE(Tabla1[[#This Row],[HORA TERMINO]]-Tabla1[[#This Row],[HORA INICIO]])/60)</f>
        <v/>
      </c>
      <c r="O668" s="1" t="str">
        <f ca="1">IF(AND(K668=I668,J668="CONFORME"),"FECHA CUMPLIDA",IF(J668="STAND BY","STAND BY",IF(J668=""," ",IF(Tabla1[[#This Row],[FECHA EJEC.]]="","PENDIENTE",CONCATENATE("RETRASO DE ",(K668-I668)," DIAS")))))</f>
        <v>PENDIENTE</v>
      </c>
      <c r="P668" s="2" t="str">
        <f ca="1">VLOOKUP(MONTH(Tabla1[[#This Row],[FECHA PROG.]]),Tabla2[],2,0)</f>
        <v>Dic</v>
      </c>
      <c r="Q668" s="1">
        <f ca="1">YEAR(Tabla1[[#This Row],[FECHA PROG.]])</f>
        <v>2018</v>
      </c>
      <c r="R668" s="8">
        <f ca="1">360-SUMIFS(Tabla1[HORAS],Tabla1[MÁQUINA],Tabla1[[#This Row],[MÁQUINA]],Tabla1[AÑO],Tabla1[[#This Row],[AÑO]],Tabla1[MES],Tabla1[[#This Row],[MES]])</f>
        <v>349.95</v>
      </c>
      <c r="S668" s="17">
        <f ca="1">Tabla1[[#This Row],[HORAS DISPONIBLES]]/360</f>
        <v>0.9720833333333333</v>
      </c>
    </row>
    <row r="669" spans="1:19" x14ac:dyDescent="0.2">
      <c r="A669" s="1" t="s">
        <v>154</v>
      </c>
      <c r="B669" s="1" t="s">
        <v>63</v>
      </c>
      <c r="C669" s="1" t="str">
        <f ca="1">VLOOKUP(RANDBETWEEN(1,13),Tablas!$N$7:$O$19,2,0)</f>
        <v>TRACTORES</v>
      </c>
      <c r="E669" s="1" t="s">
        <v>18</v>
      </c>
      <c r="F669" s="1">
        <v>107</v>
      </c>
      <c r="G669" s="1" t="s">
        <v>19</v>
      </c>
      <c r="H669" s="1">
        <v>1698</v>
      </c>
      <c r="I669" s="2">
        <f t="shared" ca="1" si="10"/>
        <v>43140</v>
      </c>
      <c r="J669" s="1" t="str">
        <f ca="1">IFERROR(IF(YEAR(Tabla1[[#This Row],[FECHA EJEC.]])&gt;0,"CONFORME","STANDBY"),"PENDIENTE")</f>
        <v>CONFORME</v>
      </c>
      <c r="K669" s="2">
        <f ca="1">IF(VLOOKUP(RANDBETWEEN(1,20),Tablas!$Q$6:$R$25,2,0)=0,"",Tabla1[[#This Row],[FECHA PROG.]]+VLOOKUP(RANDBETWEEN(1,20),Tablas!$Q$6:$R$25,2,0))</f>
        <v>43144</v>
      </c>
      <c r="L669" s="7">
        <f ca="1">IF(Tabla1[[#This Row],[FECHA EJEC.]]="","",TIME(RANDBETWEEN(9,15),RANDBETWEEN(10,40),0))</f>
        <v>0.54861111111111116</v>
      </c>
      <c r="M669" s="7">
        <f ca="1">IF(Tabla1[[#This Row],[FECHA EJEC.]]="","",Tabla1[[#This Row],[HORA INICIO]]+TIME(RANDBETWEEN(1,4),RANDBETWEEN(10,30),0))</f>
        <v>0.65138888888888891</v>
      </c>
      <c r="N669" s="8">
        <f ca="1">IF(Tabla1[[#This Row],[FECHA EJEC.]]="","",HOUR(Tabla1[[#This Row],[HORA TERMINO]]-Tabla1[[#This Row],[HORA INICIO]])+MINUTE(Tabla1[[#This Row],[HORA TERMINO]]-Tabla1[[#This Row],[HORA INICIO]])/60)</f>
        <v>2.4666666666666668</v>
      </c>
      <c r="O669" s="1" t="str">
        <f ca="1">IF(AND(K669=I669,J669="CONFORME"),"FECHA CUMPLIDA",IF(J669="STAND BY","STAND BY",IF(J669=""," ",IF(Tabla1[[#This Row],[FECHA EJEC.]]="","PENDIENTE",CONCATENATE("RETRASO DE ",(K669-I669)," DIAS")))))</f>
        <v>RETRASO DE 4 DIAS</v>
      </c>
      <c r="P669" s="2" t="str">
        <f ca="1">VLOOKUP(MONTH(Tabla1[[#This Row],[FECHA PROG.]]),Tabla2[],2,0)</f>
        <v>Feb</v>
      </c>
      <c r="Q669" s="1">
        <f ca="1">YEAR(Tabla1[[#This Row],[FECHA PROG.]])</f>
        <v>2018</v>
      </c>
      <c r="R669" s="8">
        <f ca="1">360-SUMIFS(Tabla1[HORAS],Tabla1[MÁQUINA],Tabla1[[#This Row],[MÁQUINA]],Tabla1[AÑO],Tabla1[[#This Row],[AÑO]],Tabla1[MES],Tabla1[[#This Row],[MES]])</f>
        <v>345.98333333333335</v>
      </c>
      <c r="S669" s="17">
        <f ca="1">Tabla1[[#This Row],[HORAS DISPONIBLES]]/360</f>
        <v>0.96106481481481487</v>
      </c>
    </row>
    <row r="670" spans="1:19" x14ac:dyDescent="0.2">
      <c r="A670" s="1" t="s">
        <v>139</v>
      </c>
      <c r="B670" s="1" t="s">
        <v>32</v>
      </c>
      <c r="C670" s="1" t="str">
        <f ca="1">VLOOKUP(RANDBETWEEN(1,13),Tablas!$N$7:$O$19,2,0)</f>
        <v>RETROEXCAVADORA</v>
      </c>
      <c r="D670" s="1" t="s">
        <v>12</v>
      </c>
      <c r="E670" s="1" t="s">
        <v>13</v>
      </c>
      <c r="F670" s="1">
        <v>106</v>
      </c>
      <c r="G670" s="1" t="s">
        <v>29</v>
      </c>
      <c r="H670" s="1">
        <v>908</v>
      </c>
      <c r="I670" s="2">
        <f t="shared" ca="1" si="10"/>
        <v>43196</v>
      </c>
      <c r="J670" s="1" t="str">
        <f ca="1">IFERROR(IF(YEAR(Tabla1[[#This Row],[FECHA EJEC.]])&gt;0,"CONFORME","STANDBY"),"PENDIENTE")</f>
        <v>CONFORME</v>
      </c>
      <c r="K670" s="2">
        <f ca="1">IF(VLOOKUP(RANDBETWEEN(1,20),Tablas!$Q$6:$R$25,2,0)=0,"",Tabla1[[#This Row],[FECHA PROG.]]+VLOOKUP(RANDBETWEEN(1,20),Tablas!$Q$6:$R$25,2,0))</f>
        <v>43199</v>
      </c>
      <c r="L670" s="7">
        <f ca="1">IF(Tabla1[[#This Row],[FECHA EJEC.]]="","",TIME(RANDBETWEEN(9,15),RANDBETWEEN(10,40),0))</f>
        <v>0.43611111111111112</v>
      </c>
      <c r="M670" s="7">
        <f ca="1">IF(Tabla1[[#This Row],[FECHA EJEC.]]="","",Tabla1[[#This Row],[HORA INICIO]]+TIME(RANDBETWEEN(1,4),RANDBETWEEN(10,30),0))</f>
        <v>0.61111111111111116</v>
      </c>
      <c r="N670" s="8">
        <f ca="1">IF(Tabla1[[#This Row],[FECHA EJEC.]]="","",HOUR(Tabla1[[#This Row],[HORA TERMINO]]-Tabla1[[#This Row],[HORA INICIO]])+MINUTE(Tabla1[[#This Row],[HORA TERMINO]]-Tabla1[[#This Row],[HORA INICIO]])/60)</f>
        <v>4.2</v>
      </c>
      <c r="O670" s="1" t="str">
        <f ca="1">IF(AND(K670=I670,J670="CONFORME"),"FECHA CUMPLIDA",IF(J670="STAND BY","STAND BY",IF(J670=""," ",IF(Tabla1[[#This Row],[FECHA EJEC.]]="","PENDIENTE",CONCATENATE("RETRASO DE ",(K670-I670)," DIAS")))))</f>
        <v>RETRASO DE 3 DIAS</v>
      </c>
      <c r="P670" s="2" t="str">
        <f ca="1">VLOOKUP(MONTH(Tabla1[[#This Row],[FECHA PROG.]]),Tabla2[],2,0)</f>
        <v>Abr</v>
      </c>
      <c r="Q670" s="1">
        <f ca="1">YEAR(Tabla1[[#This Row],[FECHA PROG.]])</f>
        <v>2018</v>
      </c>
      <c r="R670" s="8">
        <f ca="1">360-SUMIFS(Tabla1[HORAS],Tabla1[MÁQUINA],Tabla1[[#This Row],[MÁQUINA]],Tabla1[AÑO],Tabla1[[#This Row],[AÑO]],Tabla1[MES],Tabla1[[#This Row],[MES]])</f>
        <v>322.14999999999998</v>
      </c>
      <c r="S670" s="17">
        <f ca="1">Tabla1[[#This Row],[HORAS DISPONIBLES]]/360</f>
        <v>0.894861111111111</v>
      </c>
    </row>
    <row r="671" spans="1:19" x14ac:dyDescent="0.2">
      <c r="A671" s="1" t="s">
        <v>139</v>
      </c>
      <c r="B671" s="1" t="s">
        <v>32</v>
      </c>
      <c r="C671" s="1" t="str">
        <f ca="1">VLOOKUP(RANDBETWEEN(1,13),Tablas!$N$7:$O$19,2,0)</f>
        <v>LAS VOLQUETAS</v>
      </c>
      <c r="D671" s="1" t="s">
        <v>12</v>
      </c>
      <c r="E671" s="1" t="s">
        <v>18</v>
      </c>
      <c r="F671" s="1">
        <v>106</v>
      </c>
      <c r="G671" s="1" t="s">
        <v>55</v>
      </c>
      <c r="H671" s="1">
        <v>1911</v>
      </c>
      <c r="I671" s="2">
        <f t="shared" ca="1" si="10"/>
        <v>43553</v>
      </c>
      <c r="J671" s="1" t="str">
        <f ca="1">IFERROR(IF(YEAR(Tabla1[[#This Row],[FECHA EJEC.]])&gt;0,"CONFORME","STANDBY"),"PENDIENTE")</f>
        <v>CONFORME</v>
      </c>
      <c r="K671" s="2">
        <f ca="1">IF(VLOOKUP(RANDBETWEEN(1,20),Tablas!$Q$6:$R$25,2,0)=0,"",Tabla1[[#This Row],[FECHA PROG.]]+VLOOKUP(RANDBETWEEN(1,20),Tablas!$Q$6:$R$25,2,0))</f>
        <v>43556</v>
      </c>
      <c r="L671" s="7">
        <f ca="1">IF(Tabla1[[#This Row],[FECHA EJEC.]]="","",TIME(RANDBETWEEN(9,15),RANDBETWEEN(10,40),0))</f>
        <v>0.47916666666666669</v>
      </c>
      <c r="M671" s="7">
        <f ca="1">IF(Tabla1[[#This Row],[FECHA EJEC.]]="","",Tabla1[[#This Row],[HORA INICIO]]+TIME(RANDBETWEEN(1,4),RANDBETWEEN(10,30),0))</f>
        <v>0.62083333333333335</v>
      </c>
      <c r="N671" s="8">
        <f ca="1">IF(Tabla1[[#This Row],[FECHA EJEC.]]="","",HOUR(Tabla1[[#This Row],[HORA TERMINO]]-Tabla1[[#This Row],[HORA INICIO]])+MINUTE(Tabla1[[#This Row],[HORA TERMINO]]-Tabla1[[#This Row],[HORA INICIO]])/60)</f>
        <v>3.4</v>
      </c>
      <c r="O671" s="1" t="str">
        <f ca="1">IF(AND(K671=I671,J671="CONFORME"),"FECHA CUMPLIDA",IF(J671="STAND BY","STAND BY",IF(J671=""," ",IF(Tabla1[[#This Row],[FECHA EJEC.]]="","PENDIENTE",CONCATENATE("RETRASO DE ",(K671-I671)," DIAS")))))</f>
        <v>RETRASO DE 3 DIAS</v>
      </c>
      <c r="P671" s="2" t="str">
        <f ca="1">VLOOKUP(MONTH(Tabla1[[#This Row],[FECHA PROG.]]),Tabla2[],2,0)</f>
        <v>Mar</v>
      </c>
      <c r="Q671" s="1">
        <f ca="1">YEAR(Tabla1[[#This Row],[FECHA PROG.]])</f>
        <v>2019</v>
      </c>
      <c r="R671" s="8">
        <f ca="1">360-SUMIFS(Tabla1[HORAS],Tabla1[MÁQUINA],Tabla1[[#This Row],[MÁQUINA]],Tabla1[AÑO],Tabla1[[#This Row],[AÑO]],Tabla1[MES],Tabla1[[#This Row],[MES]])</f>
        <v>300.46666666666664</v>
      </c>
      <c r="S671" s="17">
        <f ca="1">Tabla1[[#This Row],[HORAS DISPONIBLES]]/360</f>
        <v>0.83462962962962961</v>
      </c>
    </row>
    <row r="672" spans="1:19" x14ac:dyDescent="0.2">
      <c r="A672" s="1" t="s">
        <v>147</v>
      </c>
      <c r="B672" s="1" t="s">
        <v>42</v>
      </c>
      <c r="C672" s="1" t="str">
        <f ca="1">VLOOKUP(RANDBETWEEN(1,13),Tablas!$N$7:$O$19,2,0)</f>
        <v>CARGADORA</v>
      </c>
      <c r="D672" s="1" t="s">
        <v>12</v>
      </c>
      <c r="E672" s="1" t="s">
        <v>21</v>
      </c>
      <c r="F672" s="1">
        <v>106</v>
      </c>
      <c r="G672" s="1" t="s">
        <v>19</v>
      </c>
      <c r="H672" s="1">
        <v>1698</v>
      </c>
      <c r="I672" s="2">
        <f t="shared" ca="1" si="10"/>
        <v>43141</v>
      </c>
      <c r="J672" s="1" t="str">
        <f ca="1">IFERROR(IF(YEAR(Tabla1[[#This Row],[FECHA EJEC.]])&gt;0,"CONFORME","STANDBY"),"PENDIENTE")</f>
        <v>CONFORME</v>
      </c>
      <c r="K672" s="2">
        <f ca="1">IF(VLOOKUP(RANDBETWEEN(1,20),Tablas!$Q$6:$R$25,2,0)=0,"",Tabla1[[#This Row],[FECHA PROG.]]+VLOOKUP(RANDBETWEEN(1,20),Tablas!$Q$6:$R$25,2,0))</f>
        <v>43143</v>
      </c>
      <c r="L672" s="7">
        <f ca="1">IF(Tabla1[[#This Row],[FECHA EJEC.]]="","",TIME(RANDBETWEEN(9,15),RANDBETWEEN(10,40),0))</f>
        <v>0.59097222222222223</v>
      </c>
      <c r="M672" s="7">
        <f ca="1">IF(Tabla1[[#This Row],[FECHA EJEC.]]="","",Tabla1[[#This Row],[HORA INICIO]]+TIME(RANDBETWEEN(1,4),RANDBETWEEN(10,30),0))</f>
        <v>0.76458333333333339</v>
      </c>
      <c r="N672" s="8">
        <f ca="1">IF(Tabla1[[#This Row],[FECHA EJEC.]]="","",HOUR(Tabla1[[#This Row],[HORA TERMINO]]-Tabla1[[#This Row],[HORA INICIO]])+MINUTE(Tabla1[[#This Row],[HORA TERMINO]]-Tabla1[[#This Row],[HORA INICIO]])/60)</f>
        <v>4.166666666666667</v>
      </c>
      <c r="O672" s="1" t="str">
        <f ca="1">IF(AND(K672=I672,J672="CONFORME"),"FECHA CUMPLIDA",IF(J672="STAND BY","STAND BY",IF(J672=""," ",IF(Tabla1[[#This Row],[FECHA EJEC.]]="","PENDIENTE",CONCATENATE("RETRASO DE ",(K672-I672)," DIAS")))))</f>
        <v>RETRASO DE 2 DIAS</v>
      </c>
      <c r="P672" s="2" t="str">
        <f ca="1">VLOOKUP(MONTH(Tabla1[[#This Row],[FECHA PROG.]]),Tabla2[],2,0)</f>
        <v>Feb</v>
      </c>
      <c r="Q672" s="1">
        <f ca="1">YEAR(Tabla1[[#This Row],[FECHA PROG.]])</f>
        <v>2018</v>
      </c>
      <c r="R672" s="8">
        <f ca="1">360-SUMIFS(Tabla1[HORAS],Tabla1[MÁQUINA],Tabla1[[#This Row],[MÁQUINA]],Tabla1[AÑO],Tabla1[[#This Row],[AÑO]],Tabla1[MES],Tabla1[[#This Row],[MES]])</f>
        <v>350</v>
      </c>
      <c r="S672" s="17">
        <f ca="1">Tabla1[[#This Row],[HORAS DISPONIBLES]]/360</f>
        <v>0.97222222222222221</v>
      </c>
    </row>
    <row r="673" spans="1:19" x14ac:dyDescent="0.2">
      <c r="A673" s="1" t="s">
        <v>148</v>
      </c>
      <c r="B673" s="1" t="s">
        <v>43</v>
      </c>
      <c r="C673" s="1" t="str">
        <f ca="1">VLOOKUP(RANDBETWEEN(1,13),Tablas!$N$7:$O$19,2,0)</f>
        <v>COMPACTADORA</v>
      </c>
      <c r="D673" s="1" t="s">
        <v>12</v>
      </c>
      <c r="E673" s="1" t="s">
        <v>24</v>
      </c>
      <c r="F673" s="1">
        <v>201</v>
      </c>
      <c r="G673" s="1" t="s">
        <v>25</v>
      </c>
      <c r="H673" s="1">
        <v>1168</v>
      </c>
      <c r="I673" s="2">
        <f t="shared" ca="1" si="10"/>
        <v>43235</v>
      </c>
      <c r="J673" s="1" t="str">
        <f ca="1">IFERROR(IF(YEAR(Tabla1[[#This Row],[FECHA EJEC.]])&gt;0,"CONFORME","STANDBY"),"PENDIENTE")</f>
        <v>CONFORME</v>
      </c>
      <c r="K673" s="2">
        <f ca="1">IF(VLOOKUP(RANDBETWEEN(1,20),Tablas!$Q$6:$R$25,2,0)=0,"",Tabla1[[#This Row],[FECHA PROG.]]+VLOOKUP(RANDBETWEEN(1,20),Tablas!$Q$6:$R$25,2,0))</f>
        <v>43238</v>
      </c>
      <c r="L673" s="7">
        <f ca="1">IF(Tabla1[[#This Row],[FECHA EJEC.]]="","",TIME(RANDBETWEEN(9,15),RANDBETWEEN(10,40),0))</f>
        <v>0.38680555555555557</v>
      </c>
      <c r="M673" s="7">
        <f ca="1">IF(Tabla1[[#This Row],[FECHA EJEC.]]="","",Tabla1[[#This Row],[HORA INICIO]]+TIME(RANDBETWEEN(1,4),RANDBETWEEN(10,30),0))</f>
        <v>0.52430555555555558</v>
      </c>
      <c r="N673" s="8">
        <f ca="1">IF(Tabla1[[#This Row],[FECHA EJEC.]]="","",HOUR(Tabla1[[#This Row],[HORA TERMINO]]-Tabla1[[#This Row],[HORA INICIO]])+MINUTE(Tabla1[[#This Row],[HORA TERMINO]]-Tabla1[[#This Row],[HORA INICIO]])/60)</f>
        <v>3.3</v>
      </c>
      <c r="O673" s="1" t="str">
        <f ca="1">IF(AND(K673=I673,J673="CONFORME"),"FECHA CUMPLIDA",IF(J673="STAND BY","STAND BY",IF(J673=""," ",IF(Tabla1[[#This Row],[FECHA EJEC.]]="","PENDIENTE",CONCATENATE("RETRASO DE ",(K673-I673)," DIAS")))))</f>
        <v>RETRASO DE 3 DIAS</v>
      </c>
      <c r="P673" s="2" t="str">
        <f ca="1">VLOOKUP(MONTH(Tabla1[[#This Row],[FECHA PROG.]]),Tabla2[],2,0)</f>
        <v>May</v>
      </c>
      <c r="Q673" s="1">
        <f ca="1">YEAR(Tabla1[[#This Row],[FECHA PROG.]])</f>
        <v>2018</v>
      </c>
      <c r="R673" s="8">
        <f ca="1">360-SUMIFS(Tabla1[HORAS],Tabla1[MÁQUINA],Tabla1[[#This Row],[MÁQUINA]],Tabla1[AÑO],Tabla1[[#This Row],[AÑO]],Tabla1[MES],Tabla1[[#This Row],[MES]])</f>
        <v>356.7</v>
      </c>
      <c r="S673" s="17">
        <f ca="1">Tabla1[[#This Row],[HORAS DISPONIBLES]]/360</f>
        <v>0.99083333333333334</v>
      </c>
    </row>
    <row r="674" spans="1:19" x14ac:dyDescent="0.2">
      <c r="A674" s="1" t="s">
        <v>141</v>
      </c>
      <c r="B674" s="1" t="s">
        <v>31</v>
      </c>
      <c r="C674" s="1" t="str">
        <f ca="1">VLOOKUP(RANDBETWEEN(1,13),Tablas!$N$7:$O$19,2,0)</f>
        <v>CISTERNAS DE AGUA</v>
      </c>
      <c r="D674" s="1" t="s">
        <v>12</v>
      </c>
      <c r="E674" s="1" t="s">
        <v>13</v>
      </c>
      <c r="F674" s="1">
        <v>107</v>
      </c>
      <c r="G674" s="1" t="s">
        <v>14</v>
      </c>
      <c r="H674" s="1">
        <v>1420</v>
      </c>
      <c r="I674" s="2">
        <f t="shared" ca="1" si="10"/>
        <v>43368</v>
      </c>
      <c r="J674" s="1" t="str">
        <f ca="1">IFERROR(IF(YEAR(Tabla1[[#This Row],[FECHA EJEC.]])&gt;0,"CONFORME","STANDBY"),"PENDIENTE")</f>
        <v>CONFORME</v>
      </c>
      <c r="K674" s="2">
        <f ca="1">IF(VLOOKUP(RANDBETWEEN(1,20),Tablas!$Q$6:$R$25,2,0)=0,"",Tabla1[[#This Row],[FECHA PROG.]]+VLOOKUP(RANDBETWEEN(1,20),Tablas!$Q$6:$R$25,2,0))</f>
        <v>43372</v>
      </c>
      <c r="L674" s="7">
        <f ca="1">IF(Tabla1[[#This Row],[FECHA EJEC.]]="","",TIME(RANDBETWEEN(9,15),RANDBETWEEN(10,40),0))</f>
        <v>0.48541666666666666</v>
      </c>
      <c r="M674" s="7">
        <f ca="1">IF(Tabla1[[#This Row],[FECHA EJEC.]]="","",Tabla1[[#This Row],[HORA INICIO]]+TIME(RANDBETWEEN(1,4),RANDBETWEEN(10,30),0))</f>
        <v>0.66805555555555551</v>
      </c>
      <c r="N674" s="8">
        <f ca="1">IF(Tabla1[[#This Row],[FECHA EJEC.]]="","",HOUR(Tabla1[[#This Row],[HORA TERMINO]]-Tabla1[[#This Row],[HORA INICIO]])+MINUTE(Tabla1[[#This Row],[HORA TERMINO]]-Tabla1[[#This Row],[HORA INICIO]])/60)</f>
        <v>4.3833333333333337</v>
      </c>
      <c r="O674" s="1" t="str">
        <f ca="1">IF(AND(K674=I674,J674="CONFORME"),"FECHA CUMPLIDA",IF(J674="STAND BY","STAND BY",IF(J674=""," ",IF(Tabla1[[#This Row],[FECHA EJEC.]]="","PENDIENTE",CONCATENATE("RETRASO DE ",(K674-I674)," DIAS")))))</f>
        <v>RETRASO DE 4 DIAS</v>
      </c>
      <c r="P674" s="2" t="str">
        <f ca="1">VLOOKUP(MONTH(Tabla1[[#This Row],[FECHA PROG.]]),Tabla2[],2,0)</f>
        <v>Set</v>
      </c>
      <c r="Q674" s="1">
        <f ca="1">YEAR(Tabla1[[#This Row],[FECHA PROG.]])</f>
        <v>2018</v>
      </c>
      <c r="R674" s="8">
        <f ca="1">360-SUMIFS(Tabla1[HORAS],Tabla1[MÁQUINA],Tabla1[[#This Row],[MÁQUINA]],Tabla1[AÑO],Tabla1[[#This Row],[AÑO]],Tabla1[MES],Tabla1[[#This Row],[MES]])</f>
        <v>345.8</v>
      </c>
      <c r="S674" s="17">
        <f ca="1">Tabla1[[#This Row],[HORAS DISPONIBLES]]/360</f>
        <v>0.96055555555555561</v>
      </c>
    </row>
    <row r="675" spans="1:19" x14ac:dyDescent="0.2">
      <c r="A675" s="1" t="s">
        <v>154</v>
      </c>
      <c r="B675" s="1" t="s">
        <v>70</v>
      </c>
      <c r="C675" s="1" t="str">
        <f ca="1">VLOOKUP(RANDBETWEEN(1,13),Tablas!$N$7:$O$19,2,0)</f>
        <v>LAS VOLQUETAS</v>
      </c>
      <c r="E675" s="1" t="s">
        <v>18</v>
      </c>
      <c r="F675" s="1">
        <v>107</v>
      </c>
      <c r="G675" s="1" t="s">
        <v>19</v>
      </c>
      <c r="H675" s="1">
        <v>1698</v>
      </c>
      <c r="I675" s="2">
        <f t="shared" ca="1" si="10"/>
        <v>43193</v>
      </c>
      <c r="J675" s="1" t="str">
        <f ca="1">IFERROR(IF(YEAR(Tabla1[[#This Row],[FECHA EJEC.]])&gt;0,"CONFORME","STANDBY"),"PENDIENTE")</f>
        <v>CONFORME</v>
      </c>
      <c r="K675" s="2">
        <f ca="1">IF(VLOOKUP(RANDBETWEEN(1,20),Tablas!$Q$6:$R$25,2,0)=0,"",Tabla1[[#This Row],[FECHA PROG.]]+VLOOKUP(RANDBETWEEN(1,20),Tablas!$Q$6:$R$25,2,0))</f>
        <v>43196</v>
      </c>
      <c r="L675" s="7">
        <f ca="1">IF(Tabla1[[#This Row],[FECHA EJEC.]]="","",TIME(RANDBETWEEN(9,15),RANDBETWEEN(10,40),0))</f>
        <v>0.6381944444444444</v>
      </c>
      <c r="M675" s="7">
        <f ca="1">IF(Tabla1[[#This Row],[FECHA EJEC.]]="","",Tabla1[[#This Row],[HORA INICIO]]+TIME(RANDBETWEEN(1,4),RANDBETWEEN(10,30),0))</f>
        <v>0.69930555555555551</v>
      </c>
      <c r="N675" s="8">
        <f ca="1">IF(Tabla1[[#This Row],[FECHA EJEC.]]="","",HOUR(Tabla1[[#This Row],[HORA TERMINO]]-Tabla1[[#This Row],[HORA INICIO]])+MINUTE(Tabla1[[#This Row],[HORA TERMINO]]-Tabla1[[#This Row],[HORA INICIO]])/60)</f>
        <v>1.4666666666666668</v>
      </c>
      <c r="O675" s="1" t="str">
        <f ca="1">IF(AND(K675=I675,J675="CONFORME"),"FECHA CUMPLIDA",IF(J675="STAND BY","STAND BY",IF(J675=""," ",IF(Tabla1[[#This Row],[FECHA EJEC.]]="","PENDIENTE",CONCATENATE("RETRASO DE ",(K675-I675)," DIAS")))))</f>
        <v>RETRASO DE 3 DIAS</v>
      </c>
      <c r="P675" s="2" t="str">
        <f ca="1">VLOOKUP(MONTH(Tabla1[[#This Row],[FECHA PROG.]]),Tabla2[],2,0)</f>
        <v>Abr</v>
      </c>
      <c r="Q675" s="1">
        <f ca="1">YEAR(Tabla1[[#This Row],[FECHA PROG.]])</f>
        <v>2018</v>
      </c>
      <c r="R675" s="8">
        <f ca="1">360-SUMIFS(Tabla1[HORAS],Tabla1[MÁQUINA],Tabla1[[#This Row],[MÁQUINA]],Tabla1[AÑO],Tabla1[[#This Row],[AÑO]],Tabla1[MES],Tabla1[[#This Row],[MES]])</f>
        <v>338.68333333333334</v>
      </c>
      <c r="S675" s="17">
        <f ca="1">Tabla1[[#This Row],[HORAS DISPONIBLES]]/360</f>
        <v>0.94078703703703703</v>
      </c>
    </row>
    <row r="676" spans="1:19" x14ac:dyDescent="0.2">
      <c r="A676" s="1" t="s">
        <v>138</v>
      </c>
      <c r="B676" s="1" t="s">
        <v>27</v>
      </c>
      <c r="C676" s="1" t="str">
        <f ca="1">VLOOKUP(RANDBETWEEN(1,13),Tablas!$N$7:$O$19,2,0)</f>
        <v>PAVIMENTADORA</v>
      </c>
      <c r="D676" s="1" t="s">
        <v>12</v>
      </c>
      <c r="E676" s="1" t="s">
        <v>13</v>
      </c>
      <c r="F676" s="1">
        <v>107</v>
      </c>
      <c r="G676" s="1" t="s">
        <v>55</v>
      </c>
      <c r="H676" s="1">
        <v>1911</v>
      </c>
      <c r="I676" s="2">
        <f t="shared" ca="1" si="10"/>
        <v>43143</v>
      </c>
      <c r="J676" s="1" t="str">
        <f ca="1">IFERROR(IF(YEAR(Tabla1[[#This Row],[FECHA EJEC.]])&gt;0,"CONFORME","STANDBY"),"PENDIENTE")</f>
        <v>CONFORME</v>
      </c>
      <c r="K676" s="2">
        <f ca="1">IF(VLOOKUP(RANDBETWEEN(1,20),Tablas!$Q$6:$R$25,2,0)=0,"",Tabla1[[#This Row],[FECHA PROG.]]+VLOOKUP(RANDBETWEEN(1,20),Tablas!$Q$6:$R$25,2,0))</f>
        <v>43147</v>
      </c>
      <c r="L676" s="7">
        <f ca="1">IF(Tabla1[[#This Row],[FECHA EJEC.]]="","",TIME(RANDBETWEEN(9,15),RANDBETWEEN(10,40),0))</f>
        <v>0.43055555555555558</v>
      </c>
      <c r="M676" s="7">
        <f ca="1">IF(Tabla1[[#This Row],[FECHA EJEC.]]="","",Tabla1[[#This Row],[HORA INICIO]]+TIME(RANDBETWEEN(1,4),RANDBETWEEN(10,30),0))</f>
        <v>0.57291666666666674</v>
      </c>
      <c r="N676" s="8">
        <f ca="1">IF(Tabla1[[#This Row],[FECHA EJEC.]]="","",HOUR(Tabla1[[#This Row],[HORA TERMINO]]-Tabla1[[#This Row],[HORA INICIO]])+MINUTE(Tabla1[[#This Row],[HORA TERMINO]]-Tabla1[[#This Row],[HORA INICIO]])/60)</f>
        <v>3.4166666666666665</v>
      </c>
      <c r="O676" s="1" t="str">
        <f ca="1">IF(AND(K676=I676,J676="CONFORME"),"FECHA CUMPLIDA",IF(J676="STAND BY","STAND BY",IF(J676=""," ",IF(Tabla1[[#This Row],[FECHA EJEC.]]="","PENDIENTE",CONCATENATE("RETRASO DE ",(K676-I676)," DIAS")))))</f>
        <v>RETRASO DE 4 DIAS</v>
      </c>
      <c r="P676" s="2" t="str">
        <f ca="1">VLOOKUP(MONTH(Tabla1[[#This Row],[FECHA PROG.]]),Tabla2[],2,0)</f>
        <v>Feb</v>
      </c>
      <c r="Q676" s="1">
        <f ca="1">YEAR(Tabla1[[#This Row],[FECHA PROG.]])</f>
        <v>2018</v>
      </c>
      <c r="R676" s="8">
        <f ca="1">360-SUMIFS(Tabla1[HORAS],Tabla1[MÁQUINA],Tabla1[[#This Row],[MÁQUINA]],Tabla1[AÑO],Tabla1[[#This Row],[AÑO]],Tabla1[MES],Tabla1[[#This Row],[MES]])</f>
        <v>355.25</v>
      </c>
      <c r="S676" s="17">
        <f ca="1">Tabla1[[#This Row],[HORAS DISPONIBLES]]/360</f>
        <v>0.9868055555555556</v>
      </c>
    </row>
    <row r="677" spans="1:19" x14ac:dyDescent="0.2">
      <c r="A677" s="1" t="s">
        <v>138</v>
      </c>
      <c r="B677" s="1" t="s">
        <v>27</v>
      </c>
      <c r="C677" s="1" t="str">
        <f ca="1">VLOOKUP(RANDBETWEEN(1,13),Tablas!$N$7:$O$19,2,0)</f>
        <v>RETROEXCAVADORA</v>
      </c>
      <c r="D677" s="1" t="s">
        <v>12</v>
      </c>
      <c r="E677" s="1" t="s">
        <v>18</v>
      </c>
      <c r="F677" s="1">
        <v>107</v>
      </c>
      <c r="G677" s="1" t="s">
        <v>55</v>
      </c>
      <c r="H677" s="1">
        <v>1911</v>
      </c>
      <c r="I677" s="2">
        <f t="shared" ca="1" si="10"/>
        <v>43243</v>
      </c>
      <c r="J677" s="1" t="str">
        <f ca="1">IFERROR(IF(YEAR(Tabla1[[#This Row],[FECHA EJEC.]])&gt;0,"CONFORME","STANDBY"),"PENDIENTE")</f>
        <v>CONFORME</v>
      </c>
      <c r="K677" s="2">
        <f ca="1">IF(VLOOKUP(RANDBETWEEN(1,20),Tablas!$Q$6:$R$25,2,0)=0,"",Tabla1[[#This Row],[FECHA PROG.]]+VLOOKUP(RANDBETWEEN(1,20),Tablas!$Q$6:$R$25,2,0))</f>
        <v>43245</v>
      </c>
      <c r="L677" s="7">
        <f ca="1">IF(Tabla1[[#This Row],[FECHA EJEC.]]="","",TIME(RANDBETWEEN(9,15),RANDBETWEEN(10,40),0))</f>
        <v>0.52569444444444446</v>
      </c>
      <c r="M677" s="7">
        <f ca="1">IF(Tabla1[[#This Row],[FECHA EJEC.]]="","",Tabla1[[#This Row],[HORA INICIO]]+TIME(RANDBETWEEN(1,4),RANDBETWEEN(10,30),0))</f>
        <v>0.7</v>
      </c>
      <c r="N677" s="8">
        <f ca="1">IF(Tabla1[[#This Row],[FECHA EJEC.]]="","",HOUR(Tabla1[[#This Row],[HORA TERMINO]]-Tabla1[[#This Row],[HORA INICIO]])+MINUTE(Tabla1[[#This Row],[HORA TERMINO]]-Tabla1[[#This Row],[HORA INICIO]])/60)</f>
        <v>4.1833333333333336</v>
      </c>
      <c r="O677" s="1" t="str">
        <f ca="1">IF(AND(K677=I677,J677="CONFORME"),"FECHA CUMPLIDA",IF(J677="STAND BY","STAND BY",IF(J677=""," ",IF(Tabla1[[#This Row],[FECHA EJEC.]]="","PENDIENTE",CONCATENATE("RETRASO DE ",(K677-I677)," DIAS")))))</f>
        <v>RETRASO DE 2 DIAS</v>
      </c>
      <c r="P677" s="2" t="str">
        <f ca="1">VLOOKUP(MONTH(Tabla1[[#This Row],[FECHA PROG.]]),Tabla2[],2,0)</f>
        <v>May</v>
      </c>
      <c r="Q677" s="1">
        <f ca="1">YEAR(Tabla1[[#This Row],[FECHA PROG.]])</f>
        <v>2018</v>
      </c>
      <c r="R677" s="8">
        <f ca="1">360-SUMIFS(Tabla1[HORAS],Tabla1[MÁQUINA],Tabla1[[#This Row],[MÁQUINA]],Tabla1[AÑO],Tabla1[[#This Row],[AÑO]],Tabla1[MES],Tabla1[[#This Row],[MES]])</f>
        <v>352.48333333333335</v>
      </c>
      <c r="S677" s="17">
        <f ca="1">Tabla1[[#This Row],[HORAS DISPONIBLES]]/360</f>
        <v>0.97912037037037036</v>
      </c>
    </row>
    <row r="678" spans="1:19" x14ac:dyDescent="0.2">
      <c r="A678" s="1" t="s">
        <v>188</v>
      </c>
      <c r="B678" s="1" t="s">
        <v>35</v>
      </c>
      <c r="C678" s="1" t="str">
        <f ca="1">VLOOKUP(RANDBETWEEN(1,13),Tablas!$N$7:$O$19,2,0)</f>
        <v>CARGADORA</v>
      </c>
      <c r="D678" s="1" t="s">
        <v>12</v>
      </c>
      <c r="E678" s="1" t="s">
        <v>13</v>
      </c>
      <c r="F678" s="1">
        <v>106</v>
      </c>
      <c r="G678" s="1" t="s">
        <v>29</v>
      </c>
      <c r="H678" s="1">
        <v>908</v>
      </c>
      <c r="I678" s="2">
        <f t="shared" ca="1" si="10"/>
        <v>43242</v>
      </c>
      <c r="J678" s="1" t="str">
        <f ca="1">IFERROR(IF(YEAR(Tabla1[[#This Row],[FECHA EJEC.]])&gt;0,"CONFORME","STANDBY"),"PENDIENTE")</f>
        <v>CONFORME</v>
      </c>
      <c r="K678" s="2">
        <f ca="1">IF(VLOOKUP(RANDBETWEEN(1,20),Tablas!$Q$6:$R$25,2,0)=0,"",Tabla1[[#This Row],[FECHA PROG.]]+VLOOKUP(RANDBETWEEN(1,20),Tablas!$Q$6:$R$25,2,0))</f>
        <v>43242</v>
      </c>
      <c r="L678" s="7">
        <f ca="1">IF(Tabla1[[#This Row],[FECHA EJEC.]]="","",TIME(RANDBETWEEN(9,15),RANDBETWEEN(10,40),0))</f>
        <v>0.47152777777777777</v>
      </c>
      <c r="M678" s="7">
        <f ca="1">IF(Tabla1[[#This Row],[FECHA EJEC.]]="","",Tabla1[[#This Row],[HORA INICIO]]+TIME(RANDBETWEEN(1,4),RANDBETWEEN(10,30),0))</f>
        <v>0.57013888888888886</v>
      </c>
      <c r="N678" s="8">
        <f ca="1">IF(Tabla1[[#This Row],[FECHA EJEC.]]="","",HOUR(Tabla1[[#This Row],[HORA TERMINO]]-Tabla1[[#This Row],[HORA INICIO]])+MINUTE(Tabla1[[#This Row],[HORA TERMINO]]-Tabla1[[#This Row],[HORA INICIO]])/60)</f>
        <v>2.3666666666666667</v>
      </c>
      <c r="O678" s="1" t="str">
        <f ca="1">IF(AND(K678=I678,J678="CONFORME"),"FECHA CUMPLIDA",IF(J678="STAND BY","STAND BY",IF(J678=""," ",IF(Tabla1[[#This Row],[FECHA EJEC.]]="","PENDIENTE",CONCATENATE("RETRASO DE ",(K678-I678)," DIAS")))))</f>
        <v>FECHA CUMPLIDA</v>
      </c>
      <c r="P678" s="2" t="str">
        <f ca="1">VLOOKUP(MONTH(Tabla1[[#This Row],[FECHA PROG.]]),Tabla2[],2,0)</f>
        <v>May</v>
      </c>
      <c r="Q678" s="1">
        <f ca="1">YEAR(Tabla1[[#This Row],[FECHA PROG.]])</f>
        <v>2018</v>
      </c>
      <c r="R678" s="8">
        <f ca="1">360-SUMIFS(Tabla1[HORAS],Tabla1[MÁQUINA],Tabla1[[#This Row],[MÁQUINA]],Tabla1[AÑO],Tabla1[[#This Row],[AÑO]],Tabla1[MES],Tabla1[[#This Row],[MES]])</f>
        <v>334.56666666666666</v>
      </c>
      <c r="S678" s="17">
        <f ca="1">Tabla1[[#This Row],[HORAS DISPONIBLES]]/360</f>
        <v>0.92935185185185187</v>
      </c>
    </row>
    <row r="679" spans="1:19" x14ac:dyDescent="0.2">
      <c r="A679" s="1" t="s">
        <v>188</v>
      </c>
      <c r="B679" s="1" t="s">
        <v>35</v>
      </c>
      <c r="C679" s="1" t="str">
        <f ca="1">VLOOKUP(RANDBETWEEN(1,13),Tablas!$N$7:$O$19,2,0)</f>
        <v>PAVIMENTADORA</v>
      </c>
      <c r="D679" s="1" t="s">
        <v>12</v>
      </c>
      <c r="E679" s="1" t="s">
        <v>18</v>
      </c>
      <c r="F679" s="1">
        <v>106</v>
      </c>
      <c r="G679" s="1" t="s">
        <v>55</v>
      </c>
      <c r="H679" s="1">
        <v>1911</v>
      </c>
      <c r="I679" s="2">
        <f t="shared" ca="1" si="10"/>
        <v>43535</v>
      </c>
      <c r="J679" s="1" t="str">
        <f ca="1">IFERROR(IF(YEAR(Tabla1[[#This Row],[FECHA EJEC.]])&gt;0,"CONFORME","STANDBY"),"PENDIENTE")</f>
        <v>CONFORME</v>
      </c>
      <c r="K679" s="2">
        <f ca="1">IF(VLOOKUP(RANDBETWEEN(1,20),Tablas!$Q$6:$R$25,2,0)=0,"",Tabla1[[#This Row],[FECHA PROG.]]+VLOOKUP(RANDBETWEEN(1,20),Tablas!$Q$6:$R$25,2,0))</f>
        <v>43537</v>
      </c>
      <c r="L679" s="7">
        <f ca="1">IF(Tabla1[[#This Row],[FECHA EJEC.]]="","",TIME(RANDBETWEEN(9,15),RANDBETWEEN(10,40),0))</f>
        <v>0.6479166666666667</v>
      </c>
      <c r="M679" s="7">
        <f ca="1">IF(Tabla1[[#This Row],[FECHA EJEC.]]="","",Tabla1[[#This Row],[HORA INICIO]]+TIME(RANDBETWEEN(1,4),RANDBETWEEN(10,30),0))</f>
        <v>0.73819444444444449</v>
      </c>
      <c r="N679" s="8">
        <f ca="1">IF(Tabla1[[#This Row],[FECHA EJEC.]]="","",HOUR(Tabla1[[#This Row],[HORA TERMINO]]-Tabla1[[#This Row],[HORA INICIO]])+MINUTE(Tabla1[[#This Row],[HORA TERMINO]]-Tabla1[[#This Row],[HORA INICIO]])/60)</f>
        <v>2.1666666666666665</v>
      </c>
      <c r="O679" s="1" t="str">
        <f ca="1">IF(AND(K679=I679,J679="CONFORME"),"FECHA CUMPLIDA",IF(J679="STAND BY","STAND BY",IF(J679=""," ",IF(Tabla1[[#This Row],[FECHA EJEC.]]="","PENDIENTE",CONCATENATE("RETRASO DE ",(K679-I679)," DIAS")))))</f>
        <v>RETRASO DE 2 DIAS</v>
      </c>
      <c r="P679" s="2" t="str">
        <f ca="1">VLOOKUP(MONTH(Tabla1[[#This Row],[FECHA PROG.]]),Tabla2[],2,0)</f>
        <v>Mar</v>
      </c>
      <c r="Q679" s="1">
        <f ca="1">YEAR(Tabla1[[#This Row],[FECHA PROG.]])</f>
        <v>2019</v>
      </c>
      <c r="R679" s="8">
        <f ca="1">360-SUMIFS(Tabla1[HORAS],Tabla1[MÁQUINA],Tabla1[[#This Row],[MÁQUINA]],Tabla1[AÑO],Tabla1[[#This Row],[AÑO]],Tabla1[MES],Tabla1[[#This Row],[MES]])</f>
        <v>354.08333333333331</v>
      </c>
      <c r="S679" s="17">
        <f ca="1">Tabla1[[#This Row],[HORAS DISPONIBLES]]/360</f>
        <v>0.98356481481481473</v>
      </c>
    </row>
    <row r="680" spans="1:19" x14ac:dyDescent="0.2">
      <c r="A680" s="1" t="s">
        <v>145</v>
      </c>
      <c r="B680" s="1" t="s">
        <v>39</v>
      </c>
      <c r="C680" s="1" t="str">
        <f ca="1">VLOOKUP(RANDBETWEEN(1,13),Tablas!$N$7:$O$19,2,0)</f>
        <v>ESCREPA</v>
      </c>
      <c r="D680" s="1" t="s">
        <v>12</v>
      </c>
      <c r="E680" s="1" t="s">
        <v>21</v>
      </c>
      <c r="F680" s="1">
        <v>107</v>
      </c>
      <c r="G680" s="1" t="s">
        <v>19</v>
      </c>
      <c r="H680" s="1">
        <v>1698</v>
      </c>
      <c r="I680" s="2">
        <f t="shared" ca="1" si="10"/>
        <v>43274</v>
      </c>
      <c r="J680" s="1" t="str">
        <f ca="1">IFERROR(IF(YEAR(Tabla1[[#This Row],[FECHA EJEC.]])&gt;0,"CONFORME","STANDBY"),"PENDIENTE")</f>
        <v>PENDIENTE</v>
      </c>
      <c r="K680" s="2" t="str">
        <f ca="1">IF(VLOOKUP(RANDBETWEEN(1,20),Tablas!$Q$6:$R$25,2,0)=0,"",Tabla1[[#This Row],[FECHA PROG.]]+VLOOKUP(RANDBETWEEN(1,20),Tablas!$Q$6:$R$25,2,0))</f>
        <v/>
      </c>
      <c r="L680" s="7" t="str">
        <f ca="1">IF(Tabla1[[#This Row],[FECHA EJEC.]]="","",TIME(RANDBETWEEN(9,15),RANDBETWEEN(10,40),0))</f>
        <v/>
      </c>
      <c r="M680" s="7" t="str">
        <f ca="1">IF(Tabla1[[#This Row],[FECHA EJEC.]]="","",Tabla1[[#This Row],[HORA INICIO]]+TIME(RANDBETWEEN(1,4),RANDBETWEEN(10,30),0))</f>
        <v/>
      </c>
      <c r="N680" s="8" t="str">
        <f ca="1">IF(Tabla1[[#This Row],[FECHA EJEC.]]="","",HOUR(Tabla1[[#This Row],[HORA TERMINO]]-Tabla1[[#This Row],[HORA INICIO]])+MINUTE(Tabla1[[#This Row],[HORA TERMINO]]-Tabla1[[#This Row],[HORA INICIO]])/60)</f>
        <v/>
      </c>
      <c r="O680" s="1" t="str">
        <f ca="1">IF(AND(K680=I680,J680="CONFORME"),"FECHA CUMPLIDA",IF(J680="STAND BY","STAND BY",IF(J680=""," ",IF(Tabla1[[#This Row],[FECHA EJEC.]]="","PENDIENTE",CONCATENATE("RETRASO DE ",(K680-I680)," DIAS")))))</f>
        <v>PENDIENTE</v>
      </c>
      <c r="P680" s="2" t="str">
        <f ca="1">VLOOKUP(MONTH(Tabla1[[#This Row],[FECHA PROG.]]),Tabla2[],2,0)</f>
        <v>Jun</v>
      </c>
      <c r="Q680" s="1">
        <f ca="1">YEAR(Tabla1[[#This Row],[FECHA PROG.]])</f>
        <v>2018</v>
      </c>
      <c r="R680" s="8">
        <f ca="1">360-SUMIFS(Tabla1[HORAS],Tabla1[MÁQUINA],Tabla1[[#This Row],[MÁQUINA]],Tabla1[AÑO],Tabla1[[#This Row],[AÑO]],Tabla1[MES],Tabla1[[#This Row],[MES]])</f>
        <v>356.51666666666665</v>
      </c>
      <c r="S680" s="17">
        <f ca="1">Tabla1[[#This Row],[HORAS DISPONIBLES]]/360</f>
        <v>0.99032407407407408</v>
      </c>
    </row>
    <row r="681" spans="1:19" x14ac:dyDescent="0.2">
      <c r="A681" s="1" t="s">
        <v>149</v>
      </c>
      <c r="B681" s="1" t="s">
        <v>45</v>
      </c>
      <c r="C681" s="1" t="str">
        <f ca="1">VLOOKUP(RANDBETWEEN(1,13),Tablas!$N$7:$O$19,2,0)</f>
        <v>DRAGAS</v>
      </c>
      <c r="D681" s="1" t="s">
        <v>12</v>
      </c>
      <c r="E681" s="1" t="s">
        <v>24</v>
      </c>
      <c r="F681" s="1">
        <v>201</v>
      </c>
      <c r="G681" s="1" t="s">
        <v>25</v>
      </c>
      <c r="H681" s="1">
        <v>1168</v>
      </c>
      <c r="I681" s="2">
        <f t="shared" ca="1" si="10"/>
        <v>43352</v>
      </c>
      <c r="J681" s="1" t="str">
        <f ca="1">IFERROR(IF(YEAR(Tabla1[[#This Row],[FECHA EJEC.]])&gt;0,"CONFORME","STANDBY"),"PENDIENTE")</f>
        <v>CONFORME</v>
      </c>
      <c r="K681" s="2">
        <f ca="1">IF(VLOOKUP(RANDBETWEEN(1,20),Tablas!$Q$6:$R$25,2,0)=0,"",Tabla1[[#This Row],[FECHA PROG.]]+VLOOKUP(RANDBETWEEN(1,20),Tablas!$Q$6:$R$25,2,0))</f>
        <v>43355</v>
      </c>
      <c r="L681" s="7">
        <f ca="1">IF(Tabla1[[#This Row],[FECHA EJEC.]]="","",TIME(RANDBETWEEN(9,15),RANDBETWEEN(10,40),0))</f>
        <v>0.59583333333333333</v>
      </c>
      <c r="M681" s="7">
        <f ca="1">IF(Tabla1[[#This Row],[FECHA EJEC.]]="","",Tabla1[[#This Row],[HORA INICIO]]+TIME(RANDBETWEEN(1,4),RANDBETWEEN(10,30),0))</f>
        <v>0.68680555555555556</v>
      </c>
      <c r="N681" s="8">
        <f ca="1">IF(Tabla1[[#This Row],[FECHA EJEC.]]="","",HOUR(Tabla1[[#This Row],[HORA TERMINO]]-Tabla1[[#This Row],[HORA INICIO]])+MINUTE(Tabla1[[#This Row],[HORA TERMINO]]-Tabla1[[#This Row],[HORA INICIO]])/60)</f>
        <v>2.1833333333333331</v>
      </c>
      <c r="O681" s="1" t="str">
        <f ca="1">IF(AND(K681=I681,J681="CONFORME"),"FECHA CUMPLIDA",IF(J681="STAND BY","STAND BY",IF(J681=""," ",IF(Tabla1[[#This Row],[FECHA EJEC.]]="","PENDIENTE",CONCATENATE("RETRASO DE ",(K681-I681)," DIAS")))))</f>
        <v>RETRASO DE 3 DIAS</v>
      </c>
      <c r="P681" s="2" t="str">
        <f ca="1">VLOOKUP(MONTH(Tabla1[[#This Row],[FECHA PROG.]]),Tabla2[],2,0)</f>
        <v>Set</v>
      </c>
      <c r="Q681" s="1">
        <f ca="1">YEAR(Tabla1[[#This Row],[FECHA PROG.]])</f>
        <v>2018</v>
      </c>
      <c r="R681" s="8">
        <f ca="1">360-SUMIFS(Tabla1[HORAS],Tabla1[MÁQUINA],Tabla1[[#This Row],[MÁQUINA]],Tabla1[AÑO],Tabla1[[#This Row],[AÑO]],Tabla1[MES],Tabla1[[#This Row],[MES]])</f>
        <v>346.73333333333335</v>
      </c>
      <c r="S681" s="17">
        <f ca="1">Tabla1[[#This Row],[HORAS DISPONIBLES]]/360</f>
        <v>0.9631481481481482</v>
      </c>
    </row>
    <row r="682" spans="1:19" x14ac:dyDescent="0.2">
      <c r="A682" s="1" t="s">
        <v>141</v>
      </c>
      <c r="B682" s="1" t="s">
        <v>34</v>
      </c>
      <c r="C682" s="1" t="str">
        <f ca="1">VLOOKUP(RANDBETWEEN(1,13),Tablas!$N$7:$O$19,2,0)</f>
        <v>COMPACTADORA</v>
      </c>
      <c r="D682" s="1" t="s">
        <v>12</v>
      </c>
      <c r="E682" s="1" t="s">
        <v>13</v>
      </c>
      <c r="F682" s="1">
        <v>107</v>
      </c>
      <c r="G682" s="1" t="s">
        <v>14</v>
      </c>
      <c r="H682" s="1">
        <v>1420</v>
      </c>
      <c r="I682" s="2">
        <f t="shared" ca="1" si="10"/>
        <v>43134</v>
      </c>
      <c r="J682" s="1" t="str">
        <f ca="1">IFERROR(IF(YEAR(Tabla1[[#This Row],[FECHA EJEC.]])&gt;0,"CONFORME","STANDBY"),"PENDIENTE")</f>
        <v>CONFORME</v>
      </c>
      <c r="K682" s="2">
        <f ca="1">IF(VLOOKUP(RANDBETWEEN(1,20),Tablas!$Q$6:$R$25,2,0)=0,"",Tabla1[[#This Row],[FECHA PROG.]]+VLOOKUP(RANDBETWEEN(1,20),Tablas!$Q$6:$R$25,2,0))</f>
        <v>43134</v>
      </c>
      <c r="L682" s="7">
        <f ca="1">IF(Tabla1[[#This Row],[FECHA EJEC.]]="","",TIME(RANDBETWEEN(9,15),RANDBETWEEN(10,40),0))</f>
        <v>0.55000000000000004</v>
      </c>
      <c r="M682" s="7">
        <f ca="1">IF(Tabla1[[#This Row],[FECHA EJEC.]]="","",Tabla1[[#This Row],[HORA INICIO]]+TIME(RANDBETWEEN(1,4),RANDBETWEEN(10,30),0))</f>
        <v>0.60972222222222228</v>
      </c>
      <c r="N682" s="8">
        <f ca="1">IF(Tabla1[[#This Row],[FECHA EJEC.]]="","",HOUR(Tabla1[[#This Row],[HORA TERMINO]]-Tabla1[[#This Row],[HORA INICIO]])+MINUTE(Tabla1[[#This Row],[HORA TERMINO]]-Tabla1[[#This Row],[HORA INICIO]])/60)</f>
        <v>1.4333333333333333</v>
      </c>
      <c r="O682" s="1" t="str">
        <f ca="1">IF(AND(K682=I682,J682="CONFORME"),"FECHA CUMPLIDA",IF(J682="STAND BY","STAND BY",IF(J682=""," ",IF(Tabla1[[#This Row],[FECHA EJEC.]]="","PENDIENTE",CONCATENATE("RETRASO DE ",(K682-I682)," DIAS")))))</f>
        <v>FECHA CUMPLIDA</v>
      </c>
      <c r="P682" s="2" t="str">
        <f ca="1">VLOOKUP(MONTH(Tabla1[[#This Row],[FECHA PROG.]]),Tabla2[],2,0)</f>
        <v>Feb</v>
      </c>
      <c r="Q682" s="1">
        <f ca="1">YEAR(Tabla1[[#This Row],[FECHA PROG.]])</f>
        <v>2018</v>
      </c>
      <c r="R682" s="8">
        <f ca="1">360-SUMIFS(Tabla1[HORAS],Tabla1[MÁQUINA],Tabla1[[#This Row],[MÁQUINA]],Tabla1[AÑO],Tabla1[[#This Row],[AÑO]],Tabla1[MES],Tabla1[[#This Row],[MES]])</f>
        <v>349.73333333333335</v>
      </c>
      <c r="S682" s="17">
        <f ca="1">Tabla1[[#This Row],[HORAS DISPONIBLES]]/360</f>
        <v>0.9714814814814815</v>
      </c>
    </row>
    <row r="683" spans="1:19" x14ac:dyDescent="0.2">
      <c r="A683" s="1" t="s">
        <v>154</v>
      </c>
      <c r="B683" s="1" t="s">
        <v>79</v>
      </c>
      <c r="C683" s="1" t="str">
        <f ca="1">VLOOKUP(RANDBETWEEN(1,13),Tablas!$N$7:$O$19,2,0)</f>
        <v>MOTOTRAILLA</v>
      </c>
      <c r="E683" s="1" t="s">
        <v>18</v>
      </c>
      <c r="F683" s="1">
        <v>107</v>
      </c>
      <c r="G683" s="1" t="s">
        <v>19</v>
      </c>
      <c r="H683" s="1">
        <v>1698</v>
      </c>
      <c r="I683" s="2">
        <f t="shared" ca="1" si="10"/>
        <v>43148</v>
      </c>
      <c r="J683" s="1" t="str">
        <f ca="1">IFERROR(IF(YEAR(Tabla1[[#This Row],[FECHA EJEC.]])&gt;0,"CONFORME","STANDBY"),"PENDIENTE")</f>
        <v>CONFORME</v>
      </c>
      <c r="K683" s="2">
        <f ca="1">IF(VLOOKUP(RANDBETWEEN(1,20),Tablas!$Q$6:$R$25,2,0)=0,"",Tabla1[[#This Row],[FECHA PROG.]]+VLOOKUP(RANDBETWEEN(1,20),Tablas!$Q$6:$R$25,2,0))</f>
        <v>43148</v>
      </c>
      <c r="L683" s="7">
        <f ca="1">IF(Tabla1[[#This Row],[FECHA EJEC.]]="","",TIME(RANDBETWEEN(9,15),RANDBETWEEN(10,40),0))</f>
        <v>0.59444444444444444</v>
      </c>
      <c r="M683" s="7">
        <f ca="1">IF(Tabla1[[#This Row],[FECHA EJEC.]]="","",Tabla1[[#This Row],[HORA INICIO]]+TIME(RANDBETWEEN(1,4),RANDBETWEEN(10,30),0))</f>
        <v>0.77500000000000002</v>
      </c>
      <c r="N683" s="8">
        <f ca="1">IF(Tabla1[[#This Row],[FECHA EJEC.]]="","",HOUR(Tabla1[[#This Row],[HORA TERMINO]]-Tabla1[[#This Row],[HORA INICIO]])+MINUTE(Tabla1[[#This Row],[HORA TERMINO]]-Tabla1[[#This Row],[HORA INICIO]])/60)</f>
        <v>4.333333333333333</v>
      </c>
      <c r="O683" s="1" t="str">
        <f ca="1">IF(AND(K683=I683,J683="CONFORME"),"FECHA CUMPLIDA",IF(J683="STAND BY","STAND BY",IF(J683=""," ",IF(Tabla1[[#This Row],[FECHA EJEC.]]="","PENDIENTE",CONCATENATE("RETRASO DE ",(K683-I683)," DIAS")))))</f>
        <v>FECHA CUMPLIDA</v>
      </c>
      <c r="P683" s="2" t="str">
        <f ca="1">VLOOKUP(MONTH(Tabla1[[#This Row],[FECHA PROG.]]),Tabla2[],2,0)</f>
        <v>Feb</v>
      </c>
      <c r="Q683" s="1">
        <f ca="1">YEAR(Tabla1[[#This Row],[FECHA PROG.]])</f>
        <v>2018</v>
      </c>
      <c r="R683" s="8">
        <f ca="1">360-SUMIFS(Tabla1[HORAS],Tabla1[MÁQUINA],Tabla1[[#This Row],[MÁQUINA]],Tabla1[AÑO],Tabla1[[#This Row],[AÑO]],Tabla1[MES],Tabla1[[#This Row],[MES]])</f>
        <v>345.98333333333335</v>
      </c>
      <c r="S683" s="17">
        <f ca="1">Tabla1[[#This Row],[HORAS DISPONIBLES]]/360</f>
        <v>0.96106481481481487</v>
      </c>
    </row>
    <row r="684" spans="1:19" x14ac:dyDescent="0.2">
      <c r="A684" s="1" t="s">
        <v>139</v>
      </c>
      <c r="B684" s="1" t="s">
        <v>28</v>
      </c>
      <c r="C684" s="1" t="str">
        <f ca="1">VLOOKUP(RANDBETWEEN(1,13),Tablas!$N$7:$O$19,2,0)</f>
        <v>LAS VOLQUETAS</v>
      </c>
      <c r="D684" s="1" t="s">
        <v>12</v>
      </c>
      <c r="E684" s="1" t="s">
        <v>13</v>
      </c>
      <c r="F684" s="1">
        <v>106</v>
      </c>
      <c r="G684" s="1" t="s">
        <v>29</v>
      </c>
      <c r="H684" s="1">
        <v>908</v>
      </c>
      <c r="I684" s="2">
        <f t="shared" ca="1" si="10"/>
        <v>43469</v>
      </c>
      <c r="J684" s="1" t="str">
        <f ca="1">IFERROR(IF(YEAR(Tabla1[[#This Row],[FECHA EJEC.]])&gt;0,"CONFORME","STANDBY"),"PENDIENTE")</f>
        <v>CONFORME</v>
      </c>
      <c r="K684" s="2">
        <f ca="1">IF(VLOOKUP(RANDBETWEEN(1,20),Tablas!$Q$6:$R$25,2,0)=0,"",Tabla1[[#This Row],[FECHA PROG.]]+VLOOKUP(RANDBETWEEN(1,20),Tablas!$Q$6:$R$25,2,0))</f>
        <v>43472</v>
      </c>
      <c r="L684" s="7">
        <f ca="1">IF(Tabla1[[#This Row],[FECHA EJEC.]]="","",TIME(RANDBETWEEN(9,15),RANDBETWEEN(10,40),0))</f>
        <v>0.6020833333333333</v>
      </c>
      <c r="M684" s="7">
        <f ca="1">IF(Tabla1[[#This Row],[FECHA EJEC.]]="","",Tabla1[[#This Row],[HORA INICIO]]+TIME(RANDBETWEEN(1,4),RANDBETWEEN(10,30),0))</f>
        <v>0.77916666666666667</v>
      </c>
      <c r="N684" s="8">
        <f ca="1">IF(Tabla1[[#This Row],[FECHA EJEC.]]="","",HOUR(Tabla1[[#This Row],[HORA TERMINO]]-Tabla1[[#This Row],[HORA INICIO]])+MINUTE(Tabla1[[#This Row],[HORA TERMINO]]-Tabla1[[#This Row],[HORA INICIO]])/60)</f>
        <v>4.25</v>
      </c>
      <c r="O684" s="1" t="str">
        <f ca="1">IF(AND(K684=I684,J684="CONFORME"),"FECHA CUMPLIDA",IF(J684="STAND BY","STAND BY",IF(J684=""," ",IF(Tabla1[[#This Row],[FECHA EJEC.]]="","PENDIENTE",CONCATENATE("RETRASO DE ",(K684-I684)," DIAS")))))</f>
        <v>RETRASO DE 3 DIAS</v>
      </c>
      <c r="P684" s="2" t="str">
        <f ca="1">VLOOKUP(MONTH(Tabla1[[#This Row],[FECHA PROG.]]),Tabla2[],2,0)</f>
        <v>Ene</v>
      </c>
      <c r="Q684" s="1">
        <f ca="1">YEAR(Tabla1[[#This Row],[FECHA PROG.]])</f>
        <v>2019</v>
      </c>
      <c r="R684" s="8">
        <f ca="1">360-SUMIFS(Tabla1[HORAS],Tabla1[MÁQUINA],Tabla1[[#This Row],[MÁQUINA]],Tabla1[AÑO],Tabla1[[#This Row],[AÑO]],Tabla1[MES],Tabla1[[#This Row],[MES]])</f>
        <v>322.83333333333331</v>
      </c>
      <c r="S684" s="17">
        <f ca="1">Tabla1[[#This Row],[HORAS DISPONIBLES]]/360</f>
        <v>0.89675925925925926</v>
      </c>
    </row>
    <row r="685" spans="1:19" x14ac:dyDescent="0.2">
      <c r="A685" s="1" t="s">
        <v>139</v>
      </c>
      <c r="B685" s="1" t="s">
        <v>28</v>
      </c>
      <c r="C685" s="1" t="str">
        <f ca="1">VLOOKUP(RANDBETWEEN(1,13),Tablas!$N$7:$O$19,2,0)</f>
        <v>RETROEXCAVADORA</v>
      </c>
      <c r="D685" s="1" t="s">
        <v>12</v>
      </c>
      <c r="E685" s="1" t="s">
        <v>18</v>
      </c>
      <c r="F685" s="1">
        <v>106</v>
      </c>
      <c r="G685" s="1" t="s">
        <v>55</v>
      </c>
      <c r="H685" s="1">
        <v>1911</v>
      </c>
      <c r="I685" s="2">
        <f t="shared" ca="1" si="10"/>
        <v>43252</v>
      </c>
      <c r="J685" s="1" t="str">
        <f ca="1">IFERROR(IF(YEAR(Tabla1[[#This Row],[FECHA EJEC.]])&gt;0,"CONFORME","STANDBY"),"PENDIENTE")</f>
        <v>PENDIENTE</v>
      </c>
      <c r="K685" s="2" t="str">
        <f ca="1">IF(VLOOKUP(RANDBETWEEN(1,20),Tablas!$Q$6:$R$25,2,0)=0,"",Tabla1[[#This Row],[FECHA PROG.]]+VLOOKUP(RANDBETWEEN(1,20),Tablas!$Q$6:$R$25,2,0))</f>
        <v/>
      </c>
      <c r="L685" s="7" t="str">
        <f ca="1">IF(Tabla1[[#This Row],[FECHA EJEC.]]="","",TIME(RANDBETWEEN(9,15),RANDBETWEEN(10,40),0))</f>
        <v/>
      </c>
      <c r="M685" s="7" t="str">
        <f ca="1">IF(Tabla1[[#This Row],[FECHA EJEC.]]="","",Tabla1[[#This Row],[HORA INICIO]]+TIME(RANDBETWEEN(1,4),RANDBETWEEN(10,30),0))</f>
        <v/>
      </c>
      <c r="N685" s="8" t="str">
        <f ca="1">IF(Tabla1[[#This Row],[FECHA EJEC.]]="","",HOUR(Tabla1[[#This Row],[HORA TERMINO]]-Tabla1[[#This Row],[HORA INICIO]])+MINUTE(Tabla1[[#This Row],[HORA TERMINO]]-Tabla1[[#This Row],[HORA INICIO]])/60)</f>
        <v/>
      </c>
      <c r="O685" s="1" t="str">
        <f ca="1">IF(AND(K685=I685,J685="CONFORME"),"FECHA CUMPLIDA",IF(J685="STAND BY","STAND BY",IF(J685=""," ",IF(Tabla1[[#This Row],[FECHA EJEC.]]="","PENDIENTE",CONCATENATE("RETRASO DE ",(K685-I685)," DIAS")))))</f>
        <v>PENDIENTE</v>
      </c>
      <c r="P685" s="2" t="str">
        <f ca="1">VLOOKUP(MONTH(Tabla1[[#This Row],[FECHA PROG.]]),Tabla2[],2,0)</f>
        <v>Jun</v>
      </c>
      <c r="Q685" s="1">
        <f ca="1">YEAR(Tabla1[[#This Row],[FECHA PROG.]])</f>
        <v>2018</v>
      </c>
      <c r="R685" s="8">
        <f ca="1">360-SUMIFS(Tabla1[HORAS],Tabla1[MÁQUINA],Tabla1[[#This Row],[MÁQUINA]],Tabla1[AÑO],Tabla1[[#This Row],[AÑO]],Tabla1[MES],Tabla1[[#This Row],[MES]])</f>
        <v>306.26666666666665</v>
      </c>
      <c r="S685" s="17">
        <f ca="1">Tabla1[[#This Row],[HORAS DISPONIBLES]]/360</f>
        <v>0.85074074074074069</v>
      </c>
    </row>
    <row r="686" spans="1:19" x14ac:dyDescent="0.2">
      <c r="A686" s="1" t="s">
        <v>144</v>
      </c>
      <c r="B686" s="1" t="s">
        <v>36</v>
      </c>
      <c r="C686" s="1" t="str">
        <f ca="1">VLOOKUP(RANDBETWEEN(1,13),Tablas!$N$7:$O$19,2,0)</f>
        <v>DRAGAS</v>
      </c>
      <c r="D686" s="1" t="s">
        <v>12</v>
      </c>
      <c r="E686" s="1" t="s">
        <v>21</v>
      </c>
      <c r="F686" s="1">
        <v>107</v>
      </c>
      <c r="G686" s="1" t="s">
        <v>19</v>
      </c>
      <c r="H686" s="1">
        <v>1698</v>
      </c>
      <c r="I686" s="2">
        <f t="shared" ca="1" si="10"/>
        <v>43270</v>
      </c>
      <c r="J686" s="1" t="str">
        <f ca="1">IFERROR(IF(YEAR(Tabla1[[#This Row],[FECHA EJEC.]])&gt;0,"CONFORME","STANDBY"),"PENDIENTE")</f>
        <v>CONFORME</v>
      </c>
      <c r="K686" s="2">
        <f ca="1">IF(VLOOKUP(RANDBETWEEN(1,20),Tablas!$Q$6:$R$25,2,0)=0,"",Tabla1[[#This Row],[FECHA PROG.]]+VLOOKUP(RANDBETWEEN(1,20),Tablas!$Q$6:$R$25,2,0))</f>
        <v>43271</v>
      </c>
      <c r="L686" s="7">
        <f ca="1">IF(Tabla1[[#This Row],[FECHA EJEC.]]="","",TIME(RANDBETWEEN(9,15),RANDBETWEEN(10,40),0))</f>
        <v>0.51597222222222228</v>
      </c>
      <c r="M686" s="7">
        <f ca="1">IF(Tabla1[[#This Row],[FECHA EJEC.]]="","",Tabla1[[#This Row],[HORA INICIO]]+TIME(RANDBETWEEN(1,4),RANDBETWEEN(10,30),0))</f>
        <v>0.57083333333333341</v>
      </c>
      <c r="N686" s="8">
        <f ca="1">IF(Tabla1[[#This Row],[FECHA EJEC.]]="","",HOUR(Tabla1[[#This Row],[HORA TERMINO]]-Tabla1[[#This Row],[HORA INICIO]])+MINUTE(Tabla1[[#This Row],[HORA TERMINO]]-Tabla1[[#This Row],[HORA INICIO]])/60)</f>
        <v>1.3166666666666667</v>
      </c>
      <c r="O686" s="1" t="str">
        <f ca="1">IF(AND(K686=I686,J686="CONFORME"),"FECHA CUMPLIDA",IF(J686="STAND BY","STAND BY",IF(J686=""," ",IF(Tabla1[[#This Row],[FECHA EJEC.]]="","PENDIENTE",CONCATENATE("RETRASO DE ",(K686-I686)," DIAS")))))</f>
        <v>RETRASO DE 1 DIAS</v>
      </c>
      <c r="P686" s="2" t="str">
        <f ca="1">VLOOKUP(MONTH(Tabla1[[#This Row],[FECHA PROG.]]),Tabla2[],2,0)</f>
        <v>Jun</v>
      </c>
      <c r="Q686" s="1">
        <f ca="1">YEAR(Tabla1[[#This Row],[FECHA PROG.]])</f>
        <v>2018</v>
      </c>
      <c r="R686" s="8">
        <f ca="1">360-SUMIFS(Tabla1[HORAS],Tabla1[MÁQUINA],Tabla1[[#This Row],[MÁQUINA]],Tabla1[AÑO],Tabla1[[#This Row],[AÑO]],Tabla1[MES],Tabla1[[#This Row],[MES]])</f>
        <v>356</v>
      </c>
      <c r="S686" s="17">
        <f ca="1">Tabla1[[#This Row],[HORAS DISPONIBLES]]/360</f>
        <v>0.98888888888888893</v>
      </c>
    </row>
    <row r="687" spans="1:19" x14ac:dyDescent="0.2">
      <c r="A687" s="1" t="s">
        <v>150</v>
      </c>
      <c r="B687" s="1" t="s">
        <v>46</v>
      </c>
      <c r="C687" s="1" t="str">
        <f ca="1">VLOOKUP(RANDBETWEEN(1,13),Tablas!$N$7:$O$19,2,0)</f>
        <v>TRACTORES</v>
      </c>
      <c r="D687" s="1" t="s">
        <v>12</v>
      </c>
      <c r="E687" s="1" t="s">
        <v>24</v>
      </c>
      <c r="F687" s="1">
        <v>201</v>
      </c>
      <c r="G687" s="1" t="s">
        <v>25</v>
      </c>
      <c r="H687" s="1">
        <v>1168</v>
      </c>
      <c r="I687" s="2">
        <f t="shared" ca="1" si="10"/>
        <v>43454</v>
      </c>
      <c r="J687" s="1" t="str">
        <f ca="1">IFERROR(IF(YEAR(Tabla1[[#This Row],[FECHA EJEC.]])&gt;0,"CONFORME","STANDBY"),"PENDIENTE")</f>
        <v>CONFORME</v>
      </c>
      <c r="K687" s="2">
        <f ca="1">IF(VLOOKUP(RANDBETWEEN(1,20),Tablas!$Q$6:$R$25,2,0)=0,"",Tabla1[[#This Row],[FECHA PROG.]]+VLOOKUP(RANDBETWEEN(1,20),Tablas!$Q$6:$R$25,2,0))</f>
        <v>43456</v>
      </c>
      <c r="L687" s="7">
        <f ca="1">IF(Tabla1[[#This Row],[FECHA EJEC.]]="","",TIME(RANDBETWEEN(9,15),RANDBETWEEN(10,40),0))</f>
        <v>0.55972222222222223</v>
      </c>
      <c r="M687" s="7">
        <f ca="1">IF(Tabla1[[#This Row],[FECHA EJEC.]]="","",Tabla1[[#This Row],[HORA INICIO]]+TIME(RANDBETWEEN(1,4),RANDBETWEEN(10,30),0))</f>
        <v>0.65277777777777779</v>
      </c>
      <c r="N687" s="8">
        <f ca="1">IF(Tabla1[[#This Row],[FECHA EJEC.]]="","",HOUR(Tabla1[[#This Row],[HORA TERMINO]]-Tabla1[[#This Row],[HORA INICIO]])+MINUTE(Tabla1[[#This Row],[HORA TERMINO]]-Tabla1[[#This Row],[HORA INICIO]])/60)</f>
        <v>2.2333333333333334</v>
      </c>
      <c r="O687" s="1" t="str">
        <f ca="1">IF(AND(K687=I687,J687="CONFORME"),"FECHA CUMPLIDA",IF(J687="STAND BY","STAND BY",IF(J687=""," ",IF(Tabla1[[#This Row],[FECHA EJEC.]]="","PENDIENTE",CONCATENATE("RETRASO DE ",(K687-I687)," DIAS")))))</f>
        <v>RETRASO DE 2 DIAS</v>
      </c>
      <c r="P687" s="2" t="str">
        <f ca="1">VLOOKUP(MONTH(Tabla1[[#This Row],[FECHA PROG.]]),Tabla2[],2,0)</f>
        <v>Dic</v>
      </c>
      <c r="Q687" s="1">
        <f ca="1">YEAR(Tabla1[[#This Row],[FECHA PROG.]])</f>
        <v>2018</v>
      </c>
      <c r="R687" s="8">
        <f ca="1">360-SUMIFS(Tabla1[HORAS],Tabla1[MÁQUINA],Tabla1[[#This Row],[MÁQUINA]],Tabla1[AÑO],Tabla1[[#This Row],[AÑO]],Tabla1[MES],Tabla1[[#This Row],[MES]])</f>
        <v>357.76666666666665</v>
      </c>
      <c r="S687" s="17">
        <f ca="1">Tabla1[[#This Row],[HORAS DISPONIBLES]]/360</f>
        <v>0.99379629629629629</v>
      </c>
    </row>
    <row r="688" spans="1:19" x14ac:dyDescent="0.2">
      <c r="A688" s="1" t="s">
        <v>141</v>
      </c>
      <c r="B688" s="1" t="s">
        <v>38</v>
      </c>
      <c r="C688" s="1" t="str">
        <f ca="1">VLOOKUP(RANDBETWEEN(1,13),Tablas!$N$7:$O$19,2,0)</f>
        <v>MOTOTRAILLA</v>
      </c>
      <c r="D688" s="1" t="s">
        <v>12</v>
      </c>
      <c r="E688" s="1" t="s">
        <v>13</v>
      </c>
      <c r="F688" s="1">
        <v>107</v>
      </c>
      <c r="G688" s="1" t="s">
        <v>14</v>
      </c>
      <c r="H688" s="1">
        <v>1420</v>
      </c>
      <c r="I688" s="2">
        <f t="shared" ca="1" si="10"/>
        <v>43574</v>
      </c>
      <c r="J688" s="1" t="str">
        <f ca="1">IFERROR(IF(YEAR(Tabla1[[#This Row],[FECHA EJEC.]])&gt;0,"CONFORME","STANDBY"),"PENDIENTE")</f>
        <v>PENDIENTE</v>
      </c>
      <c r="K688" s="2" t="str">
        <f ca="1">IF(VLOOKUP(RANDBETWEEN(1,20),Tablas!$Q$6:$R$25,2,0)=0,"",Tabla1[[#This Row],[FECHA PROG.]]+VLOOKUP(RANDBETWEEN(1,20),Tablas!$Q$6:$R$25,2,0))</f>
        <v/>
      </c>
      <c r="L688" s="7" t="str">
        <f ca="1">IF(Tabla1[[#This Row],[FECHA EJEC.]]="","",TIME(RANDBETWEEN(9,15),RANDBETWEEN(10,40),0))</f>
        <v/>
      </c>
      <c r="M688" s="7" t="str">
        <f ca="1">IF(Tabla1[[#This Row],[FECHA EJEC.]]="","",Tabla1[[#This Row],[HORA INICIO]]+TIME(RANDBETWEEN(1,4),RANDBETWEEN(10,30),0))</f>
        <v/>
      </c>
      <c r="N688" s="8" t="str">
        <f ca="1">IF(Tabla1[[#This Row],[FECHA EJEC.]]="","",HOUR(Tabla1[[#This Row],[HORA TERMINO]]-Tabla1[[#This Row],[HORA INICIO]])+MINUTE(Tabla1[[#This Row],[HORA TERMINO]]-Tabla1[[#This Row],[HORA INICIO]])/60)</f>
        <v/>
      </c>
      <c r="O688" s="1" t="str">
        <f ca="1">IF(AND(K688=I688,J688="CONFORME"),"FECHA CUMPLIDA",IF(J688="STAND BY","STAND BY",IF(J688=""," ",IF(Tabla1[[#This Row],[FECHA EJEC.]]="","PENDIENTE",CONCATENATE("RETRASO DE ",(K688-I688)," DIAS")))))</f>
        <v>PENDIENTE</v>
      </c>
      <c r="P688" s="2" t="str">
        <f ca="1">VLOOKUP(MONTH(Tabla1[[#This Row],[FECHA PROG.]]),Tabla2[],2,0)</f>
        <v>Abr</v>
      </c>
      <c r="Q688" s="1">
        <f ca="1">YEAR(Tabla1[[#This Row],[FECHA PROG.]])</f>
        <v>2019</v>
      </c>
      <c r="R688" s="8">
        <f ca="1">360-SUMIFS(Tabla1[HORAS],Tabla1[MÁQUINA],Tabla1[[#This Row],[MÁQUINA]],Tabla1[AÑO],Tabla1[[#This Row],[AÑO]],Tabla1[MES],Tabla1[[#This Row],[MES]])</f>
        <v>347.05</v>
      </c>
      <c r="S688" s="17">
        <f ca="1">Tabla1[[#This Row],[HORAS DISPONIBLES]]/360</f>
        <v>0.96402777777777782</v>
      </c>
    </row>
    <row r="689" spans="1:19" x14ac:dyDescent="0.2">
      <c r="A689" s="1" t="s">
        <v>153</v>
      </c>
      <c r="B689" s="1" t="s">
        <v>57</v>
      </c>
      <c r="C689" s="1" t="str">
        <f ca="1">VLOOKUP(RANDBETWEEN(1,13),Tablas!$N$7:$O$19,2,0)</f>
        <v>DRAGAS</v>
      </c>
      <c r="E689" s="1" t="s">
        <v>18</v>
      </c>
      <c r="F689" s="1">
        <v>107</v>
      </c>
      <c r="G689" s="1" t="s">
        <v>19</v>
      </c>
      <c r="H689" s="1">
        <v>1698</v>
      </c>
      <c r="I689" s="2">
        <f t="shared" ca="1" si="10"/>
        <v>43311</v>
      </c>
      <c r="J689" s="1" t="str">
        <f ca="1">IFERROR(IF(YEAR(Tabla1[[#This Row],[FECHA EJEC.]])&gt;0,"CONFORME","STANDBY"),"PENDIENTE")</f>
        <v>PENDIENTE</v>
      </c>
      <c r="K689" s="2" t="str">
        <f ca="1">IF(VLOOKUP(RANDBETWEEN(1,20),Tablas!$Q$6:$R$25,2,0)=0,"",Tabla1[[#This Row],[FECHA PROG.]]+VLOOKUP(RANDBETWEEN(1,20),Tablas!$Q$6:$R$25,2,0))</f>
        <v/>
      </c>
      <c r="L689" s="7" t="str">
        <f ca="1">IF(Tabla1[[#This Row],[FECHA EJEC.]]="","",TIME(RANDBETWEEN(9,15),RANDBETWEEN(10,40),0))</f>
        <v/>
      </c>
      <c r="M689" s="7" t="str">
        <f ca="1">IF(Tabla1[[#This Row],[FECHA EJEC.]]="","",Tabla1[[#This Row],[HORA INICIO]]+TIME(RANDBETWEEN(1,4),RANDBETWEEN(10,30),0))</f>
        <v/>
      </c>
      <c r="N689" s="8" t="str">
        <f ca="1">IF(Tabla1[[#This Row],[FECHA EJEC.]]="","",HOUR(Tabla1[[#This Row],[HORA TERMINO]]-Tabla1[[#This Row],[HORA INICIO]])+MINUTE(Tabla1[[#This Row],[HORA TERMINO]]-Tabla1[[#This Row],[HORA INICIO]])/60)</f>
        <v/>
      </c>
      <c r="O689" s="1" t="str">
        <f ca="1">IF(AND(K689=I689,J689="CONFORME"),"FECHA CUMPLIDA",IF(J689="STAND BY","STAND BY",IF(J689=""," ",IF(Tabla1[[#This Row],[FECHA EJEC.]]="","PENDIENTE",CONCATENATE("RETRASO DE ",(K689-I689)," DIAS")))))</f>
        <v>PENDIENTE</v>
      </c>
      <c r="P689" s="2" t="str">
        <f ca="1">VLOOKUP(MONTH(Tabla1[[#This Row],[FECHA PROG.]]),Tabla2[],2,0)</f>
        <v>Jul</v>
      </c>
      <c r="Q689" s="1">
        <f ca="1">YEAR(Tabla1[[#This Row],[FECHA PROG.]])</f>
        <v>2018</v>
      </c>
      <c r="R689" s="8">
        <f ca="1">360-SUMIFS(Tabla1[HORAS],Tabla1[MÁQUINA],Tabla1[[#This Row],[MÁQUINA]],Tabla1[AÑO],Tabla1[[#This Row],[AÑO]],Tabla1[MES],Tabla1[[#This Row],[MES]])</f>
        <v>358.83333333333331</v>
      </c>
      <c r="S689" s="17">
        <f ca="1">Tabla1[[#This Row],[HORAS DISPONIBLES]]/360</f>
        <v>0.99675925925925923</v>
      </c>
    </row>
    <row r="690" spans="1:19" x14ac:dyDescent="0.2">
      <c r="A690" s="1" t="s">
        <v>139</v>
      </c>
      <c r="B690" s="1" t="s">
        <v>32</v>
      </c>
      <c r="C690" s="1" t="str">
        <f ca="1">VLOOKUP(RANDBETWEEN(1,13),Tablas!$N$7:$O$19,2,0)</f>
        <v>RETROEXCAVADORA</v>
      </c>
      <c r="D690" s="1" t="s">
        <v>12</v>
      </c>
      <c r="E690" s="1" t="s">
        <v>13</v>
      </c>
      <c r="F690" s="1">
        <v>106</v>
      </c>
      <c r="G690" s="1" t="s">
        <v>29</v>
      </c>
      <c r="H690" s="1">
        <v>908</v>
      </c>
      <c r="I690" s="2">
        <f t="shared" ca="1" si="10"/>
        <v>43301</v>
      </c>
      <c r="J690" s="1" t="str">
        <f ca="1">IFERROR(IF(YEAR(Tabla1[[#This Row],[FECHA EJEC.]])&gt;0,"CONFORME","STANDBY"),"PENDIENTE")</f>
        <v>CONFORME</v>
      </c>
      <c r="K690" s="2">
        <f ca="1">IF(VLOOKUP(RANDBETWEEN(1,20),Tablas!$Q$6:$R$25,2,0)=0,"",Tabla1[[#This Row],[FECHA PROG.]]+VLOOKUP(RANDBETWEEN(1,20),Tablas!$Q$6:$R$25,2,0))</f>
        <v>43303</v>
      </c>
      <c r="L690" s="7">
        <f ca="1">IF(Tabla1[[#This Row],[FECHA EJEC.]]="","",TIME(RANDBETWEEN(9,15),RANDBETWEEN(10,40),0))</f>
        <v>0.39374999999999999</v>
      </c>
      <c r="M690" s="7">
        <f ca="1">IF(Tabla1[[#This Row],[FECHA EJEC.]]="","",Tabla1[[#This Row],[HORA INICIO]]+TIME(RANDBETWEEN(1,4),RANDBETWEEN(10,30),0))</f>
        <v>0.49722222222222223</v>
      </c>
      <c r="N690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690" s="1" t="str">
        <f ca="1">IF(AND(K690=I690,J690="CONFORME"),"FECHA CUMPLIDA",IF(J690="STAND BY","STAND BY",IF(J690=""," ",IF(Tabla1[[#This Row],[FECHA EJEC.]]="","PENDIENTE",CONCATENATE("RETRASO DE ",(K690-I690)," DIAS")))))</f>
        <v>RETRASO DE 2 DIAS</v>
      </c>
      <c r="P690" s="2" t="str">
        <f ca="1">VLOOKUP(MONTH(Tabla1[[#This Row],[FECHA PROG.]]),Tabla2[],2,0)</f>
        <v>Jul</v>
      </c>
      <c r="Q690" s="1">
        <f ca="1">YEAR(Tabla1[[#This Row],[FECHA PROG.]])</f>
        <v>2018</v>
      </c>
      <c r="R690" s="8">
        <f ca="1">360-SUMIFS(Tabla1[HORAS],Tabla1[MÁQUINA],Tabla1[[#This Row],[MÁQUINA]],Tabla1[AÑO],Tabla1[[#This Row],[AÑO]],Tabla1[MES],Tabla1[[#This Row],[MES]])</f>
        <v>332.75</v>
      </c>
      <c r="S690" s="17">
        <f ca="1">Tabla1[[#This Row],[HORAS DISPONIBLES]]/360</f>
        <v>0.9243055555555556</v>
      </c>
    </row>
    <row r="691" spans="1:19" x14ac:dyDescent="0.2">
      <c r="A691" s="1" t="s">
        <v>139</v>
      </c>
      <c r="B691" s="1" t="s">
        <v>32</v>
      </c>
      <c r="C691" s="1" t="str">
        <f ca="1">VLOOKUP(RANDBETWEEN(1,13),Tablas!$N$7:$O$19,2,0)</f>
        <v>DRAGALINA</v>
      </c>
      <c r="D691" s="1" t="s">
        <v>12</v>
      </c>
      <c r="E691" s="1" t="s">
        <v>18</v>
      </c>
      <c r="F691" s="1">
        <v>106</v>
      </c>
      <c r="G691" s="1" t="s">
        <v>55</v>
      </c>
      <c r="H691" s="1">
        <v>1911</v>
      </c>
      <c r="I691" s="2">
        <f t="shared" ca="1" si="10"/>
        <v>43221</v>
      </c>
      <c r="J691" s="1" t="str">
        <f ca="1">IFERROR(IF(YEAR(Tabla1[[#This Row],[FECHA EJEC.]])&gt;0,"CONFORME","STANDBY"),"PENDIENTE")</f>
        <v>CONFORME</v>
      </c>
      <c r="K691" s="2">
        <f ca="1">IF(VLOOKUP(RANDBETWEEN(1,20),Tablas!$Q$6:$R$25,2,0)=0,"",Tabla1[[#This Row],[FECHA PROG.]]+VLOOKUP(RANDBETWEEN(1,20),Tablas!$Q$6:$R$25,2,0))</f>
        <v>43224</v>
      </c>
      <c r="L691" s="7">
        <f ca="1">IF(Tabla1[[#This Row],[FECHA EJEC.]]="","",TIME(RANDBETWEEN(9,15),RANDBETWEEN(10,40),0))</f>
        <v>0.56805555555555554</v>
      </c>
      <c r="M691" s="7">
        <f ca="1">IF(Tabla1[[#This Row],[FECHA EJEC.]]="","",Tabla1[[#This Row],[HORA INICIO]]+TIME(RANDBETWEEN(1,4),RANDBETWEEN(10,30),0))</f>
        <v>0.625</v>
      </c>
      <c r="N691" s="8">
        <f ca="1">IF(Tabla1[[#This Row],[FECHA EJEC.]]="","",HOUR(Tabla1[[#This Row],[HORA TERMINO]]-Tabla1[[#This Row],[HORA INICIO]])+MINUTE(Tabla1[[#This Row],[HORA TERMINO]]-Tabla1[[#This Row],[HORA INICIO]])/60)</f>
        <v>1.3666666666666667</v>
      </c>
      <c r="O691" s="1" t="str">
        <f ca="1">IF(AND(K691=I691,J691="CONFORME"),"FECHA CUMPLIDA",IF(J691="STAND BY","STAND BY",IF(J691=""," ",IF(Tabla1[[#This Row],[FECHA EJEC.]]="","PENDIENTE",CONCATENATE("RETRASO DE ",(K691-I691)," DIAS")))))</f>
        <v>RETRASO DE 3 DIAS</v>
      </c>
      <c r="P691" s="2" t="str">
        <f ca="1">VLOOKUP(MONTH(Tabla1[[#This Row],[FECHA PROG.]]),Tabla2[],2,0)</f>
        <v>May</v>
      </c>
      <c r="Q691" s="1">
        <f ca="1">YEAR(Tabla1[[#This Row],[FECHA PROG.]])</f>
        <v>2018</v>
      </c>
      <c r="R691" s="8">
        <f ca="1">360-SUMIFS(Tabla1[HORAS],Tabla1[MÁQUINA],Tabla1[[#This Row],[MÁQUINA]],Tabla1[AÑO],Tabla1[[#This Row],[AÑO]],Tabla1[MES],Tabla1[[#This Row],[MES]])</f>
        <v>335.8</v>
      </c>
      <c r="S691" s="17">
        <f ca="1">Tabla1[[#This Row],[HORAS DISPONIBLES]]/360</f>
        <v>0.93277777777777782</v>
      </c>
    </row>
    <row r="692" spans="1:19" x14ac:dyDescent="0.2">
      <c r="A692" s="1" t="s">
        <v>137</v>
      </c>
      <c r="B692" s="1" t="s">
        <v>23</v>
      </c>
      <c r="C692" s="1" t="str">
        <f ca="1">VLOOKUP(RANDBETWEEN(1,13),Tablas!$N$7:$O$19,2,0)</f>
        <v>ESCREPA</v>
      </c>
      <c r="D692" s="1" t="s">
        <v>12</v>
      </c>
      <c r="E692" s="1" t="s">
        <v>24</v>
      </c>
      <c r="F692" s="1">
        <v>201</v>
      </c>
      <c r="G692" s="1" t="s">
        <v>25</v>
      </c>
      <c r="H692" s="1">
        <v>1168</v>
      </c>
      <c r="I692" s="2">
        <f t="shared" ca="1" si="10"/>
        <v>43605</v>
      </c>
      <c r="J692" s="1" t="str">
        <f ca="1">IFERROR(IF(YEAR(Tabla1[[#This Row],[FECHA EJEC.]])&gt;0,"CONFORME","STANDBY"),"PENDIENTE")</f>
        <v>PENDIENTE</v>
      </c>
      <c r="K692" s="2" t="str">
        <f ca="1">IF(VLOOKUP(RANDBETWEEN(1,20),Tablas!$Q$6:$R$25,2,0)=0,"",Tabla1[[#This Row],[FECHA PROG.]]+VLOOKUP(RANDBETWEEN(1,20),Tablas!$Q$6:$R$25,2,0))</f>
        <v/>
      </c>
      <c r="L692" s="7" t="str">
        <f ca="1">IF(Tabla1[[#This Row],[FECHA EJEC.]]="","",TIME(RANDBETWEEN(9,15),RANDBETWEEN(10,40),0))</f>
        <v/>
      </c>
      <c r="M692" s="7" t="str">
        <f ca="1">IF(Tabla1[[#This Row],[FECHA EJEC.]]="","",Tabla1[[#This Row],[HORA INICIO]]+TIME(RANDBETWEEN(1,4),RANDBETWEEN(10,30),0))</f>
        <v/>
      </c>
      <c r="N692" s="8" t="str">
        <f ca="1">IF(Tabla1[[#This Row],[FECHA EJEC.]]="","",HOUR(Tabla1[[#This Row],[HORA TERMINO]]-Tabla1[[#This Row],[HORA INICIO]])+MINUTE(Tabla1[[#This Row],[HORA TERMINO]]-Tabla1[[#This Row],[HORA INICIO]])/60)</f>
        <v/>
      </c>
      <c r="O692" s="1" t="str">
        <f ca="1">IF(AND(K692=I692,J692="CONFORME"),"FECHA CUMPLIDA",IF(J692="STAND BY","STAND BY",IF(J692=""," ",IF(Tabla1[[#This Row],[FECHA EJEC.]]="","PENDIENTE",CONCATENATE("RETRASO DE ",(K692-I692)," DIAS")))))</f>
        <v>PENDIENTE</v>
      </c>
      <c r="P692" s="2" t="str">
        <f ca="1">VLOOKUP(MONTH(Tabla1[[#This Row],[FECHA PROG.]]),Tabla2[],2,0)</f>
        <v>May</v>
      </c>
      <c r="Q692" s="1">
        <f ca="1">YEAR(Tabla1[[#This Row],[FECHA PROG.]])</f>
        <v>2019</v>
      </c>
      <c r="R692" s="8">
        <f ca="1">360-SUMIFS(Tabla1[HORAS],Tabla1[MÁQUINA],Tabla1[[#This Row],[MÁQUINA]],Tabla1[AÑO],Tabla1[[#This Row],[AÑO]],Tabla1[MES],Tabla1[[#This Row],[MES]])</f>
        <v>358.5</v>
      </c>
      <c r="S692" s="17">
        <f ca="1">Tabla1[[#This Row],[HORAS DISPONIBLES]]/360</f>
        <v>0.99583333333333335</v>
      </c>
    </row>
    <row r="693" spans="1:19" x14ac:dyDescent="0.2">
      <c r="A693" s="1" t="s">
        <v>141</v>
      </c>
      <c r="B693" s="1" t="s">
        <v>41</v>
      </c>
      <c r="C693" s="1" t="str">
        <f ca="1">VLOOKUP(RANDBETWEEN(1,13),Tablas!$N$7:$O$19,2,0)</f>
        <v>CISTERNAS DE AGUA</v>
      </c>
      <c r="D693" s="1" t="s">
        <v>12</v>
      </c>
      <c r="E693" s="1" t="s">
        <v>13</v>
      </c>
      <c r="F693" s="1">
        <v>107</v>
      </c>
      <c r="G693" s="1" t="s">
        <v>14</v>
      </c>
      <c r="H693" s="1">
        <v>1420</v>
      </c>
      <c r="I693" s="2">
        <f t="shared" ca="1" si="10"/>
        <v>43551</v>
      </c>
      <c r="J693" s="1" t="str">
        <f ca="1">IFERROR(IF(YEAR(Tabla1[[#This Row],[FECHA EJEC.]])&gt;0,"CONFORME","STANDBY"),"PENDIENTE")</f>
        <v>PENDIENTE</v>
      </c>
      <c r="K693" s="2" t="str">
        <f ca="1">IF(VLOOKUP(RANDBETWEEN(1,20),Tablas!$Q$6:$R$25,2,0)=0,"",Tabla1[[#This Row],[FECHA PROG.]]+VLOOKUP(RANDBETWEEN(1,20),Tablas!$Q$6:$R$25,2,0))</f>
        <v/>
      </c>
      <c r="L693" s="7" t="str">
        <f ca="1">IF(Tabla1[[#This Row],[FECHA EJEC.]]="","",TIME(RANDBETWEEN(9,15),RANDBETWEEN(10,40),0))</f>
        <v/>
      </c>
      <c r="M693" s="7" t="str">
        <f ca="1">IF(Tabla1[[#This Row],[FECHA EJEC.]]="","",Tabla1[[#This Row],[HORA INICIO]]+TIME(RANDBETWEEN(1,4),RANDBETWEEN(10,30),0))</f>
        <v/>
      </c>
      <c r="N693" s="8" t="str">
        <f ca="1">IF(Tabla1[[#This Row],[FECHA EJEC.]]="","",HOUR(Tabla1[[#This Row],[HORA TERMINO]]-Tabla1[[#This Row],[HORA INICIO]])+MINUTE(Tabla1[[#This Row],[HORA TERMINO]]-Tabla1[[#This Row],[HORA INICIO]])/60)</f>
        <v/>
      </c>
      <c r="O693" s="1" t="str">
        <f ca="1">IF(AND(K693=I693,J693="CONFORME"),"FECHA CUMPLIDA",IF(J693="STAND BY","STAND BY",IF(J693=""," ",IF(Tabla1[[#This Row],[FECHA EJEC.]]="","PENDIENTE",CONCATENATE("RETRASO DE ",(K693-I693)," DIAS")))))</f>
        <v>PENDIENTE</v>
      </c>
      <c r="P693" s="2" t="str">
        <f ca="1">VLOOKUP(MONTH(Tabla1[[#This Row],[FECHA PROG.]]),Tabla2[],2,0)</f>
        <v>Mar</v>
      </c>
      <c r="Q693" s="1">
        <f ca="1">YEAR(Tabla1[[#This Row],[FECHA PROG.]])</f>
        <v>2019</v>
      </c>
      <c r="R693" s="8">
        <f ca="1">360-SUMIFS(Tabla1[HORAS],Tabla1[MÁQUINA],Tabla1[[#This Row],[MÁQUINA]],Tabla1[AÑO],Tabla1[[#This Row],[AÑO]],Tabla1[MES],Tabla1[[#This Row],[MES]])</f>
        <v>360</v>
      </c>
      <c r="S693" s="17">
        <f ca="1">Tabla1[[#This Row],[HORAS DISPONIBLES]]/360</f>
        <v>1</v>
      </c>
    </row>
    <row r="694" spans="1:19" x14ac:dyDescent="0.2">
      <c r="A694" s="1" t="s">
        <v>154</v>
      </c>
      <c r="B694" s="1" t="s">
        <v>58</v>
      </c>
      <c r="C694" s="1" t="str">
        <f ca="1">VLOOKUP(RANDBETWEEN(1,13),Tablas!$N$7:$O$19,2,0)</f>
        <v>COMPACTADORA</v>
      </c>
      <c r="E694" s="1" t="s">
        <v>21</v>
      </c>
      <c r="F694" s="1">
        <v>107</v>
      </c>
      <c r="G694" s="1" t="s">
        <v>19</v>
      </c>
      <c r="H694" s="1">
        <v>1698</v>
      </c>
      <c r="I694" s="2">
        <f t="shared" ca="1" si="10"/>
        <v>43283</v>
      </c>
      <c r="J694" s="1" t="str">
        <f ca="1">IFERROR(IF(YEAR(Tabla1[[#This Row],[FECHA EJEC.]])&gt;0,"CONFORME","STANDBY"),"PENDIENTE")</f>
        <v>CONFORME</v>
      </c>
      <c r="K694" s="2">
        <f ca="1">IF(VLOOKUP(RANDBETWEEN(1,20),Tablas!$Q$6:$R$25,2,0)=0,"",Tabla1[[#This Row],[FECHA PROG.]]+VLOOKUP(RANDBETWEEN(1,20),Tablas!$Q$6:$R$25,2,0))</f>
        <v>43283</v>
      </c>
      <c r="L694" s="7">
        <f ca="1">IF(Tabla1[[#This Row],[FECHA EJEC.]]="","",TIME(RANDBETWEEN(9,15),RANDBETWEEN(10,40),0))</f>
        <v>0.52013888888888893</v>
      </c>
      <c r="M694" s="7">
        <f ca="1">IF(Tabla1[[#This Row],[FECHA EJEC.]]="","",Tabla1[[#This Row],[HORA INICIO]]+TIME(RANDBETWEEN(1,4),RANDBETWEEN(10,30),0))</f>
        <v>0.61250000000000004</v>
      </c>
      <c r="N694" s="8">
        <f ca="1">IF(Tabla1[[#This Row],[FECHA EJEC.]]="","",HOUR(Tabla1[[#This Row],[HORA TERMINO]]-Tabla1[[#This Row],[HORA INICIO]])+MINUTE(Tabla1[[#This Row],[HORA TERMINO]]-Tabla1[[#This Row],[HORA INICIO]])/60)</f>
        <v>2.2166666666666668</v>
      </c>
      <c r="O694" s="1" t="str">
        <f ca="1">IF(AND(K694=I694,J694="CONFORME"),"FECHA CUMPLIDA",IF(J694="STAND BY","STAND BY",IF(J694=""," ",IF(Tabla1[[#This Row],[FECHA EJEC.]]="","PENDIENTE",CONCATENATE("RETRASO DE ",(K694-I694)," DIAS")))))</f>
        <v>FECHA CUMPLIDA</v>
      </c>
      <c r="P694" s="2" t="str">
        <f ca="1">VLOOKUP(MONTH(Tabla1[[#This Row],[FECHA PROG.]]),Tabla2[],2,0)</f>
        <v>Jul</v>
      </c>
      <c r="Q694" s="1">
        <f ca="1">YEAR(Tabla1[[#This Row],[FECHA PROG.]])</f>
        <v>2018</v>
      </c>
      <c r="R694" s="8">
        <f ca="1">360-SUMIFS(Tabla1[HORAS],Tabla1[MÁQUINA],Tabla1[[#This Row],[MÁQUINA]],Tabla1[AÑO],Tabla1[[#This Row],[AÑO]],Tabla1[MES],Tabla1[[#This Row],[MES]])</f>
        <v>347.18333333333334</v>
      </c>
      <c r="S694" s="17">
        <f ca="1">Tabla1[[#This Row],[HORAS DISPONIBLES]]/360</f>
        <v>0.96439814814814817</v>
      </c>
    </row>
    <row r="695" spans="1:19" x14ac:dyDescent="0.2">
      <c r="A695" s="1" t="s">
        <v>184</v>
      </c>
      <c r="B695" s="1" t="s">
        <v>94</v>
      </c>
      <c r="C695" s="1" t="str">
        <f ca="1">VLOOKUP(RANDBETWEEN(1,13),Tablas!$N$7:$O$19,2,0)</f>
        <v>PAVIMENTADORA</v>
      </c>
      <c r="E695" s="1" t="s">
        <v>18</v>
      </c>
      <c r="F695" s="1">
        <v>201</v>
      </c>
      <c r="G695" s="1" t="s">
        <v>55</v>
      </c>
      <c r="H695" s="1">
        <v>1911</v>
      </c>
      <c r="I695" s="2">
        <f t="shared" ca="1" si="10"/>
        <v>43368</v>
      </c>
      <c r="J695" s="1" t="str">
        <f ca="1">IFERROR(IF(YEAR(Tabla1[[#This Row],[FECHA EJEC.]])&gt;0,"CONFORME","STANDBY"),"PENDIENTE")</f>
        <v>PENDIENTE</v>
      </c>
      <c r="K695" s="2" t="str">
        <f ca="1">IF(VLOOKUP(RANDBETWEEN(1,20),Tablas!$Q$6:$R$25,2,0)=0,"",Tabla1[[#This Row],[FECHA PROG.]]+VLOOKUP(RANDBETWEEN(1,20),Tablas!$Q$6:$R$25,2,0))</f>
        <v/>
      </c>
      <c r="L695" s="7" t="str">
        <f ca="1">IF(Tabla1[[#This Row],[FECHA EJEC.]]="","",TIME(RANDBETWEEN(9,15),RANDBETWEEN(10,40),0))</f>
        <v/>
      </c>
      <c r="M695" s="7" t="str">
        <f ca="1">IF(Tabla1[[#This Row],[FECHA EJEC.]]="","",Tabla1[[#This Row],[HORA INICIO]]+TIME(RANDBETWEEN(1,4),RANDBETWEEN(10,30),0))</f>
        <v/>
      </c>
      <c r="N695" s="8" t="str">
        <f ca="1">IF(Tabla1[[#This Row],[FECHA EJEC.]]="","",HOUR(Tabla1[[#This Row],[HORA TERMINO]]-Tabla1[[#This Row],[HORA INICIO]])+MINUTE(Tabla1[[#This Row],[HORA TERMINO]]-Tabla1[[#This Row],[HORA INICIO]])/60)</f>
        <v/>
      </c>
      <c r="O695" s="1" t="str">
        <f ca="1">IF(AND(K695=I695,J695="CONFORME"),"FECHA CUMPLIDA",IF(J695="STAND BY","STAND BY",IF(J695=""," ",IF(Tabla1[[#This Row],[FECHA EJEC.]]="","PENDIENTE",CONCATENATE("RETRASO DE ",(K695-I695)," DIAS")))))</f>
        <v>PENDIENTE</v>
      </c>
      <c r="P695" s="2" t="str">
        <f ca="1">VLOOKUP(MONTH(Tabla1[[#This Row],[FECHA PROG.]]),Tabla2[],2,0)</f>
        <v>Set</v>
      </c>
      <c r="Q695" s="1">
        <f ca="1">YEAR(Tabla1[[#This Row],[FECHA PROG.]])</f>
        <v>2018</v>
      </c>
      <c r="R695" s="8">
        <f ca="1">360-SUMIFS(Tabla1[HORAS],Tabla1[MÁQUINA],Tabla1[[#This Row],[MÁQUINA]],Tabla1[AÑO],Tabla1[[#This Row],[AÑO]],Tabla1[MES],Tabla1[[#This Row],[MES]])</f>
        <v>360</v>
      </c>
      <c r="S695" s="17">
        <f ca="1">Tabla1[[#This Row],[HORAS DISPONIBLES]]/360</f>
        <v>1</v>
      </c>
    </row>
    <row r="696" spans="1:19" x14ac:dyDescent="0.2">
      <c r="A696" s="1" t="s">
        <v>188</v>
      </c>
      <c r="B696" s="1" t="s">
        <v>35</v>
      </c>
      <c r="C696" s="1" t="str">
        <f ca="1">VLOOKUP(RANDBETWEEN(1,13),Tablas!$N$7:$O$19,2,0)</f>
        <v>EXCAVADORA</v>
      </c>
      <c r="D696" s="1" t="s">
        <v>12</v>
      </c>
      <c r="E696" s="1" t="s">
        <v>13</v>
      </c>
      <c r="F696" s="1">
        <v>106</v>
      </c>
      <c r="G696" s="1" t="s">
        <v>29</v>
      </c>
      <c r="H696" s="1">
        <v>908</v>
      </c>
      <c r="I696" s="2">
        <f t="shared" ca="1" si="10"/>
        <v>43149</v>
      </c>
      <c r="J696" s="1" t="str">
        <f ca="1">IFERROR(IF(YEAR(Tabla1[[#This Row],[FECHA EJEC.]])&gt;0,"CONFORME","STANDBY"),"PENDIENTE")</f>
        <v>CONFORME</v>
      </c>
      <c r="K696" s="2">
        <f ca="1">IF(VLOOKUP(RANDBETWEEN(1,20),Tablas!$Q$6:$R$25,2,0)=0,"",Tabla1[[#This Row],[FECHA PROG.]]+VLOOKUP(RANDBETWEEN(1,20),Tablas!$Q$6:$R$25,2,0))</f>
        <v>43149</v>
      </c>
      <c r="L696" s="7">
        <f ca="1">IF(Tabla1[[#This Row],[FECHA EJEC.]]="","",TIME(RANDBETWEEN(9,15),RANDBETWEEN(10,40),0))</f>
        <v>0.47430555555555554</v>
      </c>
      <c r="M696" s="7">
        <f ca="1">IF(Tabla1[[#This Row],[FECHA EJEC.]]="","",Tabla1[[#This Row],[HORA INICIO]]+TIME(RANDBETWEEN(1,4),RANDBETWEEN(10,30),0))</f>
        <v>0.65069444444444446</v>
      </c>
      <c r="N696" s="8">
        <f ca="1">IF(Tabla1[[#This Row],[FECHA EJEC.]]="","",HOUR(Tabla1[[#This Row],[HORA TERMINO]]-Tabla1[[#This Row],[HORA INICIO]])+MINUTE(Tabla1[[#This Row],[HORA TERMINO]]-Tabla1[[#This Row],[HORA INICIO]])/60)</f>
        <v>4.2333333333333334</v>
      </c>
      <c r="O696" s="1" t="str">
        <f ca="1">IF(AND(K696=I696,J696="CONFORME"),"FECHA CUMPLIDA",IF(J696="STAND BY","STAND BY",IF(J696=""," ",IF(Tabla1[[#This Row],[FECHA EJEC.]]="","PENDIENTE",CONCATENATE("RETRASO DE ",(K696-I696)," DIAS")))))</f>
        <v>FECHA CUMPLIDA</v>
      </c>
      <c r="P696" s="2" t="str">
        <f ca="1">VLOOKUP(MONTH(Tabla1[[#This Row],[FECHA PROG.]]),Tabla2[],2,0)</f>
        <v>Feb</v>
      </c>
      <c r="Q696" s="1">
        <f ca="1">YEAR(Tabla1[[#This Row],[FECHA PROG.]])</f>
        <v>2018</v>
      </c>
      <c r="R696" s="8">
        <f ca="1">360-SUMIFS(Tabla1[HORAS],Tabla1[MÁQUINA],Tabla1[[#This Row],[MÁQUINA]],Tabla1[AÑO],Tabla1[[#This Row],[AÑO]],Tabla1[MES],Tabla1[[#This Row],[MES]])</f>
        <v>353.41666666666669</v>
      </c>
      <c r="S696" s="17">
        <f ca="1">Tabla1[[#This Row],[HORAS DISPONIBLES]]/360</f>
        <v>0.98171296296296306</v>
      </c>
    </row>
    <row r="697" spans="1:19" x14ac:dyDescent="0.2">
      <c r="A697" s="1" t="s">
        <v>188</v>
      </c>
      <c r="B697" s="1" t="s">
        <v>35</v>
      </c>
      <c r="C697" s="1" t="str">
        <f ca="1">VLOOKUP(RANDBETWEEN(1,13),Tablas!$N$7:$O$19,2,0)</f>
        <v>ESCREPA</v>
      </c>
      <c r="D697" s="1" t="s">
        <v>12</v>
      </c>
      <c r="E697" s="1" t="s">
        <v>18</v>
      </c>
      <c r="F697" s="1">
        <v>106</v>
      </c>
      <c r="G697" s="1" t="s">
        <v>55</v>
      </c>
      <c r="H697" s="1">
        <v>1911</v>
      </c>
      <c r="I697" s="2">
        <f t="shared" ca="1" si="10"/>
        <v>43233</v>
      </c>
      <c r="J697" s="1" t="str">
        <f ca="1">IFERROR(IF(YEAR(Tabla1[[#This Row],[FECHA EJEC.]])&gt;0,"CONFORME","STANDBY"),"PENDIENTE")</f>
        <v>CONFORME</v>
      </c>
      <c r="K697" s="2">
        <f ca="1">IF(VLOOKUP(RANDBETWEEN(1,20),Tablas!$Q$6:$R$25,2,0)=0,"",Tabla1[[#This Row],[FECHA PROG.]]+VLOOKUP(RANDBETWEEN(1,20),Tablas!$Q$6:$R$25,2,0))</f>
        <v>43237</v>
      </c>
      <c r="L697" s="7">
        <f ca="1">IF(Tabla1[[#This Row],[FECHA EJEC.]]="","",TIME(RANDBETWEEN(9,15),RANDBETWEEN(10,40),0))</f>
        <v>0.56388888888888888</v>
      </c>
      <c r="M697" s="7">
        <f ca="1">IF(Tabla1[[#This Row],[FECHA EJEC.]]="","",Tabla1[[#This Row],[HORA INICIO]]+TIME(RANDBETWEEN(1,4),RANDBETWEEN(10,30),0))</f>
        <v>0.74652777777777779</v>
      </c>
      <c r="N697" s="8">
        <f ca="1">IF(Tabla1[[#This Row],[FECHA EJEC.]]="","",HOUR(Tabla1[[#This Row],[HORA TERMINO]]-Tabla1[[#This Row],[HORA INICIO]])+MINUTE(Tabla1[[#This Row],[HORA TERMINO]]-Tabla1[[#This Row],[HORA INICIO]])/60)</f>
        <v>4.3833333333333337</v>
      </c>
      <c r="O697" s="1" t="str">
        <f ca="1">IF(AND(K697=I697,J697="CONFORME"),"FECHA CUMPLIDA",IF(J697="STAND BY","STAND BY",IF(J697=""," ",IF(Tabla1[[#This Row],[FECHA EJEC.]]="","PENDIENTE",CONCATENATE("RETRASO DE ",(K697-I697)," DIAS")))))</f>
        <v>RETRASO DE 4 DIAS</v>
      </c>
      <c r="P697" s="2" t="str">
        <f ca="1">VLOOKUP(MONTH(Tabla1[[#This Row],[FECHA PROG.]]),Tabla2[],2,0)</f>
        <v>May</v>
      </c>
      <c r="Q697" s="1">
        <f ca="1">YEAR(Tabla1[[#This Row],[FECHA PROG.]])</f>
        <v>2018</v>
      </c>
      <c r="R697" s="8">
        <f ca="1">360-SUMIFS(Tabla1[HORAS],Tabla1[MÁQUINA],Tabla1[[#This Row],[MÁQUINA]],Tabla1[AÑO],Tabla1[[#This Row],[AÑO]],Tabla1[MES],Tabla1[[#This Row],[MES]])</f>
        <v>334.56666666666666</v>
      </c>
      <c r="S697" s="17">
        <f ca="1">Tabla1[[#This Row],[HORAS DISPONIBLES]]/360</f>
        <v>0.92935185185185187</v>
      </c>
    </row>
    <row r="698" spans="1:19" x14ac:dyDescent="0.2">
      <c r="A698" s="1" t="s">
        <v>140</v>
      </c>
      <c r="B698" s="1" t="s">
        <v>30</v>
      </c>
      <c r="C698" s="1" t="str">
        <f ca="1">VLOOKUP(RANDBETWEEN(1,13),Tablas!$N$7:$O$19,2,0)</f>
        <v>DRAGAS</v>
      </c>
      <c r="D698" s="1" t="s">
        <v>12</v>
      </c>
      <c r="E698" s="1" t="s">
        <v>24</v>
      </c>
      <c r="F698" s="1">
        <v>201</v>
      </c>
      <c r="G698" s="1" t="s">
        <v>25</v>
      </c>
      <c r="H698" s="1">
        <v>1168</v>
      </c>
      <c r="I698" s="2">
        <f t="shared" ca="1" si="10"/>
        <v>43561</v>
      </c>
      <c r="J698" s="1" t="str">
        <f ca="1">IFERROR(IF(YEAR(Tabla1[[#This Row],[FECHA EJEC.]])&gt;0,"CONFORME","STANDBY"),"PENDIENTE")</f>
        <v>CONFORME</v>
      </c>
      <c r="K698" s="2">
        <f ca="1">IF(VLOOKUP(RANDBETWEEN(1,20),Tablas!$Q$6:$R$25,2,0)=0,"",Tabla1[[#This Row],[FECHA PROG.]]+VLOOKUP(RANDBETWEEN(1,20),Tablas!$Q$6:$R$25,2,0))</f>
        <v>43564</v>
      </c>
      <c r="L698" s="7">
        <f ca="1">IF(Tabla1[[#This Row],[FECHA EJEC.]]="","",TIME(RANDBETWEEN(9,15),RANDBETWEEN(10,40),0))</f>
        <v>0.38333333333333336</v>
      </c>
      <c r="M698" s="7">
        <f ca="1">IF(Tabla1[[#This Row],[FECHA EJEC.]]="","",Tabla1[[#This Row],[HORA INICIO]]+TIME(RANDBETWEEN(1,4),RANDBETWEEN(10,30),0))</f>
        <v>0.44513888888888892</v>
      </c>
      <c r="N698" s="8">
        <f ca="1">IF(Tabla1[[#This Row],[FECHA EJEC.]]="","",HOUR(Tabla1[[#This Row],[HORA TERMINO]]-Tabla1[[#This Row],[HORA INICIO]])+MINUTE(Tabla1[[#This Row],[HORA TERMINO]]-Tabla1[[#This Row],[HORA INICIO]])/60)</f>
        <v>1.4833333333333334</v>
      </c>
      <c r="O698" s="1" t="str">
        <f ca="1">IF(AND(K698=I698,J698="CONFORME"),"FECHA CUMPLIDA",IF(J698="STAND BY","STAND BY",IF(J698=""," ",IF(Tabla1[[#This Row],[FECHA EJEC.]]="","PENDIENTE",CONCATENATE("RETRASO DE ",(K698-I698)," DIAS")))))</f>
        <v>RETRASO DE 3 DIAS</v>
      </c>
      <c r="P698" s="2" t="str">
        <f ca="1">VLOOKUP(MONTH(Tabla1[[#This Row],[FECHA PROG.]]),Tabla2[],2,0)</f>
        <v>Abr</v>
      </c>
      <c r="Q698" s="1">
        <f ca="1">YEAR(Tabla1[[#This Row],[FECHA PROG.]])</f>
        <v>2019</v>
      </c>
      <c r="R698" s="8">
        <f ca="1">360-SUMIFS(Tabla1[HORAS],Tabla1[MÁQUINA],Tabla1[[#This Row],[MÁQUINA]],Tabla1[AÑO],Tabla1[[#This Row],[AÑO]],Tabla1[MES],Tabla1[[#This Row],[MES]])</f>
        <v>352.61666666666667</v>
      </c>
      <c r="S698" s="17">
        <f ca="1">Tabla1[[#This Row],[HORAS DISPONIBLES]]/360</f>
        <v>0.97949074074074072</v>
      </c>
    </row>
    <row r="699" spans="1:19" x14ac:dyDescent="0.2">
      <c r="A699" s="1" t="s">
        <v>134</v>
      </c>
      <c r="B699" s="1" t="s">
        <v>44</v>
      </c>
      <c r="C699" s="1" t="str">
        <f ca="1">VLOOKUP(RANDBETWEEN(1,13),Tablas!$N$7:$O$19,2,0)</f>
        <v>MOTOTRAILLA</v>
      </c>
      <c r="D699" s="1" t="s">
        <v>12</v>
      </c>
      <c r="E699" s="1" t="s">
        <v>13</v>
      </c>
      <c r="F699" s="1">
        <v>107</v>
      </c>
      <c r="G699" s="1" t="s">
        <v>14</v>
      </c>
      <c r="H699" s="1">
        <v>1420</v>
      </c>
      <c r="I699" s="2">
        <f t="shared" ca="1" si="10"/>
        <v>43137</v>
      </c>
      <c r="J699" s="1" t="str">
        <f ca="1">IFERROR(IF(YEAR(Tabla1[[#This Row],[FECHA EJEC.]])&gt;0,"CONFORME","STANDBY"),"PENDIENTE")</f>
        <v>PENDIENTE</v>
      </c>
      <c r="K699" s="2" t="str">
        <f ca="1">IF(VLOOKUP(RANDBETWEEN(1,20),Tablas!$Q$6:$R$25,2,0)=0,"",Tabla1[[#This Row],[FECHA PROG.]]+VLOOKUP(RANDBETWEEN(1,20),Tablas!$Q$6:$R$25,2,0))</f>
        <v/>
      </c>
      <c r="L699" s="7" t="str">
        <f ca="1">IF(Tabla1[[#This Row],[FECHA EJEC.]]="","",TIME(RANDBETWEEN(9,15),RANDBETWEEN(10,40),0))</f>
        <v/>
      </c>
      <c r="M699" s="7" t="str">
        <f ca="1">IF(Tabla1[[#This Row],[FECHA EJEC.]]="","",Tabla1[[#This Row],[HORA INICIO]]+TIME(RANDBETWEEN(1,4),RANDBETWEEN(10,30),0))</f>
        <v/>
      </c>
      <c r="N699" s="8" t="str">
        <f ca="1">IF(Tabla1[[#This Row],[FECHA EJEC.]]="","",HOUR(Tabla1[[#This Row],[HORA TERMINO]]-Tabla1[[#This Row],[HORA INICIO]])+MINUTE(Tabla1[[#This Row],[HORA TERMINO]]-Tabla1[[#This Row],[HORA INICIO]])/60)</f>
        <v/>
      </c>
      <c r="O699" s="1" t="str">
        <f ca="1">IF(AND(K699=I699,J699="CONFORME"),"FECHA CUMPLIDA",IF(J699="STAND BY","STAND BY",IF(J699=""," ",IF(Tabla1[[#This Row],[FECHA EJEC.]]="","PENDIENTE",CONCATENATE("RETRASO DE ",(K699-I699)," DIAS")))))</f>
        <v>PENDIENTE</v>
      </c>
      <c r="P699" s="2" t="str">
        <f ca="1">VLOOKUP(MONTH(Tabla1[[#This Row],[FECHA PROG.]]),Tabla2[],2,0)</f>
        <v>Feb</v>
      </c>
      <c r="Q699" s="1">
        <f ca="1">YEAR(Tabla1[[#This Row],[FECHA PROG.]])</f>
        <v>2018</v>
      </c>
      <c r="R699" s="8">
        <f ca="1">360-SUMIFS(Tabla1[HORAS],Tabla1[MÁQUINA],Tabla1[[#This Row],[MÁQUINA]],Tabla1[AÑO],Tabla1[[#This Row],[AÑO]],Tabla1[MES],Tabla1[[#This Row],[MES]])</f>
        <v>349.93333333333334</v>
      </c>
      <c r="S699" s="17">
        <f ca="1">Tabla1[[#This Row],[HORAS DISPONIBLES]]/360</f>
        <v>0.97203703703703703</v>
      </c>
    </row>
    <row r="700" spans="1:19" x14ac:dyDescent="0.2">
      <c r="A700" s="1" t="s">
        <v>188</v>
      </c>
      <c r="B700" s="1" t="s">
        <v>35</v>
      </c>
      <c r="C700" s="1" t="str">
        <f ca="1">VLOOKUP(RANDBETWEEN(1,13),Tablas!$N$7:$O$19,2,0)</f>
        <v>ESCREPA</v>
      </c>
      <c r="D700" s="1" t="s">
        <v>12</v>
      </c>
      <c r="E700" s="1" t="s">
        <v>13</v>
      </c>
      <c r="F700" s="1">
        <v>106</v>
      </c>
      <c r="G700" s="1" t="s">
        <v>29</v>
      </c>
      <c r="H700" s="1">
        <v>908</v>
      </c>
      <c r="I700" s="2">
        <f t="shared" ca="1" si="10"/>
        <v>43610</v>
      </c>
      <c r="J700" s="1" t="str">
        <f ca="1">IFERROR(IF(YEAR(Tabla1[[#This Row],[FECHA EJEC.]])&gt;0,"CONFORME","STANDBY"),"PENDIENTE")</f>
        <v>CONFORME</v>
      </c>
      <c r="K700" s="2">
        <f ca="1">IF(VLOOKUP(RANDBETWEEN(1,20),Tablas!$Q$6:$R$25,2,0)=0,"",Tabla1[[#This Row],[FECHA PROG.]]+VLOOKUP(RANDBETWEEN(1,20),Tablas!$Q$6:$R$25,2,0))</f>
        <v>43613</v>
      </c>
      <c r="L700" s="7">
        <f ca="1">IF(Tabla1[[#This Row],[FECHA EJEC.]]="","",TIME(RANDBETWEEN(9,15),RANDBETWEEN(10,40),0))</f>
        <v>0.39166666666666666</v>
      </c>
      <c r="M700" s="7">
        <f ca="1">IF(Tabla1[[#This Row],[FECHA EJEC.]]="","",Tabla1[[#This Row],[HORA INICIO]]+TIME(RANDBETWEEN(1,4),RANDBETWEEN(10,30),0))</f>
        <v>0.48333333333333334</v>
      </c>
      <c r="N700" s="8">
        <f ca="1">IF(Tabla1[[#This Row],[FECHA EJEC.]]="","",HOUR(Tabla1[[#This Row],[HORA TERMINO]]-Tabla1[[#This Row],[HORA INICIO]])+MINUTE(Tabla1[[#This Row],[HORA TERMINO]]-Tabla1[[#This Row],[HORA INICIO]])/60)</f>
        <v>2.2000000000000002</v>
      </c>
      <c r="O700" s="1" t="str">
        <f ca="1">IF(AND(K700=I700,J700="CONFORME"),"FECHA CUMPLIDA",IF(J700="STAND BY","STAND BY",IF(J700=""," ",IF(Tabla1[[#This Row],[FECHA EJEC.]]="","PENDIENTE",CONCATENATE("RETRASO DE ",(K700-I700)," DIAS")))))</f>
        <v>RETRASO DE 3 DIAS</v>
      </c>
      <c r="P700" s="2" t="str">
        <f ca="1">VLOOKUP(MONTH(Tabla1[[#This Row],[FECHA PROG.]]),Tabla2[],2,0)</f>
        <v>May</v>
      </c>
      <c r="Q700" s="1">
        <f ca="1">YEAR(Tabla1[[#This Row],[FECHA PROG.]])</f>
        <v>2019</v>
      </c>
      <c r="R700" s="8">
        <f ca="1">360-SUMIFS(Tabla1[HORAS],Tabla1[MÁQUINA],Tabla1[[#This Row],[MÁQUINA]],Tabla1[AÑO],Tabla1[[#This Row],[AÑO]],Tabla1[MES],Tabla1[[#This Row],[MES]])</f>
        <v>352.1</v>
      </c>
      <c r="S700" s="17">
        <f ca="1">Tabla1[[#This Row],[HORAS DISPONIBLES]]/360</f>
        <v>0.97805555555555557</v>
      </c>
    </row>
    <row r="701" spans="1:19" x14ac:dyDescent="0.2">
      <c r="A701" s="1" t="s">
        <v>188</v>
      </c>
      <c r="B701" s="1" t="s">
        <v>35</v>
      </c>
      <c r="C701" s="1" t="str">
        <f ca="1">VLOOKUP(RANDBETWEEN(1,13),Tablas!$N$7:$O$19,2,0)</f>
        <v>TRACTORES</v>
      </c>
      <c r="D701" s="1" t="s">
        <v>12</v>
      </c>
      <c r="E701" s="1" t="s">
        <v>18</v>
      </c>
      <c r="F701" s="1">
        <v>106</v>
      </c>
      <c r="G701" s="1" t="s">
        <v>55</v>
      </c>
      <c r="H701" s="1">
        <v>1911</v>
      </c>
      <c r="I701" s="2">
        <f t="shared" ca="1" si="10"/>
        <v>43393</v>
      </c>
      <c r="J701" s="1" t="str">
        <f ca="1">IFERROR(IF(YEAR(Tabla1[[#This Row],[FECHA EJEC.]])&gt;0,"CONFORME","STANDBY"),"PENDIENTE")</f>
        <v>CONFORME</v>
      </c>
      <c r="K701" s="2">
        <f ca="1">IF(VLOOKUP(RANDBETWEEN(1,20),Tablas!$Q$6:$R$25,2,0)=0,"",Tabla1[[#This Row],[FECHA PROG.]]+VLOOKUP(RANDBETWEEN(1,20),Tablas!$Q$6:$R$25,2,0))</f>
        <v>43396</v>
      </c>
      <c r="L701" s="7">
        <f ca="1">IF(Tabla1[[#This Row],[FECHA EJEC.]]="","",TIME(RANDBETWEEN(9,15),RANDBETWEEN(10,40),0))</f>
        <v>0.63749999999999996</v>
      </c>
      <c r="M701" s="7">
        <f ca="1">IF(Tabla1[[#This Row],[FECHA EJEC.]]="","",Tabla1[[#This Row],[HORA INICIO]]+TIME(RANDBETWEEN(1,4),RANDBETWEEN(10,30),0))</f>
        <v>0.78263888888888888</v>
      </c>
      <c r="N701" s="8">
        <f ca="1">IF(Tabla1[[#This Row],[FECHA EJEC.]]="","",HOUR(Tabla1[[#This Row],[HORA TERMINO]]-Tabla1[[#This Row],[HORA INICIO]])+MINUTE(Tabla1[[#This Row],[HORA TERMINO]]-Tabla1[[#This Row],[HORA INICIO]])/60)</f>
        <v>3.4833333333333334</v>
      </c>
      <c r="O701" s="1" t="str">
        <f ca="1">IF(AND(K701=I701,J701="CONFORME"),"FECHA CUMPLIDA",IF(J701="STAND BY","STAND BY",IF(J701=""," ",IF(Tabla1[[#This Row],[FECHA EJEC.]]="","PENDIENTE",CONCATENATE("RETRASO DE ",(K701-I701)," DIAS")))))</f>
        <v>RETRASO DE 3 DIAS</v>
      </c>
      <c r="P701" s="2" t="str">
        <f ca="1">VLOOKUP(MONTH(Tabla1[[#This Row],[FECHA PROG.]]),Tabla2[],2,0)</f>
        <v>Oct</v>
      </c>
      <c r="Q701" s="1">
        <f ca="1">YEAR(Tabla1[[#This Row],[FECHA PROG.]])</f>
        <v>2018</v>
      </c>
      <c r="R701" s="8">
        <f ca="1">360-SUMIFS(Tabla1[HORAS],Tabla1[MÁQUINA],Tabla1[[#This Row],[MÁQUINA]],Tabla1[AÑO],Tabla1[[#This Row],[AÑO]],Tabla1[MES],Tabla1[[#This Row],[MES]])</f>
        <v>334.95</v>
      </c>
      <c r="S701" s="17">
        <f ca="1">Tabla1[[#This Row],[HORAS DISPONIBLES]]/360</f>
        <v>0.93041666666666667</v>
      </c>
    </row>
    <row r="702" spans="1:19" x14ac:dyDescent="0.2">
      <c r="A702" s="1" t="s">
        <v>148</v>
      </c>
      <c r="B702" s="1" t="s">
        <v>43</v>
      </c>
      <c r="C702" s="1" t="str">
        <f ca="1">VLOOKUP(RANDBETWEEN(1,13),Tablas!$N$7:$O$19,2,0)</f>
        <v>DRAGAS</v>
      </c>
      <c r="D702" s="1" t="s">
        <v>12</v>
      </c>
      <c r="E702" s="1" t="s">
        <v>24</v>
      </c>
      <c r="F702" s="1">
        <v>201</v>
      </c>
      <c r="G702" s="1" t="s">
        <v>25</v>
      </c>
      <c r="H702" s="1">
        <v>1168</v>
      </c>
      <c r="I702" s="2">
        <f t="shared" ca="1" si="10"/>
        <v>43264</v>
      </c>
      <c r="J702" s="1" t="str">
        <f ca="1">IFERROR(IF(YEAR(Tabla1[[#This Row],[FECHA EJEC.]])&gt;0,"CONFORME","STANDBY"),"PENDIENTE")</f>
        <v>PENDIENTE</v>
      </c>
      <c r="K702" s="2" t="str">
        <f ca="1">IF(VLOOKUP(RANDBETWEEN(1,20),Tablas!$Q$6:$R$25,2,0)=0,"",Tabla1[[#This Row],[FECHA PROG.]]+VLOOKUP(RANDBETWEEN(1,20),Tablas!$Q$6:$R$25,2,0))</f>
        <v/>
      </c>
      <c r="L702" s="7" t="str">
        <f ca="1">IF(Tabla1[[#This Row],[FECHA EJEC.]]="","",TIME(RANDBETWEEN(9,15),RANDBETWEEN(10,40),0))</f>
        <v/>
      </c>
      <c r="M702" s="7" t="str">
        <f ca="1">IF(Tabla1[[#This Row],[FECHA EJEC.]]="","",Tabla1[[#This Row],[HORA INICIO]]+TIME(RANDBETWEEN(1,4),RANDBETWEEN(10,30),0))</f>
        <v/>
      </c>
      <c r="N702" s="8" t="str">
        <f ca="1">IF(Tabla1[[#This Row],[FECHA EJEC.]]="","",HOUR(Tabla1[[#This Row],[HORA TERMINO]]-Tabla1[[#This Row],[HORA INICIO]])+MINUTE(Tabla1[[#This Row],[HORA TERMINO]]-Tabla1[[#This Row],[HORA INICIO]])/60)</f>
        <v/>
      </c>
      <c r="O702" s="1" t="str">
        <f ca="1">IF(AND(K702=I702,J702="CONFORME"),"FECHA CUMPLIDA",IF(J702="STAND BY","STAND BY",IF(J702=""," ",IF(Tabla1[[#This Row],[FECHA EJEC.]]="","PENDIENTE",CONCATENATE("RETRASO DE ",(K702-I702)," DIAS")))))</f>
        <v>PENDIENTE</v>
      </c>
      <c r="P702" s="2" t="str">
        <f ca="1">VLOOKUP(MONTH(Tabla1[[#This Row],[FECHA PROG.]]),Tabla2[],2,0)</f>
        <v>Jun</v>
      </c>
      <c r="Q702" s="1">
        <f ca="1">YEAR(Tabla1[[#This Row],[FECHA PROG.]])</f>
        <v>2018</v>
      </c>
      <c r="R702" s="8">
        <f ca="1">360-SUMIFS(Tabla1[HORAS],Tabla1[MÁQUINA],Tabla1[[#This Row],[MÁQUINA]],Tabla1[AÑO],Tabla1[[#This Row],[AÑO]],Tabla1[MES],Tabla1[[#This Row],[MES]])</f>
        <v>352.31666666666666</v>
      </c>
      <c r="S702" s="17">
        <f ca="1">Tabla1[[#This Row],[HORAS DISPONIBLES]]/360</f>
        <v>0.97865740740740736</v>
      </c>
    </row>
    <row r="703" spans="1:19" x14ac:dyDescent="0.2">
      <c r="A703" s="1" t="s">
        <v>139</v>
      </c>
      <c r="B703" s="1" t="s">
        <v>28</v>
      </c>
      <c r="C703" s="1" t="str">
        <f ca="1">VLOOKUP(RANDBETWEEN(1,13),Tablas!$N$7:$O$19,2,0)</f>
        <v>CARGADORA</v>
      </c>
      <c r="D703" s="1" t="s">
        <v>12</v>
      </c>
      <c r="E703" s="1" t="s">
        <v>13</v>
      </c>
      <c r="F703" s="1">
        <v>106</v>
      </c>
      <c r="G703" s="1" t="s">
        <v>14</v>
      </c>
      <c r="H703" s="1">
        <v>1420</v>
      </c>
      <c r="I703" s="2">
        <f t="shared" ca="1" si="10"/>
        <v>43361</v>
      </c>
      <c r="J703" s="1" t="str">
        <f ca="1">IFERROR(IF(YEAR(Tabla1[[#This Row],[FECHA EJEC.]])&gt;0,"CONFORME","STANDBY"),"PENDIENTE")</f>
        <v>PENDIENTE</v>
      </c>
      <c r="K703" s="2" t="str">
        <f ca="1">IF(VLOOKUP(RANDBETWEEN(1,20),Tablas!$Q$6:$R$25,2,0)=0,"",Tabla1[[#This Row],[FECHA PROG.]]+VLOOKUP(RANDBETWEEN(1,20),Tablas!$Q$6:$R$25,2,0))</f>
        <v/>
      </c>
      <c r="L703" s="7" t="str">
        <f ca="1">IF(Tabla1[[#This Row],[FECHA EJEC.]]="","",TIME(RANDBETWEEN(9,15),RANDBETWEEN(10,40),0))</f>
        <v/>
      </c>
      <c r="M703" s="7" t="str">
        <f ca="1">IF(Tabla1[[#This Row],[FECHA EJEC.]]="","",Tabla1[[#This Row],[HORA INICIO]]+TIME(RANDBETWEEN(1,4),RANDBETWEEN(10,30),0))</f>
        <v/>
      </c>
      <c r="N703" s="8" t="str">
        <f ca="1">IF(Tabla1[[#This Row],[FECHA EJEC.]]="","",HOUR(Tabla1[[#This Row],[HORA TERMINO]]-Tabla1[[#This Row],[HORA INICIO]])+MINUTE(Tabla1[[#This Row],[HORA TERMINO]]-Tabla1[[#This Row],[HORA INICIO]])/60)</f>
        <v/>
      </c>
      <c r="O703" s="1" t="str">
        <f ca="1">IF(AND(K703=I703,J703="CONFORME"),"FECHA CUMPLIDA",IF(J703="STAND BY","STAND BY",IF(J703=""," ",IF(Tabla1[[#This Row],[FECHA EJEC.]]="","PENDIENTE",CONCATENATE("RETRASO DE ",(K703-I703)," DIAS")))))</f>
        <v>PENDIENTE</v>
      </c>
      <c r="P703" s="2" t="str">
        <f ca="1">VLOOKUP(MONTH(Tabla1[[#This Row],[FECHA PROG.]]),Tabla2[],2,0)</f>
        <v>Set</v>
      </c>
      <c r="Q703" s="1">
        <f ca="1">YEAR(Tabla1[[#This Row],[FECHA PROG.]])</f>
        <v>2018</v>
      </c>
      <c r="R703" s="8">
        <f ca="1">360-SUMIFS(Tabla1[HORAS],Tabla1[MÁQUINA],Tabla1[[#This Row],[MÁQUINA]],Tabla1[AÑO],Tabla1[[#This Row],[AÑO]],Tabla1[MES],Tabla1[[#This Row],[MES]])</f>
        <v>322.11666666666667</v>
      </c>
      <c r="S703" s="17">
        <f ca="1">Tabla1[[#This Row],[HORAS DISPONIBLES]]/360</f>
        <v>0.89476851851851857</v>
      </c>
    </row>
    <row r="704" spans="1:19" x14ac:dyDescent="0.2">
      <c r="A704" s="1" t="s">
        <v>139</v>
      </c>
      <c r="B704" s="1" t="s">
        <v>28</v>
      </c>
      <c r="C704" s="1" t="str">
        <f ca="1">VLOOKUP(RANDBETWEEN(1,13),Tablas!$N$7:$O$19,2,0)</f>
        <v>LAS VOLQUETAS</v>
      </c>
      <c r="D704" s="1" t="s">
        <v>12</v>
      </c>
      <c r="E704" s="1" t="s">
        <v>18</v>
      </c>
      <c r="F704" s="1">
        <v>106</v>
      </c>
      <c r="G704" s="1" t="s">
        <v>55</v>
      </c>
      <c r="H704" s="1">
        <v>1911</v>
      </c>
      <c r="I704" s="2">
        <f t="shared" ca="1" si="10"/>
        <v>43382</v>
      </c>
      <c r="J704" s="1" t="str">
        <f ca="1">IFERROR(IF(YEAR(Tabla1[[#This Row],[FECHA EJEC.]])&gt;0,"CONFORME","STANDBY"),"PENDIENTE")</f>
        <v>CONFORME</v>
      </c>
      <c r="K704" s="2">
        <f ca="1">IF(VLOOKUP(RANDBETWEEN(1,20),Tablas!$Q$6:$R$25,2,0)=0,"",Tabla1[[#This Row],[FECHA PROG.]]+VLOOKUP(RANDBETWEEN(1,20),Tablas!$Q$6:$R$25,2,0))</f>
        <v>43382</v>
      </c>
      <c r="L704" s="7">
        <f ca="1">IF(Tabla1[[#This Row],[FECHA EJEC.]]="","",TIME(RANDBETWEEN(9,15),RANDBETWEEN(10,40),0))</f>
        <v>0.43055555555555558</v>
      </c>
      <c r="M704" s="7">
        <f ca="1">IF(Tabla1[[#This Row],[FECHA EJEC.]]="","",Tabla1[[#This Row],[HORA INICIO]]+TIME(RANDBETWEEN(1,4),RANDBETWEEN(10,30),0))</f>
        <v>0.60902777777777783</v>
      </c>
      <c r="N704" s="8">
        <f ca="1">IF(Tabla1[[#This Row],[FECHA EJEC.]]="","",HOUR(Tabla1[[#This Row],[HORA TERMINO]]-Tabla1[[#This Row],[HORA INICIO]])+MINUTE(Tabla1[[#This Row],[HORA TERMINO]]-Tabla1[[#This Row],[HORA INICIO]])/60)</f>
        <v>4.2833333333333332</v>
      </c>
      <c r="O704" s="1" t="str">
        <f ca="1">IF(AND(K704=I704,J704="CONFORME"),"FECHA CUMPLIDA",IF(J704="STAND BY","STAND BY",IF(J704=""," ",IF(Tabla1[[#This Row],[FECHA EJEC.]]="","PENDIENTE",CONCATENATE("RETRASO DE ",(K704-I704)," DIAS")))))</f>
        <v>FECHA CUMPLIDA</v>
      </c>
      <c r="P704" s="2" t="str">
        <f ca="1">VLOOKUP(MONTH(Tabla1[[#This Row],[FECHA PROG.]]),Tabla2[],2,0)</f>
        <v>Oct</v>
      </c>
      <c r="Q704" s="1">
        <f ca="1">YEAR(Tabla1[[#This Row],[FECHA PROG.]])</f>
        <v>2018</v>
      </c>
      <c r="R704" s="8">
        <f ca="1">360-SUMIFS(Tabla1[HORAS],Tabla1[MÁQUINA],Tabla1[[#This Row],[MÁQUINA]],Tabla1[AÑO],Tabla1[[#This Row],[AÑO]],Tabla1[MES],Tabla1[[#This Row],[MES]])</f>
        <v>320.10000000000002</v>
      </c>
      <c r="S704" s="17">
        <f ca="1">Tabla1[[#This Row],[HORAS DISPONIBLES]]/360</f>
        <v>0.88916666666666677</v>
      </c>
    </row>
    <row r="705" spans="1:19" x14ac:dyDescent="0.2">
      <c r="A705" s="1" t="s">
        <v>136</v>
      </c>
      <c r="B705" s="1" t="s">
        <v>20</v>
      </c>
      <c r="C705" s="1" t="str">
        <f ca="1">VLOOKUP(RANDBETWEEN(1,13),Tablas!$N$7:$O$19,2,0)</f>
        <v>COMPACTADORA</v>
      </c>
      <c r="D705" s="1" t="s">
        <v>12</v>
      </c>
      <c r="E705" s="1" t="s">
        <v>21</v>
      </c>
      <c r="F705" s="1">
        <v>106</v>
      </c>
      <c r="G705" s="1" t="s">
        <v>19</v>
      </c>
      <c r="H705" s="1">
        <v>1698</v>
      </c>
      <c r="I705" s="2">
        <f t="shared" ca="1" si="10"/>
        <v>43385</v>
      </c>
      <c r="J705" s="1" t="str">
        <f ca="1">IFERROR(IF(YEAR(Tabla1[[#This Row],[FECHA EJEC.]])&gt;0,"CONFORME","STANDBY"),"PENDIENTE")</f>
        <v>CONFORME</v>
      </c>
      <c r="K705" s="2">
        <f ca="1">IF(VLOOKUP(RANDBETWEEN(1,20),Tablas!$Q$6:$R$25,2,0)=0,"",Tabla1[[#This Row],[FECHA PROG.]]+VLOOKUP(RANDBETWEEN(1,20),Tablas!$Q$6:$R$25,2,0))</f>
        <v>43385</v>
      </c>
      <c r="L705" s="7">
        <f ca="1">IF(Tabla1[[#This Row],[FECHA EJEC.]]="","",TIME(RANDBETWEEN(9,15),RANDBETWEEN(10,40),0))</f>
        <v>0.63611111111111107</v>
      </c>
      <c r="M705" s="7">
        <f ca="1">IF(Tabla1[[#This Row],[FECHA EJEC.]]="","",Tabla1[[#This Row],[HORA INICIO]]+TIME(RANDBETWEEN(1,4),RANDBETWEEN(10,30),0))</f>
        <v>0.77916666666666656</v>
      </c>
      <c r="N705" s="8">
        <f ca="1">IF(Tabla1[[#This Row],[FECHA EJEC.]]="","",HOUR(Tabla1[[#This Row],[HORA TERMINO]]-Tabla1[[#This Row],[HORA INICIO]])+MINUTE(Tabla1[[#This Row],[HORA TERMINO]]-Tabla1[[#This Row],[HORA INICIO]])/60)</f>
        <v>3.4333333333333336</v>
      </c>
      <c r="O705" s="1" t="str">
        <f ca="1">IF(AND(K705=I705,J705="CONFORME"),"FECHA CUMPLIDA",IF(J705="STAND BY","STAND BY",IF(J705=""," ",IF(Tabla1[[#This Row],[FECHA EJEC.]]="","PENDIENTE",CONCATENATE("RETRASO DE ",(K705-I705)," DIAS")))))</f>
        <v>FECHA CUMPLIDA</v>
      </c>
      <c r="P705" s="2" t="str">
        <f ca="1">VLOOKUP(MONTH(Tabla1[[#This Row],[FECHA PROG.]]),Tabla2[],2,0)</f>
        <v>Oct</v>
      </c>
      <c r="Q705" s="1">
        <f ca="1">YEAR(Tabla1[[#This Row],[FECHA PROG.]])</f>
        <v>2018</v>
      </c>
      <c r="R705" s="8">
        <f ca="1">360-SUMIFS(Tabla1[HORAS],Tabla1[MÁQUINA],Tabla1[[#This Row],[MÁQUINA]],Tabla1[AÑO],Tabla1[[#This Row],[AÑO]],Tabla1[MES],Tabla1[[#This Row],[MES]])</f>
        <v>356.56666666666666</v>
      </c>
      <c r="S705" s="17">
        <f ca="1">Tabla1[[#This Row],[HORAS DISPONIBLES]]/360</f>
        <v>0.99046296296296299</v>
      </c>
    </row>
    <row r="706" spans="1:19" x14ac:dyDescent="0.2">
      <c r="A706" s="1" t="s">
        <v>142</v>
      </c>
      <c r="B706" s="1" t="s">
        <v>33</v>
      </c>
      <c r="C706" s="1" t="str">
        <f ca="1">VLOOKUP(RANDBETWEEN(1,13),Tablas!$N$7:$O$19,2,0)</f>
        <v>ESCREPA</v>
      </c>
      <c r="D706" s="1" t="s">
        <v>12</v>
      </c>
      <c r="E706" s="1" t="s">
        <v>24</v>
      </c>
      <c r="F706" s="1">
        <v>201</v>
      </c>
      <c r="G706" s="1" t="s">
        <v>25</v>
      </c>
      <c r="H706" s="1">
        <v>1168</v>
      </c>
      <c r="I706" s="2">
        <f t="shared" ref="I706:I769" ca="1" si="11">RANDBETWEEN(43101,43616)</f>
        <v>43251</v>
      </c>
      <c r="J706" s="1" t="str">
        <f ca="1">IFERROR(IF(YEAR(Tabla1[[#This Row],[FECHA EJEC.]])&gt;0,"CONFORME","STANDBY"),"PENDIENTE")</f>
        <v>CONFORME</v>
      </c>
      <c r="K706" s="2">
        <f ca="1">IF(VLOOKUP(RANDBETWEEN(1,20),Tablas!$Q$6:$R$25,2,0)=0,"",Tabla1[[#This Row],[FECHA PROG.]]+VLOOKUP(RANDBETWEEN(1,20),Tablas!$Q$6:$R$25,2,0))</f>
        <v>43254</v>
      </c>
      <c r="L706" s="7">
        <f ca="1">IF(Tabla1[[#This Row],[FECHA EJEC.]]="","",TIME(RANDBETWEEN(9,15),RANDBETWEEN(10,40),0))</f>
        <v>0.43958333333333333</v>
      </c>
      <c r="M706" s="7">
        <f ca="1">IF(Tabla1[[#This Row],[FECHA EJEC.]]="","",Tabla1[[#This Row],[HORA INICIO]]+TIME(RANDBETWEEN(1,4),RANDBETWEEN(10,30),0))</f>
        <v>0.53680555555555554</v>
      </c>
      <c r="N706" s="8">
        <f ca="1">IF(Tabla1[[#This Row],[FECHA EJEC.]]="","",HOUR(Tabla1[[#This Row],[HORA TERMINO]]-Tabla1[[#This Row],[HORA INICIO]])+MINUTE(Tabla1[[#This Row],[HORA TERMINO]]-Tabla1[[#This Row],[HORA INICIO]])/60)</f>
        <v>2.3333333333333335</v>
      </c>
      <c r="O706" s="1" t="str">
        <f ca="1">IF(AND(K706=I706,J706="CONFORME"),"FECHA CUMPLIDA",IF(J706="STAND BY","STAND BY",IF(J706=""," ",IF(Tabla1[[#This Row],[FECHA EJEC.]]="","PENDIENTE",CONCATENATE("RETRASO DE ",(K706-I706)," DIAS")))))</f>
        <v>RETRASO DE 3 DIAS</v>
      </c>
      <c r="P706" s="2" t="str">
        <f ca="1">VLOOKUP(MONTH(Tabla1[[#This Row],[FECHA PROG.]]),Tabla2[],2,0)</f>
        <v>May</v>
      </c>
      <c r="Q706" s="1">
        <f ca="1">YEAR(Tabla1[[#This Row],[FECHA PROG.]])</f>
        <v>2018</v>
      </c>
      <c r="R706" s="8">
        <f ca="1">360-SUMIFS(Tabla1[HORAS],Tabla1[MÁQUINA],Tabla1[[#This Row],[MÁQUINA]],Tabla1[AÑO],Tabla1[[#This Row],[AÑO]],Tabla1[MES],Tabla1[[#This Row],[MES]])</f>
        <v>353.41666666666669</v>
      </c>
      <c r="S706" s="17">
        <f ca="1">Tabla1[[#This Row],[HORAS DISPONIBLES]]/360</f>
        <v>0.98171296296296306</v>
      </c>
    </row>
    <row r="707" spans="1:19" x14ac:dyDescent="0.2">
      <c r="A707" s="1" t="s">
        <v>151</v>
      </c>
      <c r="B707" s="1" t="s">
        <v>47</v>
      </c>
      <c r="C707" s="1" t="str">
        <f ca="1">VLOOKUP(RANDBETWEEN(1,13),Tablas!$N$7:$O$19,2,0)</f>
        <v>TRACTORES</v>
      </c>
      <c r="D707" s="1" t="s">
        <v>12</v>
      </c>
      <c r="E707" s="1" t="s">
        <v>13</v>
      </c>
      <c r="F707" s="1">
        <v>107</v>
      </c>
      <c r="G707" s="1" t="s">
        <v>14</v>
      </c>
      <c r="H707" s="1">
        <v>1420</v>
      </c>
      <c r="I707" s="2">
        <f t="shared" ca="1" si="11"/>
        <v>43471</v>
      </c>
      <c r="J707" s="1" t="str">
        <f ca="1">IFERROR(IF(YEAR(Tabla1[[#This Row],[FECHA EJEC.]])&gt;0,"CONFORME","STANDBY"),"PENDIENTE")</f>
        <v>CONFORME</v>
      </c>
      <c r="K707" s="2">
        <f ca="1">IF(VLOOKUP(RANDBETWEEN(1,20),Tablas!$Q$6:$R$25,2,0)=0,"",Tabla1[[#This Row],[FECHA PROG.]]+VLOOKUP(RANDBETWEEN(1,20),Tablas!$Q$6:$R$25,2,0))</f>
        <v>43475</v>
      </c>
      <c r="L707" s="7">
        <f ca="1">IF(Tabla1[[#This Row],[FECHA EJEC.]]="","",TIME(RANDBETWEEN(9,15),RANDBETWEEN(10,40),0))</f>
        <v>0.47569444444444442</v>
      </c>
      <c r="M707" s="7">
        <f ca="1">IF(Tabla1[[#This Row],[FECHA EJEC.]]="","",Tabla1[[#This Row],[HORA INICIO]]+TIME(RANDBETWEEN(1,4),RANDBETWEEN(10,30),0))</f>
        <v>0.53819444444444442</v>
      </c>
      <c r="N707" s="8">
        <f ca="1">IF(Tabla1[[#This Row],[FECHA EJEC.]]="","",HOUR(Tabla1[[#This Row],[HORA TERMINO]]-Tabla1[[#This Row],[HORA INICIO]])+MINUTE(Tabla1[[#This Row],[HORA TERMINO]]-Tabla1[[#This Row],[HORA INICIO]])/60)</f>
        <v>1.5</v>
      </c>
      <c r="O707" s="1" t="str">
        <f ca="1">IF(AND(K707=I707,J707="CONFORME"),"FECHA CUMPLIDA",IF(J707="STAND BY","STAND BY",IF(J707=""," ",IF(Tabla1[[#This Row],[FECHA EJEC.]]="","PENDIENTE",CONCATENATE("RETRASO DE ",(K707-I707)," DIAS")))))</f>
        <v>RETRASO DE 4 DIAS</v>
      </c>
      <c r="P707" s="2" t="str">
        <f ca="1">VLOOKUP(MONTH(Tabla1[[#This Row],[FECHA PROG.]]),Tabla2[],2,0)</f>
        <v>Ene</v>
      </c>
      <c r="Q707" s="1">
        <f ca="1">YEAR(Tabla1[[#This Row],[FECHA PROG.]])</f>
        <v>2019</v>
      </c>
      <c r="R707" s="8">
        <f ca="1">360-SUMIFS(Tabla1[HORAS],Tabla1[MÁQUINA],Tabla1[[#This Row],[MÁQUINA]],Tabla1[AÑO],Tabla1[[#This Row],[AÑO]],Tabla1[MES],Tabla1[[#This Row],[MES]])</f>
        <v>355.31666666666666</v>
      </c>
      <c r="S707" s="17">
        <f ca="1">Tabla1[[#This Row],[HORAS DISPONIBLES]]/360</f>
        <v>0.98699074074074078</v>
      </c>
    </row>
    <row r="708" spans="1:19" x14ac:dyDescent="0.2">
      <c r="A708" s="1" t="s">
        <v>154</v>
      </c>
      <c r="B708" s="1" t="s">
        <v>59</v>
      </c>
      <c r="C708" s="1" t="str">
        <f ca="1">VLOOKUP(RANDBETWEEN(1,13),Tablas!$N$7:$O$19,2,0)</f>
        <v>DRAGALINA</v>
      </c>
      <c r="E708" s="1" t="s">
        <v>21</v>
      </c>
      <c r="F708" s="1">
        <v>107</v>
      </c>
      <c r="G708" s="1" t="s">
        <v>19</v>
      </c>
      <c r="H708" s="1">
        <v>1698</v>
      </c>
      <c r="I708" s="2">
        <f t="shared" ca="1" si="11"/>
        <v>43171</v>
      </c>
      <c r="J708" s="1" t="str">
        <f ca="1">IFERROR(IF(YEAR(Tabla1[[#This Row],[FECHA EJEC.]])&gt;0,"CONFORME","STANDBY"),"PENDIENTE")</f>
        <v>CONFORME</v>
      </c>
      <c r="K708" s="2">
        <f ca="1">IF(VLOOKUP(RANDBETWEEN(1,20),Tablas!$Q$6:$R$25,2,0)=0,"",Tabla1[[#This Row],[FECHA PROG.]]+VLOOKUP(RANDBETWEEN(1,20),Tablas!$Q$6:$R$25,2,0))</f>
        <v>43172</v>
      </c>
      <c r="L708" s="7">
        <f ca="1">IF(Tabla1[[#This Row],[FECHA EJEC.]]="","",TIME(RANDBETWEEN(9,15),RANDBETWEEN(10,40),0))</f>
        <v>0.6333333333333333</v>
      </c>
      <c r="M708" s="7">
        <f ca="1">IF(Tabla1[[#This Row],[FECHA EJEC.]]="","",Tabla1[[#This Row],[HORA INICIO]]+TIME(RANDBETWEEN(1,4),RANDBETWEEN(10,30),0))</f>
        <v>0.76874999999999993</v>
      </c>
      <c r="N708" s="8">
        <f ca="1">IF(Tabla1[[#This Row],[FECHA EJEC.]]="","",HOUR(Tabla1[[#This Row],[HORA TERMINO]]-Tabla1[[#This Row],[HORA INICIO]])+MINUTE(Tabla1[[#This Row],[HORA TERMINO]]-Tabla1[[#This Row],[HORA INICIO]])/60)</f>
        <v>3.25</v>
      </c>
      <c r="O708" s="1" t="str">
        <f ca="1">IF(AND(K708=I708,J708="CONFORME"),"FECHA CUMPLIDA",IF(J708="STAND BY","STAND BY",IF(J708=""," ",IF(Tabla1[[#This Row],[FECHA EJEC.]]="","PENDIENTE",CONCATENATE("RETRASO DE ",(K708-I708)," DIAS")))))</f>
        <v>RETRASO DE 1 DIAS</v>
      </c>
      <c r="P708" s="2" t="str">
        <f ca="1">VLOOKUP(MONTH(Tabla1[[#This Row],[FECHA PROG.]]),Tabla2[],2,0)</f>
        <v>Mar</v>
      </c>
      <c r="Q708" s="1">
        <f ca="1">YEAR(Tabla1[[#This Row],[FECHA PROG.]])</f>
        <v>2018</v>
      </c>
      <c r="R708" s="8">
        <f ca="1">360-SUMIFS(Tabla1[HORAS],Tabla1[MÁQUINA],Tabla1[[#This Row],[MÁQUINA]],Tabla1[AÑO],Tabla1[[#This Row],[AÑO]],Tabla1[MES],Tabla1[[#This Row],[MES]])</f>
        <v>341.0333333333333</v>
      </c>
      <c r="S708" s="17">
        <f ca="1">Tabla1[[#This Row],[HORAS DISPONIBLES]]/360</f>
        <v>0.94731481481481472</v>
      </c>
    </row>
    <row r="709" spans="1:19" x14ac:dyDescent="0.2">
      <c r="A709" s="1" t="s">
        <v>139</v>
      </c>
      <c r="B709" s="1" t="s">
        <v>32</v>
      </c>
      <c r="C709" s="1" t="str">
        <f ca="1">VLOOKUP(RANDBETWEEN(1,13),Tablas!$N$7:$O$19,2,0)</f>
        <v>CISTERNAS DE AGUA</v>
      </c>
      <c r="D709" s="1" t="s">
        <v>12</v>
      </c>
      <c r="E709" s="1" t="s">
        <v>13</v>
      </c>
      <c r="F709" s="1">
        <v>106</v>
      </c>
      <c r="G709" s="1" t="s">
        <v>29</v>
      </c>
      <c r="H709" s="1">
        <v>908</v>
      </c>
      <c r="I709" s="2">
        <f t="shared" ca="1" si="11"/>
        <v>43284</v>
      </c>
      <c r="J709" s="1" t="str">
        <f ca="1">IFERROR(IF(YEAR(Tabla1[[#This Row],[FECHA EJEC.]])&gt;0,"CONFORME","STANDBY"),"PENDIENTE")</f>
        <v>PENDIENTE</v>
      </c>
      <c r="K709" s="2" t="str">
        <f ca="1">IF(VLOOKUP(RANDBETWEEN(1,20),Tablas!$Q$6:$R$25,2,0)=0,"",Tabla1[[#This Row],[FECHA PROG.]]+VLOOKUP(RANDBETWEEN(1,20),Tablas!$Q$6:$R$25,2,0))</f>
        <v/>
      </c>
      <c r="L709" s="7" t="str">
        <f ca="1">IF(Tabla1[[#This Row],[FECHA EJEC.]]="","",TIME(RANDBETWEEN(9,15),RANDBETWEEN(10,40),0))</f>
        <v/>
      </c>
      <c r="M709" s="7" t="str">
        <f ca="1">IF(Tabla1[[#This Row],[FECHA EJEC.]]="","",Tabla1[[#This Row],[HORA INICIO]]+TIME(RANDBETWEEN(1,4),RANDBETWEEN(10,30),0))</f>
        <v/>
      </c>
      <c r="N709" s="8" t="str">
        <f ca="1">IF(Tabla1[[#This Row],[FECHA EJEC.]]="","",HOUR(Tabla1[[#This Row],[HORA TERMINO]]-Tabla1[[#This Row],[HORA INICIO]])+MINUTE(Tabla1[[#This Row],[HORA TERMINO]]-Tabla1[[#This Row],[HORA INICIO]])/60)</f>
        <v/>
      </c>
      <c r="O709" s="1" t="str">
        <f ca="1">IF(AND(K709=I709,J709="CONFORME"),"FECHA CUMPLIDA",IF(J709="STAND BY","STAND BY",IF(J709=""," ",IF(Tabla1[[#This Row],[FECHA EJEC.]]="","PENDIENTE",CONCATENATE("RETRASO DE ",(K709-I709)," DIAS")))))</f>
        <v>PENDIENTE</v>
      </c>
      <c r="P709" s="2" t="str">
        <f ca="1">VLOOKUP(MONTH(Tabla1[[#This Row],[FECHA PROG.]]),Tabla2[],2,0)</f>
        <v>Jul</v>
      </c>
      <c r="Q709" s="1">
        <f ca="1">YEAR(Tabla1[[#This Row],[FECHA PROG.]])</f>
        <v>2018</v>
      </c>
      <c r="R709" s="8">
        <f ca="1">360-SUMIFS(Tabla1[HORAS],Tabla1[MÁQUINA],Tabla1[[#This Row],[MÁQUINA]],Tabla1[AÑO],Tabla1[[#This Row],[AÑO]],Tabla1[MES],Tabla1[[#This Row],[MES]])</f>
        <v>332.75</v>
      </c>
      <c r="S709" s="17">
        <f ca="1">Tabla1[[#This Row],[HORAS DISPONIBLES]]/360</f>
        <v>0.9243055555555556</v>
      </c>
    </row>
    <row r="710" spans="1:19" x14ac:dyDescent="0.2">
      <c r="A710" s="1" t="s">
        <v>139</v>
      </c>
      <c r="B710" s="1" t="s">
        <v>32</v>
      </c>
      <c r="C710" s="1" t="str">
        <f ca="1">VLOOKUP(RANDBETWEEN(1,13),Tablas!$N$7:$O$19,2,0)</f>
        <v>RETROEXCAVADORA</v>
      </c>
      <c r="D710" s="1" t="s">
        <v>12</v>
      </c>
      <c r="E710" s="1" t="s">
        <v>18</v>
      </c>
      <c r="F710" s="1">
        <v>106</v>
      </c>
      <c r="G710" s="1" t="s">
        <v>55</v>
      </c>
      <c r="H710" s="1">
        <v>1911</v>
      </c>
      <c r="I710" s="2">
        <f t="shared" ca="1" si="11"/>
        <v>43126</v>
      </c>
      <c r="J710" s="1" t="str">
        <f ca="1">IFERROR(IF(YEAR(Tabla1[[#This Row],[FECHA EJEC.]])&gt;0,"CONFORME","STANDBY"),"PENDIENTE")</f>
        <v>CONFORME</v>
      </c>
      <c r="K710" s="2">
        <f ca="1">IF(VLOOKUP(RANDBETWEEN(1,20),Tablas!$Q$6:$R$25,2,0)=0,"",Tabla1[[#This Row],[FECHA PROG.]]+VLOOKUP(RANDBETWEEN(1,20),Tablas!$Q$6:$R$25,2,0))</f>
        <v>43126</v>
      </c>
      <c r="L710" s="7">
        <f ca="1">IF(Tabla1[[#This Row],[FECHA EJEC.]]="","",TIME(RANDBETWEEN(9,15),RANDBETWEEN(10,40),0))</f>
        <v>0.47569444444444442</v>
      </c>
      <c r="M710" s="7">
        <f ca="1">IF(Tabla1[[#This Row],[FECHA EJEC.]]="","",Tabla1[[#This Row],[HORA INICIO]]+TIME(RANDBETWEEN(1,4),RANDBETWEEN(10,30),0))</f>
        <v>0.65972222222222221</v>
      </c>
      <c r="N710" s="8">
        <f ca="1">IF(Tabla1[[#This Row],[FECHA EJEC.]]="","",HOUR(Tabla1[[#This Row],[HORA TERMINO]]-Tabla1[[#This Row],[HORA INICIO]])+MINUTE(Tabla1[[#This Row],[HORA TERMINO]]-Tabla1[[#This Row],[HORA INICIO]])/60)</f>
        <v>4.416666666666667</v>
      </c>
      <c r="O710" s="1" t="str">
        <f ca="1">IF(AND(K710=I710,J710="CONFORME"),"FECHA CUMPLIDA",IF(J710="STAND BY","STAND BY",IF(J710=""," ",IF(Tabla1[[#This Row],[FECHA EJEC.]]="","PENDIENTE",CONCATENATE("RETRASO DE ",(K710-I710)," DIAS")))))</f>
        <v>FECHA CUMPLIDA</v>
      </c>
      <c r="P710" s="2" t="str">
        <f ca="1">VLOOKUP(MONTH(Tabla1[[#This Row],[FECHA PROG.]]),Tabla2[],2,0)</f>
        <v>Ene</v>
      </c>
      <c r="Q710" s="1">
        <f ca="1">YEAR(Tabla1[[#This Row],[FECHA PROG.]])</f>
        <v>2018</v>
      </c>
      <c r="R710" s="8">
        <f ca="1">360-SUMIFS(Tabla1[HORAS],Tabla1[MÁQUINA],Tabla1[[#This Row],[MÁQUINA]],Tabla1[AÑO],Tabla1[[#This Row],[AÑO]],Tabla1[MES],Tabla1[[#This Row],[MES]])</f>
        <v>310.14999999999998</v>
      </c>
      <c r="S710" s="17">
        <f ca="1">Tabla1[[#This Row],[HORAS DISPONIBLES]]/360</f>
        <v>0.86152777777777767</v>
      </c>
    </row>
    <row r="711" spans="1:19" x14ac:dyDescent="0.2">
      <c r="A711" s="1" t="s">
        <v>147</v>
      </c>
      <c r="B711" s="1" t="s">
        <v>42</v>
      </c>
      <c r="C711" s="1" t="str">
        <f ca="1">VLOOKUP(RANDBETWEEN(1,13),Tablas!$N$7:$O$19,2,0)</f>
        <v>CARGADORA</v>
      </c>
      <c r="D711" s="1" t="s">
        <v>12</v>
      </c>
      <c r="E711" s="1" t="s">
        <v>21</v>
      </c>
      <c r="F711" s="1">
        <v>106</v>
      </c>
      <c r="G711" s="1" t="s">
        <v>19</v>
      </c>
      <c r="H711" s="1">
        <v>1698</v>
      </c>
      <c r="I711" s="2">
        <f t="shared" ca="1" si="11"/>
        <v>43604</v>
      </c>
      <c r="J711" s="1" t="str">
        <f ca="1">IFERROR(IF(YEAR(Tabla1[[#This Row],[FECHA EJEC.]])&gt;0,"CONFORME","STANDBY"),"PENDIENTE")</f>
        <v>CONFORME</v>
      </c>
      <c r="K711" s="2">
        <f ca="1">IF(VLOOKUP(RANDBETWEEN(1,20),Tablas!$Q$6:$R$25,2,0)=0,"",Tabla1[[#This Row],[FECHA PROG.]]+VLOOKUP(RANDBETWEEN(1,20),Tablas!$Q$6:$R$25,2,0))</f>
        <v>43607</v>
      </c>
      <c r="L711" s="7">
        <f ca="1">IF(Tabla1[[#This Row],[FECHA EJEC.]]="","",TIME(RANDBETWEEN(9,15),RANDBETWEEN(10,40),0))</f>
        <v>0.44236111111111109</v>
      </c>
      <c r="M711" s="7">
        <f ca="1">IF(Tabla1[[#This Row],[FECHA EJEC.]]="","",Tabla1[[#This Row],[HORA INICIO]]+TIME(RANDBETWEEN(1,4),RANDBETWEEN(10,30),0))</f>
        <v>0.61736111111111103</v>
      </c>
      <c r="N711" s="8">
        <f ca="1">IF(Tabla1[[#This Row],[FECHA EJEC.]]="","",HOUR(Tabla1[[#This Row],[HORA TERMINO]]-Tabla1[[#This Row],[HORA INICIO]])+MINUTE(Tabla1[[#This Row],[HORA TERMINO]]-Tabla1[[#This Row],[HORA INICIO]])/60)</f>
        <v>4.2</v>
      </c>
      <c r="O711" s="1" t="str">
        <f ca="1">IF(AND(K711=I711,J711="CONFORME"),"FECHA CUMPLIDA",IF(J711="STAND BY","STAND BY",IF(J711=""," ",IF(Tabla1[[#This Row],[FECHA EJEC.]]="","PENDIENTE",CONCATENATE("RETRASO DE ",(K711-I711)," DIAS")))))</f>
        <v>RETRASO DE 3 DIAS</v>
      </c>
      <c r="P711" s="2" t="str">
        <f ca="1">VLOOKUP(MONTH(Tabla1[[#This Row],[FECHA PROG.]]),Tabla2[],2,0)</f>
        <v>May</v>
      </c>
      <c r="Q711" s="1">
        <f ca="1">YEAR(Tabla1[[#This Row],[FECHA PROG.]])</f>
        <v>2019</v>
      </c>
      <c r="R711" s="8">
        <f ca="1">360-SUMIFS(Tabla1[HORAS],Tabla1[MÁQUINA],Tabla1[[#This Row],[MÁQUINA]],Tabla1[AÑO],Tabla1[[#This Row],[AÑO]],Tabla1[MES],Tabla1[[#This Row],[MES]])</f>
        <v>352.48333333333335</v>
      </c>
      <c r="S711" s="17">
        <f ca="1">Tabla1[[#This Row],[HORAS DISPONIBLES]]/360</f>
        <v>0.97912037037037036</v>
      </c>
    </row>
    <row r="712" spans="1:19" x14ac:dyDescent="0.2">
      <c r="A712" s="1" t="s">
        <v>142</v>
      </c>
      <c r="B712" s="1" t="s">
        <v>37</v>
      </c>
      <c r="C712" s="1" t="str">
        <f ca="1">VLOOKUP(RANDBETWEEN(1,13),Tablas!$N$7:$O$19,2,0)</f>
        <v>CARGADORA</v>
      </c>
      <c r="D712" s="1" t="s">
        <v>12</v>
      </c>
      <c r="E712" s="1" t="s">
        <v>24</v>
      </c>
      <c r="F712" s="1">
        <v>201</v>
      </c>
      <c r="G712" s="1" t="s">
        <v>25</v>
      </c>
      <c r="H712" s="1">
        <v>1168</v>
      </c>
      <c r="I712" s="2">
        <f t="shared" ca="1" si="11"/>
        <v>43130</v>
      </c>
      <c r="J712" s="1" t="str">
        <f ca="1">IFERROR(IF(YEAR(Tabla1[[#This Row],[FECHA EJEC.]])&gt;0,"CONFORME","STANDBY"),"PENDIENTE")</f>
        <v>CONFORME</v>
      </c>
      <c r="K712" s="2">
        <f ca="1">IF(VLOOKUP(RANDBETWEEN(1,20),Tablas!$Q$6:$R$25,2,0)=0,"",Tabla1[[#This Row],[FECHA PROG.]]+VLOOKUP(RANDBETWEEN(1,20),Tablas!$Q$6:$R$25,2,0))</f>
        <v>43134</v>
      </c>
      <c r="L712" s="7">
        <f ca="1">IF(Tabla1[[#This Row],[FECHA EJEC.]]="","",TIME(RANDBETWEEN(9,15),RANDBETWEEN(10,40),0))</f>
        <v>0.51388888888888884</v>
      </c>
      <c r="M712" s="7">
        <f ca="1">IF(Tabla1[[#This Row],[FECHA EJEC.]]="","",Tabla1[[#This Row],[HORA INICIO]]+TIME(RANDBETWEEN(1,4),RANDBETWEEN(10,30),0))</f>
        <v>0.69305555555555554</v>
      </c>
      <c r="N712" s="8">
        <f ca="1">IF(Tabla1[[#This Row],[FECHA EJEC.]]="","",HOUR(Tabla1[[#This Row],[HORA TERMINO]]-Tabla1[[#This Row],[HORA INICIO]])+MINUTE(Tabla1[[#This Row],[HORA TERMINO]]-Tabla1[[#This Row],[HORA INICIO]])/60)</f>
        <v>4.3</v>
      </c>
      <c r="O712" s="1" t="str">
        <f ca="1">IF(AND(K712=I712,J712="CONFORME"),"FECHA CUMPLIDA",IF(J712="STAND BY","STAND BY",IF(J712=""," ",IF(Tabla1[[#This Row],[FECHA EJEC.]]="","PENDIENTE",CONCATENATE("RETRASO DE ",(K712-I712)," DIAS")))))</f>
        <v>RETRASO DE 4 DIAS</v>
      </c>
      <c r="P712" s="2" t="str">
        <f ca="1">VLOOKUP(MONTH(Tabla1[[#This Row],[FECHA PROG.]]),Tabla2[],2,0)</f>
        <v>Ene</v>
      </c>
      <c r="Q712" s="1">
        <f ca="1">YEAR(Tabla1[[#This Row],[FECHA PROG.]])</f>
        <v>2018</v>
      </c>
      <c r="R712" s="8">
        <f ca="1">360-SUMIFS(Tabla1[HORAS],Tabla1[MÁQUINA],Tabla1[[#This Row],[MÁQUINA]],Tabla1[AÑO],Tabla1[[#This Row],[AÑO]],Tabla1[MES],Tabla1[[#This Row],[MES]])</f>
        <v>351.06666666666666</v>
      </c>
      <c r="S712" s="17">
        <f ca="1">Tabla1[[#This Row],[HORAS DISPONIBLES]]/360</f>
        <v>0.97518518518518515</v>
      </c>
    </row>
    <row r="713" spans="1:19" x14ac:dyDescent="0.2">
      <c r="A713" s="1" t="s">
        <v>134</v>
      </c>
      <c r="B713" s="1" t="s">
        <v>48</v>
      </c>
      <c r="C713" s="1" t="str">
        <f ca="1">VLOOKUP(RANDBETWEEN(1,13),Tablas!$N$7:$O$19,2,0)</f>
        <v>DRAGALINA</v>
      </c>
      <c r="D713" s="1" t="s">
        <v>12</v>
      </c>
      <c r="E713" s="1" t="s">
        <v>13</v>
      </c>
      <c r="F713" s="1">
        <v>107</v>
      </c>
      <c r="G713" s="1" t="s">
        <v>14</v>
      </c>
      <c r="H713" s="1">
        <v>1420</v>
      </c>
      <c r="I713" s="2">
        <f t="shared" ca="1" si="11"/>
        <v>43384</v>
      </c>
      <c r="J713" s="1" t="str">
        <f ca="1">IFERROR(IF(YEAR(Tabla1[[#This Row],[FECHA EJEC.]])&gt;0,"CONFORME","STANDBY"),"PENDIENTE")</f>
        <v>PENDIENTE</v>
      </c>
      <c r="K713" s="2" t="str">
        <f ca="1">IF(VLOOKUP(RANDBETWEEN(1,20),Tablas!$Q$6:$R$25,2,0)=0,"",Tabla1[[#This Row],[FECHA PROG.]]+VLOOKUP(RANDBETWEEN(1,20),Tablas!$Q$6:$R$25,2,0))</f>
        <v/>
      </c>
      <c r="L713" s="7" t="str">
        <f ca="1">IF(Tabla1[[#This Row],[FECHA EJEC.]]="","",TIME(RANDBETWEEN(9,15),RANDBETWEEN(10,40),0))</f>
        <v/>
      </c>
      <c r="M713" s="7" t="str">
        <f ca="1">IF(Tabla1[[#This Row],[FECHA EJEC.]]="","",Tabla1[[#This Row],[HORA INICIO]]+TIME(RANDBETWEEN(1,4),RANDBETWEEN(10,30),0))</f>
        <v/>
      </c>
      <c r="N713" s="8" t="str">
        <f ca="1">IF(Tabla1[[#This Row],[FECHA EJEC.]]="","",HOUR(Tabla1[[#This Row],[HORA TERMINO]]-Tabla1[[#This Row],[HORA INICIO]])+MINUTE(Tabla1[[#This Row],[HORA TERMINO]]-Tabla1[[#This Row],[HORA INICIO]])/60)</f>
        <v/>
      </c>
      <c r="O713" s="1" t="str">
        <f ca="1">IF(AND(K713=I713,J713="CONFORME"),"FECHA CUMPLIDA",IF(J713="STAND BY","STAND BY",IF(J713=""," ",IF(Tabla1[[#This Row],[FECHA EJEC.]]="","PENDIENTE",CONCATENATE("RETRASO DE ",(K713-I713)," DIAS")))))</f>
        <v>PENDIENTE</v>
      </c>
      <c r="P713" s="2" t="str">
        <f ca="1">VLOOKUP(MONTH(Tabla1[[#This Row],[FECHA PROG.]]),Tabla2[],2,0)</f>
        <v>Oct</v>
      </c>
      <c r="Q713" s="1">
        <f ca="1">YEAR(Tabla1[[#This Row],[FECHA PROG.]])</f>
        <v>2018</v>
      </c>
      <c r="R713" s="8">
        <f ca="1">360-SUMIFS(Tabla1[HORAS],Tabla1[MÁQUINA],Tabla1[[#This Row],[MÁQUINA]],Tabla1[AÑO],Tabla1[[#This Row],[AÑO]],Tabla1[MES],Tabla1[[#This Row],[MES]])</f>
        <v>353.55</v>
      </c>
      <c r="S713" s="17">
        <f ca="1">Tabla1[[#This Row],[HORAS DISPONIBLES]]/360</f>
        <v>0.98208333333333342</v>
      </c>
    </row>
    <row r="714" spans="1:19" x14ac:dyDescent="0.2">
      <c r="A714" s="1" t="s">
        <v>153</v>
      </c>
      <c r="B714" s="1" t="s">
        <v>60</v>
      </c>
      <c r="C714" s="1" t="str">
        <f ca="1">VLOOKUP(RANDBETWEEN(1,13),Tablas!$N$7:$O$19,2,0)</f>
        <v>TRACTORES</v>
      </c>
      <c r="E714" s="1" t="s">
        <v>18</v>
      </c>
      <c r="F714" s="1">
        <v>107</v>
      </c>
      <c r="G714" s="1" t="s">
        <v>19</v>
      </c>
      <c r="H714" s="1">
        <v>1698</v>
      </c>
      <c r="I714" s="2">
        <f t="shared" ca="1" si="11"/>
        <v>43108</v>
      </c>
      <c r="J714" s="1" t="str">
        <f ca="1">IFERROR(IF(YEAR(Tabla1[[#This Row],[FECHA EJEC.]])&gt;0,"CONFORME","STANDBY"),"PENDIENTE")</f>
        <v>CONFORME</v>
      </c>
      <c r="K714" s="2">
        <f ca="1">IF(VLOOKUP(RANDBETWEEN(1,20),Tablas!$Q$6:$R$25,2,0)=0,"",Tabla1[[#This Row],[FECHA PROG.]]+VLOOKUP(RANDBETWEEN(1,20),Tablas!$Q$6:$R$25,2,0))</f>
        <v>43112</v>
      </c>
      <c r="L714" s="7">
        <f ca="1">IF(Tabla1[[#This Row],[FECHA EJEC.]]="","",TIME(RANDBETWEEN(9,15),RANDBETWEEN(10,40),0))</f>
        <v>0.38680555555555557</v>
      </c>
      <c r="M714" s="7">
        <f ca="1">IF(Tabla1[[#This Row],[FECHA EJEC.]]="","",Tabla1[[#This Row],[HORA INICIO]]+TIME(RANDBETWEEN(1,4),RANDBETWEEN(10,30),0))</f>
        <v>0.4375</v>
      </c>
      <c r="N714" s="8">
        <f ca="1">IF(Tabla1[[#This Row],[FECHA EJEC.]]="","",HOUR(Tabla1[[#This Row],[HORA TERMINO]]-Tabla1[[#This Row],[HORA INICIO]])+MINUTE(Tabla1[[#This Row],[HORA TERMINO]]-Tabla1[[#This Row],[HORA INICIO]])/60)</f>
        <v>1.2166666666666668</v>
      </c>
      <c r="O714" s="1" t="str">
        <f ca="1">IF(AND(K714=I714,J714="CONFORME"),"FECHA CUMPLIDA",IF(J714="STAND BY","STAND BY",IF(J714=""," ",IF(Tabla1[[#This Row],[FECHA EJEC.]]="","PENDIENTE",CONCATENATE("RETRASO DE ",(K714-I714)," DIAS")))))</f>
        <v>RETRASO DE 4 DIAS</v>
      </c>
      <c r="P714" s="2" t="str">
        <f ca="1">VLOOKUP(MONTH(Tabla1[[#This Row],[FECHA PROG.]]),Tabla2[],2,0)</f>
        <v>Ene</v>
      </c>
      <c r="Q714" s="1">
        <f ca="1">YEAR(Tabla1[[#This Row],[FECHA PROG.]])</f>
        <v>2018</v>
      </c>
      <c r="R714" s="8">
        <f ca="1">360-SUMIFS(Tabla1[HORAS],Tabla1[MÁQUINA],Tabla1[[#This Row],[MÁQUINA]],Tabla1[AÑO],Tabla1[[#This Row],[AÑO]],Tabla1[MES],Tabla1[[#This Row],[MES]])</f>
        <v>350.31666666666666</v>
      </c>
      <c r="S714" s="17">
        <f ca="1">Tabla1[[#This Row],[HORAS DISPONIBLES]]/360</f>
        <v>0.97310185185185183</v>
      </c>
    </row>
    <row r="715" spans="1:19" x14ac:dyDescent="0.2">
      <c r="A715" s="1" t="s">
        <v>135</v>
      </c>
      <c r="B715" s="1" t="s">
        <v>16</v>
      </c>
      <c r="C715" s="1" t="str">
        <f ca="1">VLOOKUP(RANDBETWEEN(1,13),Tablas!$N$7:$O$19,2,0)</f>
        <v>CARGADORA</v>
      </c>
      <c r="D715" s="1" t="s">
        <v>12</v>
      </c>
      <c r="E715" s="1" t="s">
        <v>13</v>
      </c>
      <c r="F715" s="1">
        <v>107</v>
      </c>
      <c r="G715" s="1" t="s">
        <v>55</v>
      </c>
      <c r="H715" s="1">
        <v>1911</v>
      </c>
      <c r="I715" s="2">
        <f t="shared" ca="1" si="11"/>
        <v>43520</v>
      </c>
      <c r="J715" s="1" t="str">
        <f ca="1">IFERROR(IF(YEAR(Tabla1[[#This Row],[FECHA EJEC.]])&gt;0,"CONFORME","STANDBY"),"PENDIENTE")</f>
        <v>PENDIENTE</v>
      </c>
      <c r="K715" s="2" t="str">
        <f ca="1">IF(VLOOKUP(RANDBETWEEN(1,20),Tablas!$Q$6:$R$25,2,0)=0,"",Tabla1[[#This Row],[FECHA PROG.]]+VLOOKUP(RANDBETWEEN(1,20),Tablas!$Q$6:$R$25,2,0))</f>
        <v/>
      </c>
      <c r="L715" s="7" t="str">
        <f ca="1">IF(Tabla1[[#This Row],[FECHA EJEC.]]="","",TIME(RANDBETWEEN(9,15),RANDBETWEEN(10,40),0))</f>
        <v/>
      </c>
      <c r="M715" s="7" t="str">
        <f ca="1">IF(Tabla1[[#This Row],[FECHA EJEC.]]="","",Tabla1[[#This Row],[HORA INICIO]]+TIME(RANDBETWEEN(1,4),RANDBETWEEN(10,30),0))</f>
        <v/>
      </c>
      <c r="N715" s="8" t="str">
        <f ca="1">IF(Tabla1[[#This Row],[FECHA EJEC.]]="","",HOUR(Tabla1[[#This Row],[HORA TERMINO]]-Tabla1[[#This Row],[HORA INICIO]])+MINUTE(Tabla1[[#This Row],[HORA TERMINO]]-Tabla1[[#This Row],[HORA INICIO]])/60)</f>
        <v/>
      </c>
      <c r="O715" s="1" t="str">
        <f ca="1">IF(AND(K715=I715,J715="CONFORME"),"FECHA CUMPLIDA",IF(J715="STAND BY","STAND BY",IF(J715=""," ",IF(Tabla1[[#This Row],[FECHA EJEC.]]="","PENDIENTE",CONCATENATE("RETRASO DE ",(K715-I715)," DIAS")))))</f>
        <v>PENDIENTE</v>
      </c>
      <c r="P715" s="2" t="str">
        <f ca="1">VLOOKUP(MONTH(Tabla1[[#This Row],[FECHA PROG.]]),Tabla2[],2,0)</f>
        <v>Feb</v>
      </c>
      <c r="Q715" s="1">
        <f ca="1">YEAR(Tabla1[[#This Row],[FECHA PROG.]])</f>
        <v>2019</v>
      </c>
      <c r="R715" s="8">
        <f ca="1">360-SUMIFS(Tabla1[HORAS],Tabla1[MÁQUINA],Tabla1[[#This Row],[MÁQUINA]],Tabla1[AÑO],Tabla1[[#This Row],[AÑO]],Tabla1[MES],Tabla1[[#This Row],[MES]])</f>
        <v>343.5333333333333</v>
      </c>
      <c r="S715" s="17">
        <f ca="1">Tabla1[[#This Row],[HORAS DISPONIBLES]]/360</f>
        <v>0.95425925925925914</v>
      </c>
    </row>
    <row r="716" spans="1:19" x14ac:dyDescent="0.2">
      <c r="A716" s="1" t="s">
        <v>135</v>
      </c>
      <c r="B716" s="1" t="s">
        <v>16</v>
      </c>
      <c r="C716" s="1" t="str">
        <f ca="1">VLOOKUP(RANDBETWEEN(1,13),Tablas!$N$7:$O$19,2,0)</f>
        <v>MOTOTRAILLA</v>
      </c>
      <c r="D716" s="1" t="s">
        <v>12</v>
      </c>
      <c r="E716" s="1" t="s">
        <v>18</v>
      </c>
      <c r="F716" s="1">
        <v>107</v>
      </c>
      <c r="G716" s="1" t="s">
        <v>55</v>
      </c>
      <c r="H716" s="1">
        <v>1911</v>
      </c>
      <c r="I716" s="2">
        <f t="shared" ca="1" si="11"/>
        <v>43170</v>
      </c>
      <c r="J716" s="1" t="str">
        <f ca="1">IFERROR(IF(YEAR(Tabla1[[#This Row],[FECHA EJEC.]])&gt;0,"CONFORME","STANDBY"),"PENDIENTE")</f>
        <v>CONFORME</v>
      </c>
      <c r="K716" s="2">
        <f ca="1">IF(VLOOKUP(RANDBETWEEN(1,20),Tablas!$Q$6:$R$25,2,0)=0,"",Tabla1[[#This Row],[FECHA PROG.]]+VLOOKUP(RANDBETWEEN(1,20),Tablas!$Q$6:$R$25,2,0))</f>
        <v>43171</v>
      </c>
      <c r="L716" s="7">
        <f ca="1">IF(Tabla1[[#This Row],[FECHA EJEC.]]="","",TIME(RANDBETWEEN(9,15),RANDBETWEEN(10,40),0))</f>
        <v>0.40069444444444446</v>
      </c>
      <c r="M716" s="7">
        <f ca="1">IF(Tabla1[[#This Row],[FECHA EJEC.]]="","",Tabla1[[#This Row],[HORA INICIO]]+TIME(RANDBETWEEN(1,4),RANDBETWEEN(10,30),0))</f>
        <v>0.49375000000000002</v>
      </c>
      <c r="N716" s="8">
        <f ca="1">IF(Tabla1[[#This Row],[FECHA EJEC.]]="","",HOUR(Tabla1[[#This Row],[HORA TERMINO]]-Tabla1[[#This Row],[HORA INICIO]])+MINUTE(Tabla1[[#This Row],[HORA TERMINO]]-Tabla1[[#This Row],[HORA INICIO]])/60)</f>
        <v>2.2333333333333334</v>
      </c>
      <c r="O716" s="1" t="str">
        <f ca="1">IF(AND(K716=I716,J716="CONFORME"),"FECHA CUMPLIDA",IF(J716="STAND BY","STAND BY",IF(J716=""," ",IF(Tabla1[[#This Row],[FECHA EJEC.]]="","PENDIENTE",CONCATENATE("RETRASO DE ",(K716-I716)," DIAS")))))</f>
        <v>RETRASO DE 1 DIAS</v>
      </c>
      <c r="P716" s="2" t="str">
        <f ca="1">VLOOKUP(MONTH(Tabla1[[#This Row],[FECHA PROG.]]),Tabla2[],2,0)</f>
        <v>Mar</v>
      </c>
      <c r="Q716" s="1">
        <f ca="1">YEAR(Tabla1[[#This Row],[FECHA PROG.]])</f>
        <v>2018</v>
      </c>
      <c r="R716" s="8">
        <f ca="1">360-SUMIFS(Tabla1[HORAS],Tabla1[MÁQUINA],Tabla1[[#This Row],[MÁQUINA]],Tabla1[AÑO],Tabla1[[#This Row],[AÑO]],Tabla1[MES],Tabla1[[#This Row],[MES]])</f>
        <v>351.1</v>
      </c>
      <c r="S716" s="17">
        <f ca="1">Tabla1[[#This Row],[HORAS DISPONIBLES]]/360</f>
        <v>0.9752777777777778</v>
      </c>
    </row>
    <row r="717" spans="1:19" x14ac:dyDescent="0.2">
      <c r="A717" s="1" t="s">
        <v>188</v>
      </c>
      <c r="B717" s="1" t="s">
        <v>35</v>
      </c>
      <c r="C717" s="1" t="str">
        <f ca="1">VLOOKUP(RANDBETWEEN(1,13),Tablas!$N$7:$O$19,2,0)</f>
        <v>PAVIMENTADORA</v>
      </c>
      <c r="D717" s="1" t="s">
        <v>12</v>
      </c>
      <c r="E717" s="1" t="s">
        <v>13</v>
      </c>
      <c r="F717" s="1">
        <v>106</v>
      </c>
      <c r="G717" s="1" t="s">
        <v>29</v>
      </c>
      <c r="H717" s="1">
        <v>908</v>
      </c>
      <c r="I717" s="2">
        <f t="shared" ca="1" si="11"/>
        <v>43370</v>
      </c>
      <c r="J717" s="1" t="str">
        <f ca="1">IFERROR(IF(YEAR(Tabla1[[#This Row],[FECHA EJEC.]])&gt;0,"CONFORME","STANDBY"),"PENDIENTE")</f>
        <v>CONFORME</v>
      </c>
      <c r="K717" s="2">
        <f ca="1">IF(VLOOKUP(RANDBETWEEN(1,20),Tablas!$Q$6:$R$25,2,0)=0,"",Tabla1[[#This Row],[FECHA PROG.]]+VLOOKUP(RANDBETWEEN(1,20),Tablas!$Q$6:$R$25,2,0))</f>
        <v>43372</v>
      </c>
      <c r="L717" s="7">
        <f ca="1">IF(Tabla1[[#This Row],[FECHA EJEC.]]="","",TIME(RANDBETWEEN(9,15),RANDBETWEEN(10,40),0))</f>
        <v>0.46527777777777779</v>
      </c>
      <c r="M717" s="7">
        <f ca="1">IF(Tabla1[[#This Row],[FECHA EJEC.]]="","",Tabla1[[#This Row],[HORA INICIO]]+TIME(RANDBETWEEN(1,4),RANDBETWEEN(10,30),0))</f>
        <v>0.60277777777777786</v>
      </c>
      <c r="N717" s="8">
        <f ca="1">IF(Tabla1[[#This Row],[FECHA EJEC.]]="","",HOUR(Tabla1[[#This Row],[HORA TERMINO]]-Tabla1[[#This Row],[HORA INICIO]])+MINUTE(Tabla1[[#This Row],[HORA TERMINO]]-Tabla1[[#This Row],[HORA INICIO]])/60)</f>
        <v>3.3</v>
      </c>
      <c r="O717" s="1" t="str">
        <f ca="1">IF(AND(K717=I717,J717="CONFORME"),"FECHA CUMPLIDA",IF(J717="STAND BY","STAND BY",IF(J717=""," ",IF(Tabla1[[#This Row],[FECHA EJEC.]]="","PENDIENTE",CONCATENATE("RETRASO DE ",(K717-I717)," DIAS")))))</f>
        <v>RETRASO DE 2 DIAS</v>
      </c>
      <c r="P717" s="2" t="str">
        <f ca="1">VLOOKUP(MONTH(Tabla1[[#This Row],[FECHA PROG.]]),Tabla2[],2,0)</f>
        <v>Set</v>
      </c>
      <c r="Q717" s="1">
        <f ca="1">YEAR(Tabla1[[#This Row],[FECHA PROG.]])</f>
        <v>2018</v>
      </c>
      <c r="R717" s="8">
        <f ca="1">360-SUMIFS(Tabla1[HORAS],Tabla1[MÁQUINA],Tabla1[[#This Row],[MÁQUINA]],Tabla1[AÑO],Tabla1[[#This Row],[AÑO]],Tabla1[MES],Tabla1[[#This Row],[MES]])</f>
        <v>350.76666666666665</v>
      </c>
      <c r="S717" s="17">
        <f ca="1">Tabla1[[#This Row],[HORAS DISPONIBLES]]/360</f>
        <v>0.9743518518518518</v>
      </c>
    </row>
    <row r="718" spans="1:19" x14ac:dyDescent="0.2">
      <c r="A718" s="1" t="s">
        <v>188</v>
      </c>
      <c r="B718" s="1" t="s">
        <v>35</v>
      </c>
      <c r="C718" s="1" t="str">
        <f ca="1">VLOOKUP(RANDBETWEEN(1,13),Tablas!$N$7:$O$19,2,0)</f>
        <v>MOTOTRAILLA</v>
      </c>
      <c r="D718" s="1" t="s">
        <v>12</v>
      </c>
      <c r="E718" s="1" t="s">
        <v>18</v>
      </c>
      <c r="F718" s="1">
        <v>106</v>
      </c>
      <c r="G718" s="1" t="s">
        <v>55</v>
      </c>
      <c r="H718" s="1">
        <v>1911</v>
      </c>
      <c r="I718" s="2">
        <f t="shared" ca="1" si="11"/>
        <v>43437</v>
      </c>
      <c r="J718" s="1" t="str">
        <f ca="1">IFERROR(IF(YEAR(Tabla1[[#This Row],[FECHA EJEC.]])&gt;0,"CONFORME","STANDBY"),"PENDIENTE")</f>
        <v>CONFORME</v>
      </c>
      <c r="K718" s="2">
        <f ca="1">IF(VLOOKUP(RANDBETWEEN(1,20),Tablas!$Q$6:$R$25,2,0)=0,"",Tabla1[[#This Row],[FECHA PROG.]]+VLOOKUP(RANDBETWEEN(1,20),Tablas!$Q$6:$R$25,2,0))</f>
        <v>43441</v>
      </c>
      <c r="L718" s="7">
        <f ca="1">IF(Tabla1[[#This Row],[FECHA EJEC.]]="","",TIME(RANDBETWEEN(9,15),RANDBETWEEN(10,40),0))</f>
        <v>0.56111111111111112</v>
      </c>
      <c r="M718" s="7">
        <f ca="1">IF(Tabla1[[#This Row],[FECHA EJEC.]]="","",Tabla1[[#This Row],[HORA INICIO]]+TIME(RANDBETWEEN(1,4),RANDBETWEEN(10,30),0))</f>
        <v>0.61527777777777781</v>
      </c>
      <c r="N718" s="8">
        <f ca="1">IF(Tabla1[[#This Row],[FECHA EJEC.]]="","",HOUR(Tabla1[[#This Row],[HORA TERMINO]]-Tabla1[[#This Row],[HORA INICIO]])+MINUTE(Tabla1[[#This Row],[HORA TERMINO]]-Tabla1[[#This Row],[HORA INICIO]])/60)</f>
        <v>1.3</v>
      </c>
      <c r="O718" s="1" t="str">
        <f ca="1">IF(AND(K718=I718,J718="CONFORME"),"FECHA CUMPLIDA",IF(J718="STAND BY","STAND BY",IF(J718=""," ",IF(Tabla1[[#This Row],[FECHA EJEC.]]="","PENDIENTE",CONCATENATE("RETRASO DE ",(K718-I718)," DIAS")))))</f>
        <v>RETRASO DE 4 DIAS</v>
      </c>
      <c r="P718" s="2" t="str">
        <f ca="1">VLOOKUP(MONTH(Tabla1[[#This Row],[FECHA PROG.]]),Tabla2[],2,0)</f>
        <v>Dic</v>
      </c>
      <c r="Q718" s="1">
        <f ca="1">YEAR(Tabla1[[#This Row],[FECHA PROG.]])</f>
        <v>2018</v>
      </c>
      <c r="R718" s="8">
        <f ca="1">360-SUMIFS(Tabla1[HORAS],Tabla1[MÁQUINA],Tabla1[[#This Row],[MÁQUINA]],Tabla1[AÑO],Tabla1[[#This Row],[AÑO]],Tabla1[MES],Tabla1[[#This Row],[MES]])</f>
        <v>330.26666666666665</v>
      </c>
      <c r="S718" s="17">
        <f ca="1">Tabla1[[#This Row],[HORAS DISPONIBLES]]/360</f>
        <v>0.91740740740740734</v>
      </c>
    </row>
    <row r="719" spans="1:19" x14ac:dyDescent="0.2">
      <c r="A719" s="1" t="s">
        <v>145</v>
      </c>
      <c r="B719" s="1" t="s">
        <v>39</v>
      </c>
      <c r="C719" s="1" t="str">
        <f ca="1">VLOOKUP(RANDBETWEEN(1,13),Tablas!$N$7:$O$19,2,0)</f>
        <v>MOTOTRAILLA</v>
      </c>
      <c r="D719" s="1" t="s">
        <v>12</v>
      </c>
      <c r="E719" s="1" t="s">
        <v>21</v>
      </c>
      <c r="F719" s="1">
        <v>107</v>
      </c>
      <c r="G719" s="1" t="s">
        <v>19</v>
      </c>
      <c r="H719" s="1">
        <v>1698</v>
      </c>
      <c r="I719" s="2">
        <f t="shared" ca="1" si="11"/>
        <v>43173</v>
      </c>
      <c r="J719" s="1" t="str">
        <f ca="1">IFERROR(IF(YEAR(Tabla1[[#This Row],[FECHA EJEC.]])&gt;0,"CONFORME","STANDBY"),"PENDIENTE")</f>
        <v>CONFORME</v>
      </c>
      <c r="K719" s="2">
        <f ca="1">IF(VLOOKUP(RANDBETWEEN(1,20),Tablas!$Q$6:$R$25,2,0)=0,"",Tabla1[[#This Row],[FECHA PROG.]]+VLOOKUP(RANDBETWEEN(1,20),Tablas!$Q$6:$R$25,2,0))</f>
        <v>43177</v>
      </c>
      <c r="L719" s="7">
        <f ca="1">IF(Tabla1[[#This Row],[FECHA EJEC.]]="","",TIME(RANDBETWEEN(9,15),RANDBETWEEN(10,40),0))</f>
        <v>0.59652777777777777</v>
      </c>
      <c r="M719" s="7">
        <f ca="1">IF(Tabla1[[#This Row],[FECHA EJEC.]]="","",Tabla1[[#This Row],[HORA INICIO]]+TIME(RANDBETWEEN(1,4),RANDBETWEEN(10,30),0))</f>
        <v>0.77500000000000002</v>
      </c>
      <c r="N719" s="8">
        <f ca="1">IF(Tabla1[[#This Row],[FECHA EJEC.]]="","",HOUR(Tabla1[[#This Row],[HORA TERMINO]]-Tabla1[[#This Row],[HORA INICIO]])+MINUTE(Tabla1[[#This Row],[HORA TERMINO]]-Tabla1[[#This Row],[HORA INICIO]])/60)</f>
        <v>4.2833333333333332</v>
      </c>
      <c r="O719" s="1" t="str">
        <f ca="1">IF(AND(K719=I719,J719="CONFORME"),"FECHA CUMPLIDA",IF(J719="STAND BY","STAND BY",IF(J719=""," ",IF(Tabla1[[#This Row],[FECHA EJEC.]]="","PENDIENTE",CONCATENATE("RETRASO DE ",(K719-I719)," DIAS")))))</f>
        <v>RETRASO DE 4 DIAS</v>
      </c>
      <c r="P719" s="2" t="str">
        <f ca="1">VLOOKUP(MONTH(Tabla1[[#This Row],[FECHA PROG.]]),Tabla2[],2,0)</f>
        <v>Mar</v>
      </c>
      <c r="Q719" s="1">
        <f ca="1">YEAR(Tabla1[[#This Row],[FECHA PROG.]])</f>
        <v>2018</v>
      </c>
      <c r="R719" s="8">
        <f ca="1">360-SUMIFS(Tabla1[HORAS],Tabla1[MÁQUINA],Tabla1[[#This Row],[MÁQUINA]],Tabla1[AÑO],Tabla1[[#This Row],[AÑO]],Tabla1[MES],Tabla1[[#This Row],[MES]])</f>
        <v>343.95</v>
      </c>
      <c r="S719" s="17">
        <f ca="1">Tabla1[[#This Row],[HORAS DISPONIBLES]]/360</f>
        <v>0.95541666666666658</v>
      </c>
    </row>
    <row r="720" spans="1:19" x14ac:dyDescent="0.2">
      <c r="A720" s="1" t="s">
        <v>146</v>
      </c>
      <c r="B720" s="1" t="s">
        <v>40</v>
      </c>
      <c r="C720" s="1" t="str">
        <f ca="1">VLOOKUP(RANDBETWEEN(1,13),Tablas!$N$7:$O$19,2,0)</f>
        <v>MOTONIVELADORA</v>
      </c>
      <c r="D720" s="1" t="s">
        <v>12</v>
      </c>
      <c r="E720" s="1" t="s">
        <v>24</v>
      </c>
      <c r="F720" s="1">
        <v>201</v>
      </c>
      <c r="G720" s="1" t="s">
        <v>25</v>
      </c>
      <c r="H720" s="1">
        <v>1168</v>
      </c>
      <c r="I720" s="2">
        <f t="shared" ca="1" si="11"/>
        <v>43244</v>
      </c>
      <c r="J720" s="1" t="str">
        <f ca="1">IFERROR(IF(YEAR(Tabla1[[#This Row],[FECHA EJEC.]])&gt;0,"CONFORME","STANDBY"),"PENDIENTE")</f>
        <v>CONFORME</v>
      </c>
      <c r="K720" s="2">
        <f ca="1">IF(VLOOKUP(RANDBETWEEN(1,20),Tablas!$Q$6:$R$25,2,0)=0,"",Tabla1[[#This Row],[FECHA PROG.]]+VLOOKUP(RANDBETWEEN(1,20),Tablas!$Q$6:$R$25,2,0))</f>
        <v>43246</v>
      </c>
      <c r="L720" s="7">
        <f ca="1">IF(Tabla1[[#This Row],[FECHA EJEC.]]="","",TIME(RANDBETWEEN(9,15),RANDBETWEEN(10,40),0))</f>
        <v>0.6479166666666667</v>
      </c>
      <c r="M720" s="7">
        <f ca="1">IF(Tabla1[[#This Row],[FECHA EJEC.]]="","",Tabla1[[#This Row],[HORA INICIO]]+TIME(RANDBETWEEN(1,4),RANDBETWEEN(10,30),0))</f>
        <v>0.74513888888888891</v>
      </c>
      <c r="N720" s="8">
        <f ca="1">IF(Tabla1[[#This Row],[FECHA EJEC.]]="","",HOUR(Tabla1[[#This Row],[HORA TERMINO]]-Tabla1[[#This Row],[HORA INICIO]])+MINUTE(Tabla1[[#This Row],[HORA TERMINO]]-Tabla1[[#This Row],[HORA INICIO]])/60)</f>
        <v>2.3333333333333335</v>
      </c>
      <c r="O720" s="1" t="str">
        <f ca="1">IF(AND(K720=I720,J720="CONFORME"),"FECHA CUMPLIDA",IF(J720="STAND BY","STAND BY",IF(J720=""," ",IF(Tabla1[[#This Row],[FECHA EJEC.]]="","PENDIENTE",CONCATENATE("RETRASO DE ",(K720-I720)," DIAS")))))</f>
        <v>RETRASO DE 2 DIAS</v>
      </c>
      <c r="P720" s="2" t="str">
        <f ca="1">VLOOKUP(MONTH(Tabla1[[#This Row],[FECHA PROG.]]),Tabla2[],2,0)</f>
        <v>May</v>
      </c>
      <c r="Q720" s="1">
        <f ca="1">YEAR(Tabla1[[#This Row],[FECHA PROG.]])</f>
        <v>2018</v>
      </c>
      <c r="R720" s="8">
        <f ca="1">360-SUMIFS(Tabla1[HORAS],Tabla1[MÁQUINA],Tabla1[[#This Row],[MÁQUINA]],Tabla1[AÑO],Tabla1[[#This Row],[AÑO]],Tabla1[MES],Tabla1[[#This Row],[MES]])</f>
        <v>350.03333333333336</v>
      </c>
      <c r="S720" s="17">
        <f ca="1">Tabla1[[#This Row],[HORAS DISPONIBLES]]/360</f>
        <v>0.97231481481481485</v>
      </c>
    </row>
    <row r="721" spans="1:19" x14ac:dyDescent="0.2">
      <c r="A721" s="1" t="s">
        <v>151</v>
      </c>
      <c r="B721" s="1" t="s">
        <v>49</v>
      </c>
      <c r="C721" s="1" t="str">
        <f ca="1">VLOOKUP(RANDBETWEEN(1,13),Tablas!$N$7:$O$19,2,0)</f>
        <v>DRAGALINA</v>
      </c>
      <c r="D721" s="1" t="s">
        <v>12</v>
      </c>
      <c r="E721" s="1" t="s">
        <v>13</v>
      </c>
      <c r="F721" s="1">
        <v>107</v>
      </c>
      <c r="G721" s="1" t="s">
        <v>14</v>
      </c>
      <c r="H721" s="1">
        <v>1420</v>
      </c>
      <c r="I721" s="2">
        <f t="shared" ca="1" si="11"/>
        <v>43105</v>
      </c>
      <c r="J721" s="1" t="str">
        <f ca="1">IFERROR(IF(YEAR(Tabla1[[#This Row],[FECHA EJEC.]])&gt;0,"CONFORME","STANDBY"),"PENDIENTE")</f>
        <v>CONFORME</v>
      </c>
      <c r="K721" s="2">
        <f ca="1">IF(VLOOKUP(RANDBETWEEN(1,20),Tablas!$Q$6:$R$25,2,0)=0,"",Tabla1[[#This Row],[FECHA PROG.]]+VLOOKUP(RANDBETWEEN(1,20),Tablas!$Q$6:$R$25,2,0))</f>
        <v>43105</v>
      </c>
      <c r="L721" s="7">
        <f ca="1">IF(Tabla1[[#This Row],[FECHA EJEC.]]="","",TIME(RANDBETWEEN(9,15),RANDBETWEEN(10,40),0))</f>
        <v>0.59652777777777777</v>
      </c>
      <c r="M721" s="7">
        <f ca="1">IF(Tabla1[[#This Row],[FECHA EJEC.]]="","",Tabla1[[#This Row],[HORA INICIO]]+TIME(RANDBETWEEN(1,4),RANDBETWEEN(10,30),0))</f>
        <v>0.77152777777777781</v>
      </c>
      <c r="N721" s="8">
        <f ca="1">IF(Tabla1[[#This Row],[FECHA EJEC.]]="","",HOUR(Tabla1[[#This Row],[HORA TERMINO]]-Tabla1[[#This Row],[HORA INICIO]])+MINUTE(Tabla1[[#This Row],[HORA TERMINO]]-Tabla1[[#This Row],[HORA INICIO]])/60)</f>
        <v>4.2</v>
      </c>
      <c r="O721" s="1" t="str">
        <f ca="1">IF(AND(K721=I721,J721="CONFORME"),"FECHA CUMPLIDA",IF(J721="STAND BY","STAND BY",IF(J721=""," ",IF(Tabla1[[#This Row],[FECHA EJEC.]]="","PENDIENTE",CONCATENATE("RETRASO DE ",(K721-I721)," DIAS")))))</f>
        <v>FECHA CUMPLIDA</v>
      </c>
      <c r="P721" s="2" t="str">
        <f ca="1">VLOOKUP(MONTH(Tabla1[[#This Row],[FECHA PROG.]]),Tabla2[],2,0)</f>
        <v>Ene</v>
      </c>
      <c r="Q721" s="1">
        <f ca="1">YEAR(Tabla1[[#This Row],[FECHA PROG.]])</f>
        <v>2018</v>
      </c>
      <c r="R721" s="8">
        <f ca="1">360-SUMIFS(Tabla1[HORAS],Tabla1[MÁQUINA],Tabla1[[#This Row],[MÁQUINA]],Tabla1[AÑO],Tabla1[[#This Row],[AÑO]],Tabla1[MES],Tabla1[[#This Row],[MES]])</f>
        <v>351.31666666666666</v>
      </c>
      <c r="S721" s="17">
        <f ca="1">Tabla1[[#This Row],[HORAS DISPONIBLES]]/360</f>
        <v>0.9758796296296296</v>
      </c>
    </row>
    <row r="722" spans="1:19" x14ac:dyDescent="0.2">
      <c r="A722" s="1" t="s">
        <v>154</v>
      </c>
      <c r="B722" s="1" t="s">
        <v>61</v>
      </c>
      <c r="C722" s="1" t="str">
        <f ca="1">VLOOKUP(RANDBETWEEN(1,13),Tablas!$N$7:$O$19,2,0)</f>
        <v>MOTOTRAILLA</v>
      </c>
      <c r="E722" s="1" t="s">
        <v>18</v>
      </c>
      <c r="F722" s="1">
        <v>107</v>
      </c>
      <c r="G722" s="1" t="s">
        <v>19</v>
      </c>
      <c r="H722" s="1">
        <v>1698</v>
      </c>
      <c r="I722" s="2">
        <f t="shared" ca="1" si="11"/>
        <v>43249</v>
      </c>
      <c r="J722" s="1" t="str">
        <f ca="1">IFERROR(IF(YEAR(Tabla1[[#This Row],[FECHA EJEC.]])&gt;0,"CONFORME","STANDBY"),"PENDIENTE")</f>
        <v>CONFORME</v>
      </c>
      <c r="K722" s="2">
        <f ca="1">IF(VLOOKUP(RANDBETWEEN(1,20),Tablas!$Q$6:$R$25,2,0)=0,"",Tabla1[[#This Row],[FECHA PROG.]]+VLOOKUP(RANDBETWEEN(1,20),Tablas!$Q$6:$R$25,2,0))</f>
        <v>43252</v>
      </c>
      <c r="L722" s="7">
        <f ca="1">IF(Tabla1[[#This Row],[FECHA EJEC.]]="","",TIME(RANDBETWEEN(9,15),RANDBETWEEN(10,40),0))</f>
        <v>0.51527777777777772</v>
      </c>
      <c r="M722" s="7">
        <f ca="1">IF(Tabla1[[#This Row],[FECHA EJEC.]]="","",Tabla1[[#This Row],[HORA INICIO]]+TIME(RANDBETWEEN(1,4),RANDBETWEEN(10,30),0))</f>
        <v>0.69166666666666665</v>
      </c>
      <c r="N722" s="8">
        <f ca="1">IF(Tabla1[[#This Row],[FECHA EJEC.]]="","",HOUR(Tabla1[[#This Row],[HORA TERMINO]]-Tabla1[[#This Row],[HORA INICIO]])+MINUTE(Tabla1[[#This Row],[HORA TERMINO]]-Tabla1[[#This Row],[HORA INICIO]])/60)</f>
        <v>4.2333333333333334</v>
      </c>
      <c r="O722" s="1" t="str">
        <f ca="1">IF(AND(K722=I722,J722="CONFORME"),"FECHA CUMPLIDA",IF(J722="STAND BY","STAND BY",IF(J722=""," ",IF(Tabla1[[#This Row],[FECHA EJEC.]]="","PENDIENTE",CONCATENATE("RETRASO DE ",(K722-I722)," DIAS")))))</f>
        <v>RETRASO DE 3 DIAS</v>
      </c>
      <c r="P722" s="2" t="str">
        <f ca="1">VLOOKUP(MONTH(Tabla1[[#This Row],[FECHA PROG.]]),Tabla2[],2,0)</f>
        <v>May</v>
      </c>
      <c r="Q722" s="1">
        <f ca="1">YEAR(Tabla1[[#This Row],[FECHA PROG.]])</f>
        <v>2018</v>
      </c>
      <c r="R722" s="8">
        <f ca="1">360-SUMIFS(Tabla1[HORAS],Tabla1[MÁQUINA],Tabla1[[#This Row],[MÁQUINA]],Tabla1[AÑO],Tabla1[[#This Row],[AÑO]],Tabla1[MES],Tabla1[[#This Row],[MES]])</f>
        <v>340.66666666666669</v>
      </c>
      <c r="S722" s="17">
        <f ca="1">Tabla1[[#This Row],[HORAS DISPONIBLES]]/360</f>
        <v>0.9462962962962963</v>
      </c>
    </row>
    <row r="723" spans="1:19" x14ac:dyDescent="0.2">
      <c r="A723" s="1" t="s">
        <v>139</v>
      </c>
      <c r="B723" s="1" t="s">
        <v>28</v>
      </c>
      <c r="C723" s="1" t="str">
        <f ca="1">VLOOKUP(RANDBETWEEN(1,13),Tablas!$N$7:$O$19,2,0)</f>
        <v>TRACTORES</v>
      </c>
      <c r="D723" s="1" t="s">
        <v>12</v>
      </c>
      <c r="E723" s="1" t="s">
        <v>13</v>
      </c>
      <c r="F723" s="1">
        <v>106</v>
      </c>
      <c r="G723" s="1" t="s">
        <v>14</v>
      </c>
      <c r="H723" s="1">
        <v>1420</v>
      </c>
      <c r="I723" s="2">
        <f t="shared" ca="1" si="11"/>
        <v>43589</v>
      </c>
      <c r="J723" s="1" t="str">
        <f ca="1">IFERROR(IF(YEAR(Tabla1[[#This Row],[FECHA EJEC.]])&gt;0,"CONFORME","STANDBY"),"PENDIENTE")</f>
        <v>CONFORME</v>
      </c>
      <c r="K723" s="2">
        <f ca="1">IF(VLOOKUP(RANDBETWEEN(1,20),Tablas!$Q$6:$R$25,2,0)=0,"",Tabla1[[#This Row],[FECHA PROG.]]+VLOOKUP(RANDBETWEEN(1,20),Tablas!$Q$6:$R$25,2,0))</f>
        <v>43589</v>
      </c>
      <c r="L723" s="7">
        <f ca="1">IF(Tabla1[[#This Row],[FECHA EJEC.]]="","",TIME(RANDBETWEEN(9,15),RANDBETWEEN(10,40),0))</f>
        <v>0.4777777777777778</v>
      </c>
      <c r="M723" s="7">
        <f ca="1">IF(Tabla1[[#This Row],[FECHA EJEC.]]="","",Tabla1[[#This Row],[HORA INICIO]]+TIME(RANDBETWEEN(1,4),RANDBETWEEN(10,30),0))</f>
        <v>0.66111111111111109</v>
      </c>
      <c r="N723" s="8">
        <f ca="1">IF(Tabla1[[#This Row],[FECHA EJEC.]]="","",HOUR(Tabla1[[#This Row],[HORA TERMINO]]-Tabla1[[#This Row],[HORA INICIO]])+MINUTE(Tabla1[[#This Row],[HORA TERMINO]]-Tabla1[[#This Row],[HORA INICIO]])/60)</f>
        <v>4.4000000000000004</v>
      </c>
      <c r="O723" s="1" t="str">
        <f ca="1">IF(AND(K723=I723,J723="CONFORME"),"FECHA CUMPLIDA",IF(J723="STAND BY","STAND BY",IF(J723=""," ",IF(Tabla1[[#This Row],[FECHA EJEC.]]="","PENDIENTE",CONCATENATE("RETRASO DE ",(K723-I723)," DIAS")))))</f>
        <v>FECHA CUMPLIDA</v>
      </c>
      <c r="P723" s="2" t="str">
        <f ca="1">VLOOKUP(MONTH(Tabla1[[#This Row],[FECHA PROG.]]),Tabla2[],2,0)</f>
        <v>May</v>
      </c>
      <c r="Q723" s="1">
        <f ca="1">YEAR(Tabla1[[#This Row],[FECHA PROG.]])</f>
        <v>2019</v>
      </c>
      <c r="R723" s="8">
        <f ca="1">360-SUMIFS(Tabla1[HORAS],Tabla1[MÁQUINA],Tabla1[[#This Row],[MÁQUINA]],Tabla1[AÑO],Tabla1[[#This Row],[AÑO]],Tabla1[MES],Tabla1[[#This Row],[MES]])</f>
        <v>335.88333333333333</v>
      </c>
      <c r="S723" s="17">
        <f ca="1">Tabla1[[#This Row],[HORAS DISPONIBLES]]/360</f>
        <v>0.93300925925925926</v>
      </c>
    </row>
    <row r="724" spans="1:19" x14ac:dyDescent="0.2">
      <c r="A724" s="1" t="s">
        <v>139</v>
      </c>
      <c r="B724" s="1" t="s">
        <v>28</v>
      </c>
      <c r="C724" s="1" t="str">
        <f ca="1">VLOOKUP(RANDBETWEEN(1,13),Tablas!$N$7:$O$19,2,0)</f>
        <v>COMPACTADORA</v>
      </c>
      <c r="D724" s="1" t="s">
        <v>12</v>
      </c>
      <c r="E724" s="1" t="s">
        <v>18</v>
      </c>
      <c r="F724" s="1">
        <v>106</v>
      </c>
      <c r="G724" s="1" t="s">
        <v>55</v>
      </c>
      <c r="H724" s="1">
        <v>1911</v>
      </c>
      <c r="I724" s="2">
        <f t="shared" ca="1" si="11"/>
        <v>43260</v>
      </c>
      <c r="J724" s="1" t="str">
        <f ca="1">IFERROR(IF(YEAR(Tabla1[[#This Row],[FECHA EJEC.]])&gt;0,"CONFORME","STANDBY"),"PENDIENTE")</f>
        <v>PENDIENTE</v>
      </c>
      <c r="K724" s="2" t="str">
        <f ca="1">IF(VLOOKUP(RANDBETWEEN(1,20),Tablas!$Q$6:$R$25,2,0)=0,"",Tabla1[[#This Row],[FECHA PROG.]]+VLOOKUP(RANDBETWEEN(1,20),Tablas!$Q$6:$R$25,2,0))</f>
        <v/>
      </c>
      <c r="L724" s="7" t="str">
        <f ca="1">IF(Tabla1[[#This Row],[FECHA EJEC.]]="","",TIME(RANDBETWEEN(9,15),RANDBETWEEN(10,40),0))</f>
        <v/>
      </c>
      <c r="M724" s="7" t="str">
        <f ca="1">IF(Tabla1[[#This Row],[FECHA EJEC.]]="","",Tabla1[[#This Row],[HORA INICIO]]+TIME(RANDBETWEEN(1,4),RANDBETWEEN(10,30),0))</f>
        <v/>
      </c>
      <c r="N724" s="8" t="str">
        <f ca="1">IF(Tabla1[[#This Row],[FECHA EJEC.]]="","",HOUR(Tabla1[[#This Row],[HORA TERMINO]]-Tabla1[[#This Row],[HORA INICIO]])+MINUTE(Tabla1[[#This Row],[HORA TERMINO]]-Tabla1[[#This Row],[HORA INICIO]])/60)</f>
        <v/>
      </c>
      <c r="O724" s="1" t="str">
        <f ca="1">IF(AND(K724=I724,J724="CONFORME"),"FECHA CUMPLIDA",IF(J724="STAND BY","STAND BY",IF(J724=""," ",IF(Tabla1[[#This Row],[FECHA EJEC.]]="","PENDIENTE",CONCATENATE("RETRASO DE ",(K724-I724)," DIAS")))))</f>
        <v>PENDIENTE</v>
      </c>
      <c r="P724" s="2" t="str">
        <f ca="1">VLOOKUP(MONTH(Tabla1[[#This Row],[FECHA PROG.]]),Tabla2[],2,0)</f>
        <v>Jun</v>
      </c>
      <c r="Q724" s="1">
        <f ca="1">YEAR(Tabla1[[#This Row],[FECHA PROG.]])</f>
        <v>2018</v>
      </c>
      <c r="R724" s="8">
        <f ca="1">360-SUMIFS(Tabla1[HORAS],Tabla1[MÁQUINA],Tabla1[[#This Row],[MÁQUINA]],Tabla1[AÑO],Tabla1[[#This Row],[AÑO]],Tabla1[MES],Tabla1[[#This Row],[MES]])</f>
        <v>306.26666666666665</v>
      </c>
      <c r="S724" s="17">
        <f ca="1">Tabla1[[#This Row],[HORAS DISPONIBLES]]/360</f>
        <v>0.85074074074074069</v>
      </c>
    </row>
    <row r="725" spans="1:19" x14ac:dyDescent="0.2">
      <c r="A725" s="1" t="s">
        <v>144</v>
      </c>
      <c r="B725" s="1" t="s">
        <v>36</v>
      </c>
      <c r="C725" s="1" t="str">
        <f ca="1">VLOOKUP(RANDBETWEEN(1,13),Tablas!$N$7:$O$19,2,0)</f>
        <v>LAS VOLQUETAS</v>
      </c>
      <c r="D725" s="1" t="s">
        <v>12</v>
      </c>
      <c r="E725" s="1" t="s">
        <v>21</v>
      </c>
      <c r="F725" s="1">
        <v>107</v>
      </c>
      <c r="G725" s="1" t="s">
        <v>19</v>
      </c>
      <c r="H725" s="1">
        <v>1698</v>
      </c>
      <c r="I725" s="2">
        <f t="shared" ca="1" si="11"/>
        <v>43353</v>
      </c>
      <c r="J725" s="1" t="str">
        <f ca="1">IFERROR(IF(YEAR(Tabla1[[#This Row],[FECHA EJEC.]])&gt;0,"CONFORME","STANDBY"),"PENDIENTE")</f>
        <v>CONFORME</v>
      </c>
      <c r="K725" s="2">
        <f ca="1">IF(VLOOKUP(RANDBETWEEN(1,20),Tablas!$Q$6:$R$25,2,0)=0,"",Tabla1[[#This Row],[FECHA PROG.]]+VLOOKUP(RANDBETWEEN(1,20),Tablas!$Q$6:$R$25,2,0))</f>
        <v>43353</v>
      </c>
      <c r="L725" s="7">
        <f ca="1">IF(Tabla1[[#This Row],[FECHA EJEC.]]="","",TIME(RANDBETWEEN(9,15),RANDBETWEEN(10,40),0))</f>
        <v>0.61041666666666672</v>
      </c>
      <c r="M725" s="7">
        <f ca="1">IF(Tabla1[[#This Row],[FECHA EJEC.]]="","",Tabla1[[#This Row],[HORA INICIO]]+TIME(RANDBETWEEN(1,4),RANDBETWEEN(10,30),0))</f>
        <v>0.66944444444444451</v>
      </c>
      <c r="N725" s="8">
        <f ca="1">IF(Tabla1[[#This Row],[FECHA EJEC.]]="","",HOUR(Tabla1[[#This Row],[HORA TERMINO]]-Tabla1[[#This Row],[HORA INICIO]])+MINUTE(Tabla1[[#This Row],[HORA TERMINO]]-Tabla1[[#This Row],[HORA INICIO]])/60)</f>
        <v>1.4166666666666667</v>
      </c>
      <c r="O725" s="1" t="str">
        <f ca="1">IF(AND(K725=I725,J725="CONFORME"),"FECHA CUMPLIDA",IF(J725="STAND BY","STAND BY",IF(J725=""," ",IF(Tabla1[[#This Row],[FECHA EJEC.]]="","PENDIENTE",CONCATENATE("RETRASO DE ",(K725-I725)," DIAS")))))</f>
        <v>FECHA CUMPLIDA</v>
      </c>
      <c r="P725" s="2" t="str">
        <f ca="1">VLOOKUP(MONTH(Tabla1[[#This Row],[FECHA PROG.]]),Tabla2[],2,0)</f>
        <v>Set</v>
      </c>
      <c r="Q725" s="1">
        <f ca="1">YEAR(Tabla1[[#This Row],[FECHA PROG.]])</f>
        <v>2018</v>
      </c>
      <c r="R725" s="8">
        <f ca="1">360-SUMIFS(Tabla1[HORAS],Tabla1[MÁQUINA],Tabla1[[#This Row],[MÁQUINA]],Tabla1[AÑO],Tabla1[[#This Row],[AÑO]],Tabla1[MES],Tabla1[[#This Row],[MES]])</f>
        <v>354.41666666666669</v>
      </c>
      <c r="S725" s="17">
        <f ca="1">Tabla1[[#This Row],[HORAS DISPONIBLES]]/360</f>
        <v>0.98449074074074083</v>
      </c>
    </row>
    <row r="726" spans="1:19" x14ac:dyDescent="0.2">
      <c r="A726" s="1" t="s">
        <v>148</v>
      </c>
      <c r="B726" s="1" t="s">
        <v>43</v>
      </c>
      <c r="C726" s="1" t="str">
        <f ca="1">VLOOKUP(RANDBETWEEN(1,13),Tablas!$N$7:$O$19,2,0)</f>
        <v>PAVIMENTADORA</v>
      </c>
      <c r="D726" s="1" t="s">
        <v>12</v>
      </c>
      <c r="E726" s="1" t="s">
        <v>24</v>
      </c>
      <c r="F726" s="1">
        <v>201</v>
      </c>
      <c r="G726" s="1" t="s">
        <v>25</v>
      </c>
      <c r="H726" s="1">
        <v>1168</v>
      </c>
      <c r="I726" s="2">
        <f t="shared" ca="1" si="11"/>
        <v>43616</v>
      </c>
      <c r="J726" s="1" t="str">
        <f ca="1">IFERROR(IF(YEAR(Tabla1[[#This Row],[FECHA EJEC.]])&gt;0,"CONFORME","STANDBY"),"PENDIENTE")</f>
        <v>CONFORME</v>
      </c>
      <c r="K726" s="2">
        <f ca="1">IF(VLOOKUP(RANDBETWEEN(1,20),Tablas!$Q$6:$R$25,2,0)=0,"",Tabla1[[#This Row],[FECHA PROG.]]+VLOOKUP(RANDBETWEEN(1,20),Tablas!$Q$6:$R$25,2,0))</f>
        <v>43617</v>
      </c>
      <c r="L726" s="7">
        <f ca="1">IF(Tabla1[[#This Row],[FECHA EJEC.]]="","",TIME(RANDBETWEEN(9,15),RANDBETWEEN(10,40),0))</f>
        <v>0.47361111111111109</v>
      </c>
      <c r="M726" s="7">
        <f ca="1">IF(Tabla1[[#This Row],[FECHA EJEC.]]="","",Tabla1[[#This Row],[HORA INICIO]]+TIME(RANDBETWEEN(1,4),RANDBETWEEN(10,30),0))</f>
        <v>0.60763888888888884</v>
      </c>
      <c r="N726" s="8">
        <f ca="1">IF(Tabla1[[#This Row],[FECHA EJEC.]]="","",HOUR(Tabla1[[#This Row],[HORA TERMINO]]-Tabla1[[#This Row],[HORA INICIO]])+MINUTE(Tabla1[[#This Row],[HORA TERMINO]]-Tabla1[[#This Row],[HORA INICIO]])/60)</f>
        <v>3.2166666666666668</v>
      </c>
      <c r="O726" s="1" t="str">
        <f ca="1">IF(AND(K726=I726,J726="CONFORME"),"FECHA CUMPLIDA",IF(J726="STAND BY","STAND BY",IF(J726=""," ",IF(Tabla1[[#This Row],[FECHA EJEC.]]="","PENDIENTE",CONCATENATE("RETRASO DE ",(K726-I726)," DIAS")))))</f>
        <v>RETRASO DE 1 DIAS</v>
      </c>
      <c r="P726" s="2" t="str">
        <f ca="1">VLOOKUP(MONTH(Tabla1[[#This Row],[FECHA PROG.]]),Tabla2[],2,0)</f>
        <v>May</v>
      </c>
      <c r="Q726" s="1">
        <f ca="1">YEAR(Tabla1[[#This Row],[FECHA PROG.]])</f>
        <v>2019</v>
      </c>
      <c r="R726" s="8">
        <f ca="1">360-SUMIFS(Tabla1[HORAS],Tabla1[MÁQUINA],Tabla1[[#This Row],[MÁQUINA]],Tabla1[AÑO],Tabla1[[#This Row],[AÑO]],Tabla1[MES],Tabla1[[#This Row],[MES]])</f>
        <v>356.78333333333336</v>
      </c>
      <c r="S726" s="17">
        <f ca="1">Tabla1[[#This Row],[HORAS DISPONIBLES]]/360</f>
        <v>0.9910648148148149</v>
      </c>
    </row>
    <row r="727" spans="1:19" x14ac:dyDescent="0.2">
      <c r="A727" s="1" t="s">
        <v>141</v>
      </c>
      <c r="B727" s="1" t="s">
        <v>50</v>
      </c>
      <c r="C727" s="1" t="str">
        <f ca="1">VLOOKUP(RANDBETWEEN(1,13),Tablas!$N$7:$O$19,2,0)</f>
        <v>LAS VOLQUETAS</v>
      </c>
      <c r="D727" s="1" t="s">
        <v>12</v>
      </c>
      <c r="E727" s="1" t="s">
        <v>13</v>
      </c>
      <c r="F727" s="1">
        <v>107</v>
      </c>
      <c r="G727" s="1" t="s">
        <v>14</v>
      </c>
      <c r="H727" s="1">
        <v>1420</v>
      </c>
      <c r="I727" s="2">
        <f t="shared" ca="1" si="11"/>
        <v>43317</v>
      </c>
      <c r="J727" s="1" t="str">
        <f ca="1">IFERROR(IF(YEAR(Tabla1[[#This Row],[FECHA EJEC.]])&gt;0,"CONFORME","STANDBY"),"PENDIENTE")</f>
        <v>CONFORME</v>
      </c>
      <c r="K727" s="2">
        <f ca="1">IF(VLOOKUP(RANDBETWEEN(1,20),Tablas!$Q$6:$R$25,2,0)=0,"",Tabla1[[#This Row],[FECHA PROG.]]+VLOOKUP(RANDBETWEEN(1,20),Tablas!$Q$6:$R$25,2,0))</f>
        <v>43317</v>
      </c>
      <c r="L727" s="7">
        <f ca="1">IF(Tabla1[[#This Row],[FECHA EJEC.]]="","",TIME(RANDBETWEEN(9,15),RANDBETWEEN(10,40),0))</f>
        <v>0.46597222222222223</v>
      </c>
      <c r="M727" s="7">
        <f ca="1">IF(Tabla1[[#This Row],[FECHA EJEC.]]="","",Tabla1[[#This Row],[HORA INICIO]]+TIME(RANDBETWEEN(1,4),RANDBETWEEN(10,30),0))</f>
        <v>0.52500000000000002</v>
      </c>
      <c r="N727" s="8">
        <f ca="1">IF(Tabla1[[#This Row],[FECHA EJEC.]]="","",HOUR(Tabla1[[#This Row],[HORA TERMINO]]-Tabla1[[#This Row],[HORA INICIO]])+MINUTE(Tabla1[[#This Row],[HORA TERMINO]]-Tabla1[[#This Row],[HORA INICIO]])/60)</f>
        <v>1.4166666666666667</v>
      </c>
      <c r="O727" s="1" t="str">
        <f ca="1">IF(AND(K727=I727,J727="CONFORME"),"FECHA CUMPLIDA",IF(J727="STAND BY","STAND BY",IF(J727=""," ",IF(Tabla1[[#This Row],[FECHA EJEC.]]="","PENDIENTE",CONCATENATE("RETRASO DE ",(K727-I727)," DIAS")))))</f>
        <v>FECHA CUMPLIDA</v>
      </c>
      <c r="P727" s="2" t="str">
        <f ca="1">VLOOKUP(MONTH(Tabla1[[#This Row],[FECHA PROG.]]),Tabla2[],2,0)</f>
        <v>Ago</v>
      </c>
      <c r="Q727" s="1">
        <f ca="1">YEAR(Tabla1[[#This Row],[FECHA PROG.]])</f>
        <v>2018</v>
      </c>
      <c r="R727" s="8">
        <f ca="1">360-SUMIFS(Tabla1[HORAS],Tabla1[MÁQUINA],Tabla1[[#This Row],[MÁQUINA]],Tabla1[AÑO],Tabla1[[#This Row],[AÑO]],Tabla1[MES],Tabla1[[#This Row],[MES]])</f>
        <v>345.85</v>
      </c>
      <c r="S727" s="17">
        <f ca="1">Tabla1[[#This Row],[HORAS DISPONIBLES]]/360</f>
        <v>0.96069444444444452</v>
      </c>
    </row>
    <row r="728" spans="1:19" x14ac:dyDescent="0.2">
      <c r="A728" s="1" t="s">
        <v>154</v>
      </c>
      <c r="B728" s="1" t="s">
        <v>63</v>
      </c>
      <c r="C728" s="1" t="str">
        <f ca="1">VLOOKUP(RANDBETWEEN(1,13),Tablas!$N$7:$O$19,2,0)</f>
        <v>ESCREPA</v>
      </c>
      <c r="E728" s="1" t="s">
        <v>18</v>
      </c>
      <c r="F728" s="1">
        <v>107</v>
      </c>
      <c r="G728" s="1" t="s">
        <v>19</v>
      </c>
      <c r="H728" s="1">
        <v>1698</v>
      </c>
      <c r="I728" s="2">
        <f t="shared" ca="1" si="11"/>
        <v>43287</v>
      </c>
      <c r="J728" s="1" t="str">
        <f ca="1">IFERROR(IF(YEAR(Tabla1[[#This Row],[FECHA EJEC.]])&gt;0,"CONFORME","STANDBY"),"PENDIENTE")</f>
        <v>CONFORME</v>
      </c>
      <c r="K728" s="2">
        <f ca="1">IF(VLOOKUP(RANDBETWEEN(1,20),Tablas!$Q$6:$R$25,2,0)=0,"",Tabla1[[#This Row],[FECHA PROG.]]+VLOOKUP(RANDBETWEEN(1,20),Tablas!$Q$6:$R$25,2,0))</f>
        <v>43288</v>
      </c>
      <c r="L728" s="7">
        <f ca="1">IF(Tabla1[[#This Row],[FECHA EJEC.]]="","",TIME(RANDBETWEEN(9,15),RANDBETWEEN(10,40),0))</f>
        <v>0.56388888888888888</v>
      </c>
      <c r="M728" s="7">
        <f ca="1">IF(Tabla1[[#This Row],[FECHA EJEC.]]="","",Tabla1[[#This Row],[HORA INICIO]]+TIME(RANDBETWEEN(1,4),RANDBETWEEN(10,30),0))</f>
        <v>0.62083333333333335</v>
      </c>
      <c r="N728" s="8">
        <f ca="1">IF(Tabla1[[#This Row],[FECHA EJEC.]]="","",HOUR(Tabla1[[#This Row],[HORA TERMINO]]-Tabla1[[#This Row],[HORA INICIO]])+MINUTE(Tabla1[[#This Row],[HORA TERMINO]]-Tabla1[[#This Row],[HORA INICIO]])/60)</f>
        <v>1.3666666666666667</v>
      </c>
      <c r="O728" s="1" t="str">
        <f ca="1">IF(AND(K728=I728,J728="CONFORME"),"FECHA CUMPLIDA",IF(J728="STAND BY","STAND BY",IF(J728=""," ",IF(Tabla1[[#This Row],[FECHA EJEC.]]="","PENDIENTE",CONCATENATE("RETRASO DE ",(K728-I728)," DIAS")))))</f>
        <v>RETRASO DE 1 DIAS</v>
      </c>
      <c r="P728" s="2" t="str">
        <f ca="1">VLOOKUP(MONTH(Tabla1[[#This Row],[FECHA PROG.]]),Tabla2[],2,0)</f>
        <v>Jul</v>
      </c>
      <c r="Q728" s="1">
        <f ca="1">YEAR(Tabla1[[#This Row],[FECHA PROG.]])</f>
        <v>2018</v>
      </c>
      <c r="R728" s="8">
        <f ca="1">360-SUMIFS(Tabla1[HORAS],Tabla1[MÁQUINA],Tabla1[[#This Row],[MÁQUINA]],Tabla1[AÑO],Tabla1[[#This Row],[AÑO]],Tabla1[MES],Tabla1[[#This Row],[MES]])</f>
        <v>347.18333333333334</v>
      </c>
      <c r="S728" s="17">
        <f ca="1">Tabla1[[#This Row],[HORAS DISPONIBLES]]/360</f>
        <v>0.96439814814814817</v>
      </c>
    </row>
    <row r="729" spans="1:19" x14ac:dyDescent="0.2">
      <c r="A729" s="1" t="s">
        <v>185</v>
      </c>
      <c r="B729" s="1" t="s">
        <v>95</v>
      </c>
      <c r="C729" s="1" t="str">
        <f ca="1">VLOOKUP(RANDBETWEEN(1,13),Tablas!$N$7:$O$19,2,0)</f>
        <v>CARGADORA</v>
      </c>
      <c r="E729" s="1" t="s">
        <v>18</v>
      </c>
      <c r="F729" s="1">
        <v>201</v>
      </c>
      <c r="G729" s="1" t="s">
        <v>55</v>
      </c>
      <c r="H729" s="1">
        <v>1911</v>
      </c>
      <c r="I729" s="2">
        <f t="shared" ca="1" si="11"/>
        <v>43467</v>
      </c>
      <c r="J729" s="1" t="str">
        <f ca="1">IFERROR(IF(YEAR(Tabla1[[#This Row],[FECHA EJEC.]])&gt;0,"CONFORME","STANDBY"),"PENDIENTE")</f>
        <v>CONFORME</v>
      </c>
      <c r="K729" s="2">
        <f ca="1">IF(VLOOKUP(RANDBETWEEN(1,20),Tablas!$Q$6:$R$25,2,0)=0,"",Tabla1[[#This Row],[FECHA PROG.]]+VLOOKUP(RANDBETWEEN(1,20),Tablas!$Q$6:$R$25,2,0))</f>
        <v>43470</v>
      </c>
      <c r="L729" s="7">
        <f ca="1">IF(Tabla1[[#This Row],[FECHA EJEC.]]="","",TIME(RANDBETWEEN(9,15),RANDBETWEEN(10,40),0))</f>
        <v>0.55277777777777781</v>
      </c>
      <c r="M729" s="7">
        <f ca="1">IF(Tabla1[[#This Row],[FECHA EJEC.]]="","",Tabla1[[#This Row],[HORA INICIO]]+TIME(RANDBETWEEN(1,4),RANDBETWEEN(10,30),0))</f>
        <v>0.60555555555555562</v>
      </c>
      <c r="N729" s="8">
        <f ca="1">IF(Tabla1[[#This Row],[FECHA EJEC.]]="","",HOUR(Tabla1[[#This Row],[HORA TERMINO]]-Tabla1[[#This Row],[HORA INICIO]])+MINUTE(Tabla1[[#This Row],[HORA TERMINO]]-Tabla1[[#This Row],[HORA INICIO]])/60)</f>
        <v>1.2666666666666666</v>
      </c>
      <c r="O729" s="1" t="str">
        <f ca="1">IF(AND(K729=I729,J729="CONFORME"),"FECHA CUMPLIDA",IF(J729="STAND BY","STAND BY",IF(J729=""," ",IF(Tabla1[[#This Row],[FECHA EJEC.]]="","PENDIENTE",CONCATENATE("RETRASO DE ",(K729-I729)," DIAS")))))</f>
        <v>RETRASO DE 3 DIAS</v>
      </c>
      <c r="P729" s="2" t="str">
        <f ca="1">VLOOKUP(MONTH(Tabla1[[#This Row],[FECHA PROG.]]),Tabla2[],2,0)</f>
        <v>Ene</v>
      </c>
      <c r="Q729" s="1">
        <f ca="1">YEAR(Tabla1[[#This Row],[FECHA PROG.]])</f>
        <v>2019</v>
      </c>
      <c r="R729" s="8">
        <f ca="1">360-SUMIFS(Tabla1[HORAS],Tabla1[MÁQUINA],Tabla1[[#This Row],[MÁQUINA]],Tabla1[AÑO],Tabla1[[#This Row],[AÑO]],Tabla1[MES],Tabla1[[#This Row],[MES]])</f>
        <v>358.73333333333335</v>
      </c>
      <c r="S729" s="17">
        <f ca="1">Tabla1[[#This Row],[HORAS DISPONIBLES]]/360</f>
        <v>0.99648148148148152</v>
      </c>
    </row>
    <row r="730" spans="1:19" x14ac:dyDescent="0.2">
      <c r="A730" s="1" t="s">
        <v>186</v>
      </c>
      <c r="B730" s="1" t="s">
        <v>96</v>
      </c>
      <c r="C730" s="1" t="str">
        <f ca="1">VLOOKUP(RANDBETWEEN(1,13),Tablas!$N$7:$O$19,2,0)</f>
        <v>PAVIMENTADORA</v>
      </c>
      <c r="E730" s="1" t="s">
        <v>18</v>
      </c>
      <c r="F730" s="1">
        <v>201</v>
      </c>
      <c r="G730" s="1" t="s">
        <v>55</v>
      </c>
      <c r="H730" s="1">
        <v>1911</v>
      </c>
      <c r="I730" s="2">
        <f t="shared" ca="1" si="11"/>
        <v>43173</v>
      </c>
      <c r="J730" s="1" t="str">
        <f ca="1">IFERROR(IF(YEAR(Tabla1[[#This Row],[FECHA EJEC.]])&gt;0,"CONFORME","STANDBY"),"PENDIENTE")</f>
        <v>PENDIENTE</v>
      </c>
      <c r="K730" s="2" t="str">
        <f ca="1">IF(VLOOKUP(RANDBETWEEN(1,20),Tablas!$Q$6:$R$25,2,0)=0,"",Tabla1[[#This Row],[FECHA PROG.]]+VLOOKUP(RANDBETWEEN(1,20),Tablas!$Q$6:$R$25,2,0))</f>
        <v/>
      </c>
      <c r="L730" s="7" t="str">
        <f ca="1">IF(Tabla1[[#This Row],[FECHA EJEC.]]="","",TIME(RANDBETWEEN(9,15),RANDBETWEEN(10,40),0))</f>
        <v/>
      </c>
      <c r="M730" s="7" t="str">
        <f ca="1">IF(Tabla1[[#This Row],[FECHA EJEC.]]="","",Tabla1[[#This Row],[HORA INICIO]]+TIME(RANDBETWEEN(1,4),RANDBETWEEN(10,30),0))</f>
        <v/>
      </c>
      <c r="N730" s="8" t="str">
        <f ca="1">IF(Tabla1[[#This Row],[FECHA EJEC.]]="","",HOUR(Tabla1[[#This Row],[HORA TERMINO]]-Tabla1[[#This Row],[HORA INICIO]])+MINUTE(Tabla1[[#This Row],[HORA TERMINO]]-Tabla1[[#This Row],[HORA INICIO]])/60)</f>
        <v/>
      </c>
      <c r="O730" s="1" t="str">
        <f ca="1">IF(AND(K730=I730,J730="CONFORME"),"FECHA CUMPLIDA",IF(J730="STAND BY","STAND BY",IF(J730=""," ",IF(Tabla1[[#This Row],[FECHA EJEC.]]="","PENDIENTE",CONCATENATE("RETRASO DE ",(K730-I730)," DIAS")))))</f>
        <v>PENDIENTE</v>
      </c>
      <c r="P730" s="2" t="str">
        <f ca="1">VLOOKUP(MONTH(Tabla1[[#This Row],[FECHA PROG.]]),Tabla2[],2,0)</f>
        <v>Mar</v>
      </c>
      <c r="Q730" s="1">
        <f ca="1">YEAR(Tabla1[[#This Row],[FECHA PROG.]])</f>
        <v>2018</v>
      </c>
      <c r="R730" s="8">
        <f ca="1">360-SUMIFS(Tabla1[HORAS],Tabla1[MÁQUINA],Tabla1[[#This Row],[MÁQUINA]],Tabla1[AÑO],Tabla1[[#This Row],[AÑO]],Tabla1[MES],Tabla1[[#This Row],[MES]])</f>
        <v>351.35</v>
      </c>
      <c r="S730" s="17">
        <f ca="1">Tabla1[[#This Row],[HORAS DISPONIBLES]]/360</f>
        <v>0.97597222222222224</v>
      </c>
    </row>
    <row r="731" spans="1:19" x14ac:dyDescent="0.2">
      <c r="A731" s="1" t="s">
        <v>139</v>
      </c>
      <c r="B731" s="1" t="s">
        <v>32</v>
      </c>
      <c r="C731" s="1" t="str">
        <f ca="1">VLOOKUP(RANDBETWEEN(1,13),Tablas!$N$7:$O$19,2,0)</f>
        <v>EXCAVADORA</v>
      </c>
      <c r="D731" s="1" t="s">
        <v>12</v>
      </c>
      <c r="E731" s="1" t="s">
        <v>13</v>
      </c>
      <c r="F731" s="1">
        <v>106</v>
      </c>
      <c r="G731" s="1" t="s">
        <v>29</v>
      </c>
      <c r="H731" s="1">
        <v>908</v>
      </c>
      <c r="I731" s="2">
        <f t="shared" ca="1" si="11"/>
        <v>43269</v>
      </c>
      <c r="J731" s="1" t="str">
        <f ca="1">IFERROR(IF(YEAR(Tabla1[[#This Row],[FECHA EJEC.]])&gt;0,"CONFORME","STANDBY"),"PENDIENTE")</f>
        <v>CONFORME</v>
      </c>
      <c r="K731" s="2">
        <f ca="1">IF(VLOOKUP(RANDBETWEEN(1,20),Tablas!$Q$6:$R$25,2,0)=0,"",Tabla1[[#This Row],[FECHA PROG.]]+VLOOKUP(RANDBETWEEN(1,20),Tablas!$Q$6:$R$25,2,0))</f>
        <v>43270</v>
      </c>
      <c r="L731" s="7">
        <f ca="1">IF(Tabla1[[#This Row],[FECHA EJEC.]]="","",TIME(RANDBETWEEN(9,15),RANDBETWEEN(10,40),0))</f>
        <v>0.48333333333333334</v>
      </c>
      <c r="M731" s="7">
        <f ca="1">IF(Tabla1[[#This Row],[FECHA EJEC.]]="","",Tabla1[[#This Row],[HORA INICIO]]+TIME(RANDBETWEEN(1,4),RANDBETWEEN(10,30),0))</f>
        <v>0.65694444444444444</v>
      </c>
      <c r="N731" s="8">
        <f ca="1">IF(Tabla1[[#This Row],[FECHA EJEC.]]="","",HOUR(Tabla1[[#This Row],[HORA TERMINO]]-Tabla1[[#This Row],[HORA INICIO]])+MINUTE(Tabla1[[#This Row],[HORA TERMINO]]-Tabla1[[#This Row],[HORA INICIO]])/60)</f>
        <v>4.166666666666667</v>
      </c>
      <c r="O731" s="1" t="str">
        <f ca="1">IF(AND(K731=I731,J731="CONFORME"),"FECHA CUMPLIDA",IF(J731="STAND BY","STAND BY",IF(J731=""," ",IF(Tabla1[[#This Row],[FECHA EJEC.]]="","PENDIENTE",CONCATENATE("RETRASO DE ",(K731-I731)," DIAS")))))</f>
        <v>RETRASO DE 1 DIAS</v>
      </c>
      <c r="P731" s="2" t="str">
        <f ca="1">VLOOKUP(MONTH(Tabla1[[#This Row],[FECHA PROG.]]),Tabla2[],2,0)</f>
        <v>Jun</v>
      </c>
      <c r="Q731" s="1">
        <f ca="1">YEAR(Tabla1[[#This Row],[FECHA PROG.]])</f>
        <v>2018</v>
      </c>
      <c r="R731" s="8">
        <f ca="1">360-SUMIFS(Tabla1[HORAS],Tabla1[MÁQUINA],Tabla1[[#This Row],[MÁQUINA]],Tabla1[AÑO],Tabla1[[#This Row],[AÑO]],Tabla1[MES],Tabla1[[#This Row],[MES]])</f>
        <v>306.26666666666665</v>
      </c>
      <c r="S731" s="17">
        <f ca="1">Tabla1[[#This Row],[HORAS DISPONIBLES]]/360</f>
        <v>0.85074074074074069</v>
      </c>
    </row>
    <row r="732" spans="1:19" x14ac:dyDescent="0.2">
      <c r="A732" s="1" t="s">
        <v>139</v>
      </c>
      <c r="B732" s="1" t="s">
        <v>32</v>
      </c>
      <c r="C732" s="1" t="str">
        <f ca="1">VLOOKUP(RANDBETWEEN(1,13),Tablas!$N$7:$O$19,2,0)</f>
        <v>RETROEXCAVADORA</v>
      </c>
      <c r="D732" s="1" t="s">
        <v>12</v>
      </c>
      <c r="E732" s="1" t="s">
        <v>18</v>
      </c>
      <c r="F732" s="1">
        <v>106</v>
      </c>
      <c r="G732" s="1" t="s">
        <v>55</v>
      </c>
      <c r="H732" s="1">
        <v>1911</v>
      </c>
      <c r="I732" s="2">
        <f t="shared" ca="1" si="11"/>
        <v>43486</v>
      </c>
      <c r="J732" s="1" t="str">
        <f ca="1">IFERROR(IF(YEAR(Tabla1[[#This Row],[FECHA EJEC.]])&gt;0,"CONFORME","STANDBY"),"PENDIENTE")</f>
        <v>PENDIENTE</v>
      </c>
      <c r="K732" s="2" t="str">
        <f ca="1">IF(VLOOKUP(RANDBETWEEN(1,20),Tablas!$Q$6:$R$25,2,0)=0,"",Tabla1[[#This Row],[FECHA PROG.]]+VLOOKUP(RANDBETWEEN(1,20),Tablas!$Q$6:$R$25,2,0))</f>
        <v/>
      </c>
      <c r="L732" s="7" t="str">
        <f ca="1">IF(Tabla1[[#This Row],[FECHA EJEC.]]="","",TIME(RANDBETWEEN(9,15),RANDBETWEEN(10,40),0))</f>
        <v/>
      </c>
      <c r="M732" s="7" t="str">
        <f ca="1">IF(Tabla1[[#This Row],[FECHA EJEC.]]="","",Tabla1[[#This Row],[HORA INICIO]]+TIME(RANDBETWEEN(1,4),RANDBETWEEN(10,30),0))</f>
        <v/>
      </c>
      <c r="N732" s="8" t="str">
        <f ca="1">IF(Tabla1[[#This Row],[FECHA EJEC.]]="","",HOUR(Tabla1[[#This Row],[HORA TERMINO]]-Tabla1[[#This Row],[HORA INICIO]])+MINUTE(Tabla1[[#This Row],[HORA TERMINO]]-Tabla1[[#This Row],[HORA INICIO]])/60)</f>
        <v/>
      </c>
      <c r="O732" s="1" t="str">
        <f ca="1">IF(AND(K732=I732,J732="CONFORME"),"FECHA CUMPLIDA",IF(J732="STAND BY","STAND BY",IF(J732=""," ",IF(Tabla1[[#This Row],[FECHA EJEC.]]="","PENDIENTE",CONCATENATE("RETRASO DE ",(K732-I732)," DIAS")))))</f>
        <v>PENDIENTE</v>
      </c>
      <c r="P732" s="2" t="str">
        <f ca="1">VLOOKUP(MONTH(Tabla1[[#This Row],[FECHA PROG.]]),Tabla2[],2,0)</f>
        <v>Ene</v>
      </c>
      <c r="Q732" s="1">
        <f ca="1">YEAR(Tabla1[[#This Row],[FECHA PROG.]])</f>
        <v>2019</v>
      </c>
      <c r="R732" s="8">
        <f ca="1">360-SUMIFS(Tabla1[HORAS],Tabla1[MÁQUINA],Tabla1[[#This Row],[MÁQUINA]],Tabla1[AÑO],Tabla1[[#This Row],[AÑO]],Tabla1[MES],Tabla1[[#This Row],[MES]])</f>
        <v>322.83333333333331</v>
      </c>
      <c r="S732" s="17">
        <f ca="1">Tabla1[[#This Row],[HORAS DISPONIBLES]]/360</f>
        <v>0.89675925925925926</v>
      </c>
    </row>
    <row r="733" spans="1:19" x14ac:dyDescent="0.2">
      <c r="A733" s="1" t="s">
        <v>149</v>
      </c>
      <c r="B733" s="1" t="s">
        <v>45</v>
      </c>
      <c r="C733" s="1" t="str">
        <f ca="1">VLOOKUP(RANDBETWEEN(1,13),Tablas!$N$7:$O$19,2,0)</f>
        <v>DRAGAS</v>
      </c>
      <c r="D733" s="1" t="s">
        <v>12</v>
      </c>
      <c r="E733" s="1" t="s">
        <v>24</v>
      </c>
      <c r="F733" s="1">
        <v>201</v>
      </c>
      <c r="G733" s="1" t="s">
        <v>25</v>
      </c>
      <c r="H733" s="1">
        <v>1168</v>
      </c>
      <c r="I733" s="2">
        <f t="shared" ca="1" si="11"/>
        <v>43112</v>
      </c>
      <c r="J733" s="1" t="str">
        <f ca="1">IFERROR(IF(YEAR(Tabla1[[#This Row],[FECHA EJEC.]])&gt;0,"CONFORME","STANDBY"),"PENDIENTE")</f>
        <v>CONFORME</v>
      </c>
      <c r="K733" s="2">
        <f ca="1">IF(VLOOKUP(RANDBETWEEN(1,20),Tablas!$Q$6:$R$25,2,0)=0,"",Tabla1[[#This Row],[FECHA PROG.]]+VLOOKUP(RANDBETWEEN(1,20),Tablas!$Q$6:$R$25,2,0))</f>
        <v>43116</v>
      </c>
      <c r="L733" s="7">
        <f ca="1">IF(Tabla1[[#This Row],[FECHA EJEC.]]="","",TIME(RANDBETWEEN(9,15),RANDBETWEEN(10,40),0))</f>
        <v>0.47499999999999998</v>
      </c>
      <c r="M733" s="7">
        <f ca="1">IF(Tabla1[[#This Row],[FECHA EJEC.]]="","",Tabla1[[#This Row],[HORA INICIO]]+TIME(RANDBETWEEN(1,4),RANDBETWEEN(10,30),0))</f>
        <v>0.52847222222222223</v>
      </c>
      <c r="N733" s="8">
        <f ca="1">IF(Tabla1[[#This Row],[FECHA EJEC.]]="","",HOUR(Tabla1[[#This Row],[HORA TERMINO]]-Tabla1[[#This Row],[HORA INICIO]])+MINUTE(Tabla1[[#This Row],[HORA TERMINO]]-Tabla1[[#This Row],[HORA INICIO]])/60)</f>
        <v>1.2833333333333332</v>
      </c>
      <c r="O733" s="1" t="str">
        <f ca="1">IF(AND(K733=I733,J733="CONFORME"),"FECHA CUMPLIDA",IF(J733="STAND BY","STAND BY",IF(J733=""," ",IF(Tabla1[[#This Row],[FECHA EJEC.]]="","PENDIENTE",CONCATENATE("RETRASO DE ",(K733-I733)," DIAS")))))</f>
        <v>RETRASO DE 4 DIAS</v>
      </c>
      <c r="P733" s="2" t="str">
        <f ca="1">VLOOKUP(MONTH(Tabla1[[#This Row],[FECHA PROG.]]),Tabla2[],2,0)</f>
        <v>Ene</v>
      </c>
      <c r="Q733" s="1">
        <f ca="1">YEAR(Tabla1[[#This Row],[FECHA PROG.]])</f>
        <v>2018</v>
      </c>
      <c r="R733" s="8">
        <f ca="1">360-SUMIFS(Tabla1[HORAS],Tabla1[MÁQUINA],Tabla1[[#This Row],[MÁQUINA]],Tabla1[AÑO],Tabla1[[#This Row],[AÑO]],Tabla1[MES],Tabla1[[#This Row],[MES]])</f>
        <v>357.48333333333335</v>
      </c>
      <c r="S733" s="17">
        <f ca="1">Tabla1[[#This Row],[HORAS DISPONIBLES]]/360</f>
        <v>0.99300925925925931</v>
      </c>
    </row>
    <row r="734" spans="1:19" x14ac:dyDescent="0.2">
      <c r="A734" s="1" t="s">
        <v>151</v>
      </c>
      <c r="B734" s="1" t="s">
        <v>51</v>
      </c>
      <c r="C734" s="1" t="str">
        <f ca="1">VLOOKUP(RANDBETWEEN(1,13),Tablas!$N$7:$O$19,2,0)</f>
        <v>LAS VOLQUETAS</v>
      </c>
      <c r="D734" s="1" t="s">
        <v>12</v>
      </c>
      <c r="E734" s="1" t="s">
        <v>13</v>
      </c>
      <c r="F734" s="1">
        <v>107</v>
      </c>
      <c r="G734" s="1" t="s">
        <v>14</v>
      </c>
      <c r="H734" s="1">
        <v>1420</v>
      </c>
      <c r="I734" s="2">
        <f t="shared" ca="1" si="11"/>
        <v>43266</v>
      </c>
      <c r="J734" s="1" t="str">
        <f ca="1">IFERROR(IF(YEAR(Tabla1[[#This Row],[FECHA EJEC.]])&gt;0,"CONFORME","STANDBY"),"PENDIENTE")</f>
        <v>CONFORME</v>
      </c>
      <c r="K734" s="2">
        <f ca="1">IF(VLOOKUP(RANDBETWEEN(1,20),Tablas!$Q$6:$R$25,2,0)=0,"",Tabla1[[#This Row],[FECHA PROG.]]+VLOOKUP(RANDBETWEEN(1,20),Tablas!$Q$6:$R$25,2,0))</f>
        <v>43267</v>
      </c>
      <c r="L734" s="7">
        <f ca="1">IF(Tabla1[[#This Row],[FECHA EJEC.]]="","",TIME(RANDBETWEEN(9,15),RANDBETWEEN(10,40),0))</f>
        <v>0.42499999999999999</v>
      </c>
      <c r="M734" s="7">
        <f ca="1">IF(Tabla1[[#This Row],[FECHA EJEC.]]="","",Tabla1[[#This Row],[HORA INICIO]]+TIME(RANDBETWEEN(1,4),RANDBETWEEN(10,30),0))</f>
        <v>0.60347222222222219</v>
      </c>
      <c r="N734" s="8">
        <f ca="1">IF(Tabla1[[#This Row],[FECHA EJEC.]]="","",HOUR(Tabla1[[#This Row],[HORA TERMINO]]-Tabla1[[#This Row],[HORA INICIO]])+MINUTE(Tabla1[[#This Row],[HORA TERMINO]]-Tabla1[[#This Row],[HORA INICIO]])/60)</f>
        <v>4.2833333333333332</v>
      </c>
      <c r="O734" s="1" t="str">
        <f ca="1">IF(AND(K734=I734,J734="CONFORME"),"FECHA CUMPLIDA",IF(J734="STAND BY","STAND BY",IF(J734=""," ",IF(Tabla1[[#This Row],[FECHA EJEC.]]="","PENDIENTE",CONCATENATE("RETRASO DE ",(K734-I734)," DIAS")))))</f>
        <v>RETRASO DE 1 DIAS</v>
      </c>
      <c r="P734" s="2" t="str">
        <f ca="1">VLOOKUP(MONTH(Tabla1[[#This Row],[FECHA PROG.]]),Tabla2[],2,0)</f>
        <v>Jun</v>
      </c>
      <c r="Q734" s="1">
        <f ca="1">YEAR(Tabla1[[#This Row],[FECHA PROG.]])</f>
        <v>2018</v>
      </c>
      <c r="R734" s="8">
        <f ca="1">360-SUMIFS(Tabla1[HORAS],Tabla1[MÁQUINA],Tabla1[[#This Row],[MÁQUINA]],Tabla1[AÑO],Tabla1[[#This Row],[AÑO]],Tabla1[MES],Tabla1[[#This Row],[MES]])</f>
        <v>346.38333333333333</v>
      </c>
      <c r="S734" s="17">
        <f ca="1">Tabla1[[#This Row],[HORAS DISPONIBLES]]/360</f>
        <v>0.96217592592592593</v>
      </c>
    </row>
    <row r="735" spans="1:19" x14ac:dyDescent="0.2">
      <c r="A735" s="1" t="s">
        <v>154</v>
      </c>
      <c r="B735" s="1" t="s">
        <v>70</v>
      </c>
      <c r="C735" s="1" t="str">
        <f ca="1">VLOOKUP(RANDBETWEEN(1,13),Tablas!$N$7:$O$19,2,0)</f>
        <v>MOTONIVELADORA</v>
      </c>
      <c r="E735" s="1" t="s">
        <v>18</v>
      </c>
      <c r="F735" s="1">
        <v>107</v>
      </c>
      <c r="G735" s="1" t="s">
        <v>19</v>
      </c>
      <c r="H735" s="1">
        <v>1698</v>
      </c>
      <c r="I735" s="2">
        <f t="shared" ca="1" si="11"/>
        <v>43328</v>
      </c>
      <c r="J735" s="1" t="str">
        <f ca="1">IFERROR(IF(YEAR(Tabla1[[#This Row],[FECHA EJEC.]])&gt;0,"CONFORME","STANDBY"),"PENDIENTE")</f>
        <v>PENDIENTE</v>
      </c>
      <c r="K735" s="2" t="str">
        <f ca="1">IF(VLOOKUP(RANDBETWEEN(1,20),Tablas!$Q$6:$R$25,2,0)=0,"",Tabla1[[#This Row],[FECHA PROG.]]+VLOOKUP(RANDBETWEEN(1,20),Tablas!$Q$6:$R$25,2,0))</f>
        <v/>
      </c>
      <c r="L735" s="7" t="str">
        <f ca="1">IF(Tabla1[[#This Row],[FECHA EJEC.]]="","",TIME(RANDBETWEEN(9,15),RANDBETWEEN(10,40),0))</f>
        <v/>
      </c>
      <c r="M735" s="7" t="str">
        <f ca="1">IF(Tabla1[[#This Row],[FECHA EJEC.]]="","",Tabla1[[#This Row],[HORA INICIO]]+TIME(RANDBETWEEN(1,4),RANDBETWEEN(10,30),0))</f>
        <v/>
      </c>
      <c r="N735" s="8" t="str">
        <f ca="1">IF(Tabla1[[#This Row],[FECHA EJEC.]]="","",HOUR(Tabla1[[#This Row],[HORA TERMINO]]-Tabla1[[#This Row],[HORA INICIO]])+MINUTE(Tabla1[[#This Row],[HORA TERMINO]]-Tabla1[[#This Row],[HORA INICIO]])/60)</f>
        <v/>
      </c>
      <c r="O735" s="1" t="str">
        <f ca="1">IF(AND(K735=I735,J735="CONFORME"),"FECHA CUMPLIDA",IF(J735="STAND BY","STAND BY",IF(J735=""," ",IF(Tabla1[[#This Row],[FECHA EJEC.]]="","PENDIENTE",CONCATENATE("RETRASO DE ",(K735-I735)," DIAS")))))</f>
        <v>PENDIENTE</v>
      </c>
      <c r="P735" s="2" t="str">
        <f ca="1">VLOOKUP(MONTH(Tabla1[[#This Row],[FECHA PROG.]]),Tabla2[],2,0)</f>
        <v>Ago</v>
      </c>
      <c r="Q735" s="1">
        <f ca="1">YEAR(Tabla1[[#This Row],[FECHA PROG.]])</f>
        <v>2018</v>
      </c>
      <c r="R735" s="8">
        <f ca="1">360-SUMIFS(Tabla1[HORAS],Tabla1[MÁQUINA],Tabla1[[#This Row],[MÁQUINA]],Tabla1[AÑO],Tabla1[[#This Row],[AÑO]],Tabla1[MES],Tabla1[[#This Row],[MES]])</f>
        <v>343.2</v>
      </c>
      <c r="S735" s="17">
        <f ca="1">Tabla1[[#This Row],[HORAS DISPONIBLES]]/360</f>
        <v>0.95333333333333325</v>
      </c>
    </row>
    <row r="736" spans="1:19" x14ac:dyDescent="0.2">
      <c r="A736" s="1" t="s">
        <v>187</v>
      </c>
      <c r="B736" s="1" t="s">
        <v>97</v>
      </c>
      <c r="C736" s="1" t="str">
        <f ca="1">VLOOKUP(RANDBETWEEN(1,13),Tablas!$N$7:$O$19,2,0)</f>
        <v>EXCAVADORA</v>
      </c>
      <c r="E736" s="1" t="s">
        <v>18</v>
      </c>
      <c r="F736" s="1">
        <v>201</v>
      </c>
      <c r="G736" s="1" t="s">
        <v>55</v>
      </c>
      <c r="H736" s="1">
        <v>1911</v>
      </c>
      <c r="I736" s="2">
        <f t="shared" ca="1" si="11"/>
        <v>43103</v>
      </c>
      <c r="J736" s="1" t="str">
        <f ca="1">IFERROR(IF(YEAR(Tabla1[[#This Row],[FECHA EJEC.]])&gt;0,"CONFORME","STANDBY"),"PENDIENTE")</f>
        <v>CONFORME</v>
      </c>
      <c r="K736" s="2">
        <f ca="1">IF(VLOOKUP(RANDBETWEEN(1,20),Tablas!$Q$6:$R$25,2,0)=0,"",Tabla1[[#This Row],[FECHA PROG.]]+VLOOKUP(RANDBETWEEN(1,20),Tablas!$Q$6:$R$25,2,0))</f>
        <v>43103</v>
      </c>
      <c r="L736" s="7">
        <f ca="1">IF(Tabla1[[#This Row],[FECHA EJEC.]]="","",TIME(RANDBETWEEN(9,15),RANDBETWEEN(10,40),0))</f>
        <v>0.55763888888888891</v>
      </c>
      <c r="M736" s="7">
        <f ca="1">IF(Tabla1[[#This Row],[FECHA EJEC.]]="","",Tabla1[[#This Row],[HORA INICIO]]+TIME(RANDBETWEEN(1,4),RANDBETWEEN(10,30),0))</f>
        <v>0.69444444444444442</v>
      </c>
      <c r="N736" s="8">
        <f ca="1">IF(Tabla1[[#This Row],[FECHA EJEC.]]="","",HOUR(Tabla1[[#This Row],[HORA TERMINO]]-Tabla1[[#This Row],[HORA INICIO]])+MINUTE(Tabla1[[#This Row],[HORA TERMINO]]-Tabla1[[#This Row],[HORA INICIO]])/60)</f>
        <v>3.2833333333333332</v>
      </c>
      <c r="O736" s="1" t="str">
        <f ca="1">IF(AND(K736=I736,J736="CONFORME"),"FECHA CUMPLIDA",IF(J736="STAND BY","STAND BY",IF(J736=""," ",IF(Tabla1[[#This Row],[FECHA EJEC.]]="","PENDIENTE",CONCATENATE("RETRASO DE ",(K736-I736)," DIAS")))))</f>
        <v>FECHA CUMPLIDA</v>
      </c>
      <c r="P736" s="2" t="str">
        <f ca="1">VLOOKUP(MONTH(Tabla1[[#This Row],[FECHA PROG.]]),Tabla2[],2,0)</f>
        <v>Ene</v>
      </c>
      <c r="Q736" s="1">
        <f ca="1">YEAR(Tabla1[[#This Row],[FECHA PROG.]])</f>
        <v>2018</v>
      </c>
      <c r="R736" s="8">
        <f ca="1">360-SUMIFS(Tabla1[HORAS],Tabla1[MÁQUINA],Tabla1[[#This Row],[MÁQUINA]],Tabla1[AÑO],Tabla1[[#This Row],[AÑO]],Tabla1[MES],Tabla1[[#This Row],[MES]])</f>
        <v>356.71666666666664</v>
      </c>
      <c r="S736" s="17">
        <f ca="1">Tabla1[[#This Row],[HORAS DISPONIBLES]]/360</f>
        <v>0.99087962962962961</v>
      </c>
    </row>
    <row r="737" spans="1:19" x14ac:dyDescent="0.2">
      <c r="A737" s="1" t="s">
        <v>188</v>
      </c>
      <c r="B737" s="1" t="s">
        <v>35</v>
      </c>
      <c r="C737" s="1" t="str">
        <f ca="1">VLOOKUP(RANDBETWEEN(1,13),Tablas!$N$7:$O$19,2,0)</f>
        <v>COMPACTADORA</v>
      </c>
      <c r="D737" s="1" t="s">
        <v>12</v>
      </c>
      <c r="E737" s="1" t="s">
        <v>13</v>
      </c>
      <c r="F737" s="1">
        <v>106</v>
      </c>
      <c r="G737" s="1" t="s">
        <v>25</v>
      </c>
      <c r="H737" s="1">
        <v>1168</v>
      </c>
      <c r="I737" s="2">
        <f t="shared" ca="1" si="11"/>
        <v>43125</v>
      </c>
      <c r="J737" s="1" t="str">
        <f ca="1">IFERROR(IF(YEAR(Tabla1[[#This Row],[FECHA EJEC.]])&gt;0,"CONFORME","STANDBY"),"PENDIENTE")</f>
        <v>CONFORME</v>
      </c>
      <c r="K737" s="2">
        <f ca="1">IF(VLOOKUP(RANDBETWEEN(1,20),Tablas!$Q$6:$R$25,2,0)=0,"",Tabla1[[#This Row],[FECHA PROG.]]+VLOOKUP(RANDBETWEEN(1,20),Tablas!$Q$6:$R$25,2,0))</f>
        <v>43125</v>
      </c>
      <c r="L737" s="7">
        <f ca="1">IF(Tabla1[[#This Row],[FECHA EJEC.]]="","",TIME(RANDBETWEEN(9,15),RANDBETWEEN(10,40),0))</f>
        <v>0.65</v>
      </c>
      <c r="M737" s="7">
        <f ca="1">IF(Tabla1[[#This Row],[FECHA EJEC.]]="","",Tabla1[[#This Row],[HORA INICIO]]+TIME(RANDBETWEEN(1,4),RANDBETWEEN(10,30),0))</f>
        <v>0.83125000000000004</v>
      </c>
      <c r="N737" s="8">
        <f ca="1">IF(Tabla1[[#This Row],[FECHA EJEC.]]="","",HOUR(Tabla1[[#This Row],[HORA TERMINO]]-Tabla1[[#This Row],[HORA INICIO]])+MINUTE(Tabla1[[#This Row],[HORA TERMINO]]-Tabla1[[#This Row],[HORA INICIO]])/60)</f>
        <v>4.3499999999999996</v>
      </c>
      <c r="O737" s="1" t="str">
        <f ca="1">IF(AND(K737=I737,J737="CONFORME"),"FECHA CUMPLIDA",IF(J737="STAND BY","STAND BY",IF(J737=""," ",IF(Tabla1[[#This Row],[FECHA EJEC.]]="","PENDIENTE",CONCATENATE("RETRASO DE ",(K737-I737)," DIAS")))))</f>
        <v>FECHA CUMPLIDA</v>
      </c>
      <c r="P737" s="2" t="str">
        <f ca="1">VLOOKUP(MONTH(Tabla1[[#This Row],[FECHA PROG.]]),Tabla2[],2,0)</f>
        <v>Ene</v>
      </c>
      <c r="Q737" s="1">
        <f ca="1">YEAR(Tabla1[[#This Row],[FECHA PROG.]])</f>
        <v>2018</v>
      </c>
      <c r="R737" s="8">
        <f ca="1">360-SUMIFS(Tabla1[HORAS],Tabla1[MÁQUINA],Tabla1[[#This Row],[MÁQUINA]],Tabla1[AÑO],Tabla1[[#This Row],[AÑO]],Tabla1[MES],Tabla1[[#This Row],[MES]])</f>
        <v>331.1</v>
      </c>
      <c r="S737" s="17">
        <f ca="1">Tabla1[[#This Row],[HORAS DISPONIBLES]]/360</f>
        <v>0.91972222222222233</v>
      </c>
    </row>
    <row r="738" spans="1:19" x14ac:dyDescent="0.2">
      <c r="A738" s="1" t="s">
        <v>188</v>
      </c>
      <c r="B738" s="1" t="s">
        <v>35</v>
      </c>
      <c r="C738" s="1" t="str">
        <f ca="1">VLOOKUP(RANDBETWEEN(1,13),Tablas!$N$7:$O$19,2,0)</f>
        <v>CISTERNAS DE AGUA</v>
      </c>
      <c r="D738" s="1" t="s">
        <v>12</v>
      </c>
      <c r="E738" s="1" t="s">
        <v>18</v>
      </c>
      <c r="F738" s="1">
        <v>106</v>
      </c>
      <c r="G738" s="1" t="s">
        <v>55</v>
      </c>
      <c r="H738" s="1">
        <v>1911</v>
      </c>
      <c r="I738" s="2">
        <f t="shared" ca="1" si="11"/>
        <v>43283</v>
      </c>
      <c r="J738" s="1" t="str">
        <f ca="1">IFERROR(IF(YEAR(Tabla1[[#This Row],[FECHA EJEC.]])&gt;0,"CONFORME","STANDBY"),"PENDIENTE")</f>
        <v>CONFORME</v>
      </c>
      <c r="K738" s="2">
        <f ca="1">IF(VLOOKUP(RANDBETWEEN(1,20),Tablas!$Q$6:$R$25,2,0)=0,"",Tabla1[[#This Row],[FECHA PROG.]]+VLOOKUP(RANDBETWEEN(1,20),Tablas!$Q$6:$R$25,2,0))</f>
        <v>43284</v>
      </c>
      <c r="L738" s="7">
        <f ca="1">IF(Tabla1[[#This Row],[FECHA EJEC.]]="","",TIME(RANDBETWEEN(9,15),RANDBETWEEN(10,40),0))</f>
        <v>0.47013888888888888</v>
      </c>
      <c r="M738" s="7">
        <f ca="1">IF(Tabla1[[#This Row],[FECHA EJEC.]]="","",Tabla1[[#This Row],[HORA INICIO]]+TIME(RANDBETWEEN(1,4),RANDBETWEEN(10,30),0))</f>
        <v>0.53263888888888888</v>
      </c>
      <c r="N738" s="8">
        <f ca="1">IF(Tabla1[[#This Row],[FECHA EJEC.]]="","",HOUR(Tabla1[[#This Row],[HORA TERMINO]]-Tabla1[[#This Row],[HORA INICIO]])+MINUTE(Tabla1[[#This Row],[HORA TERMINO]]-Tabla1[[#This Row],[HORA INICIO]])/60)</f>
        <v>1.5</v>
      </c>
      <c r="O738" s="1" t="str">
        <f ca="1">IF(AND(K738=I738,J738="CONFORME"),"FECHA CUMPLIDA",IF(J738="STAND BY","STAND BY",IF(J738=""," ",IF(Tabla1[[#This Row],[FECHA EJEC.]]="","PENDIENTE",CONCATENATE("RETRASO DE ",(K738-I738)," DIAS")))))</f>
        <v>RETRASO DE 1 DIAS</v>
      </c>
      <c r="P738" s="2" t="str">
        <f ca="1">VLOOKUP(MONTH(Tabla1[[#This Row],[FECHA PROG.]]),Tabla2[],2,0)</f>
        <v>Jul</v>
      </c>
      <c r="Q738" s="1">
        <f ca="1">YEAR(Tabla1[[#This Row],[FECHA PROG.]])</f>
        <v>2018</v>
      </c>
      <c r="R738" s="8">
        <f ca="1">360-SUMIFS(Tabla1[HORAS],Tabla1[MÁQUINA],Tabla1[[#This Row],[MÁQUINA]],Tabla1[AÑO],Tabla1[[#This Row],[AÑO]],Tabla1[MES],Tabla1[[#This Row],[MES]])</f>
        <v>341.13333333333333</v>
      </c>
      <c r="S738" s="17">
        <f ca="1">Tabla1[[#This Row],[HORAS DISPONIBLES]]/360</f>
        <v>0.94759259259259254</v>
      </c>
    </row>
    <row r="739" spans="1:19" x14ac:dyDescent="0.2">
      <c r="A739" s="1" t="s">
        <v>150</v>
      </c>
      <c r="B739" s="1" t="s">
        <v>46</v>
      </c>
      <c r="C739" s="1" t="str">
        <f ca="1">VLOOKUP(RANDBETWEEN(1,13),Tablas!$N$7:$O$19,2,0)</f>
        <v>MOTONIVELADORA</v>
      </c>
      <c r="D739" s="1" t="s">
        <v>12</v>
      </c>
      <c r="E739" s="1" t="s">
        <v>24</v>
      </c>
      <c r="F739" s="1">
        <v>201</v>
      </c>
      <c r="G739" s="1" t="s">
        <v>25</v>
      </c>
      <c r="H739" s="1">
        <v>1168</v>
      </c>
      <c r="I739" s="2">
        <f t="shared" ca="1" si="11"/>
        <v>43489</v>
      </c>
      <c r="J739" s="1" t="str">
        <f ca="1">IFERROR(IF(YEAR(Tabla1[[#This Row],[FECHA EJEC.]])&gt;0,"CONFORME","STANDBY"),"PENDIENTE")</f>
        <v>CONFORME</v>
      </c>
      <c r="K739" s="2">
        <f ca="1">IF(VLOOKUP(RANDBETWEEN(1,20),Tablas!$Q$6:$R$25,2,0)=0,"",Tabla1[[#This Row],[FECHA PROG.]]+VLOOKUP(RANDBETWEEN(1,20),Tablas!$Q$6:$R$25,2,0))</f>
        <v>43492</v>
      </c>
      <c r="L739" s="7">
        <f ca="1">IF(Tabla1[[#This Row],[FECHA EJEC.]]="","",TIME(RANDBETWEEN(9,15),RANDBETWEEN(10,40),0))</f>
        <v>0.4861111111111111</v>
      </c>
      <c r="M739" s="7">
        <f ca="1">IF(Tabla1[[#This Row],[FECHA EJEC.]]="","",Tabla1[[#This Row],[HORA INICIO]]+TIME(RANDBETWEEN(1,4),RANDBETWEEN(10,30),0))</f>
        <v>0.5444444444444444</v>
      </c>
      <c r="N739" s="8">
        <f ca="1">IF(Tabla1[[#This Row],[FECHA EJEC.]]="","",HOUR(Tabla1[[#This Row],[HORA TERMINO]]-Tabla1[[#This Row],[HORA INICIO]])+MINUTE(Tabla1[[#This Row],[HORA TERMINO]]-Tabla1[[#This Row],[HORA INICIO]])/60)</f>
        <v>1.4</v>
      </c>
      <c r="O739" s="1" t="str">
        <f ca="1">IF(AND(K739=I739,J739="CONFORME"),"FECHA CUMPLIDA",IF(J739="STAND BY","STAND BY",IF(J739=""," ",IF(Tabla1[[#This Row],[FECHA EJEC.]]="","PENDIENTE",CONCATENATE("RETRASO DE ",(K739-I739)," DIAS")))))</f>
        <v>RETRASO DE 3 DIAS</v>
      </c>
      <c r="P739" s="2" t="str">
        <f ca="1">VLOOKUP(MONTH(Tabla1[[#This Row],[FECHA PROG.]]),Tabla2[],2,0)</f>
        <v>Ene</v>
      </c>
      <c r="Q739" s="1">
        <f ca="1">YEAR(Tabla1[[#This Row],[FECHA PROG.]])</f>
        <v>2019</v>
      </c>
      <c r="R739" s="8">
        <f ca="1">360-SUMIFS(Tabla1[HORAS],Tabla1[MÁQUINA],Tabla1[[#This Row],[MÁQUINA]],Tabla1[AÑO],Tabla1[[#This Row],[AÑO]],Tabla1[MES],Tabla1[[#This Row],[MES]])</f>
        <v>357.18333333333334</v>
      </c>
      <c r="S739" s="17">
        <f ca="1">Tabla1[[#This Row],[HORAS DISPONIBLES]]/360</f>
        <v>0.99217592592592596</v>
      </c>
    </row>
    <row r="740" spans="1:19" x14ac:dyDescent="0.2">
      <c r="A740" s="1" t="s">
        <v>134</v>
      </c>
      <c r="B740" s="1" t="s">
        <v>52</v>
      </c>
      <c r="C740" s="1" t="str">
        <f ca="1">VLOOKUP(RANDBETWEEN(1,13),Tablas!$N$7:$O$19,2,0)</f>
        <v>COMPACTADORA</v>
      </c>
      <c r="D740" s="1" t="s">
        <v>12</v>
      </c>
      <c r="E740" s="1" t="s">
        <v>13</v>
      </c>
      <c r="F740" s="1">
        <v>107</v>
      </c>
      <c r="G740" s="1" t="s">
        <v>14</v>
      </c>
      <c r="H740" s="1">
        <v>1420</v>
      </c>
      <c r="I740" s="2">
        <f t="shared" ca="1" si="11"/>
        <v>43230</v>
      </c>
      <c r="J740" s="1" t="str">
        <f ca="1">IFERROR(IF(YEAR(Tabla1[[#This Row],[FECHA EJEC.]])&gt;0,"CONFORME","STANDBY"),"PENDIENTE")</f>
        <v>CONFORME</v>
      </c>
      <c r="K740" s="2">
        <f ca="1">IF(VLOOKUP(RANDBETWEEN(1,20),Tablas!$Q$6:$R$25,2,0)=0,"",Tabla1[[#This Row],[FECHA PROG.]]+VLOOKUP(RANDBETWEEN(1,20),Tablas!$Q$6:$R$25,2,0))</f>
        <v>43233</v>
      </c>
      <c r="L740" s="7">
        <f ca="1">IF(Tabla1[[#This Row],[FECHA EJEC.]]="","",TIME(RANDBETWEEN(9,15),RANDBETWEEN(10,40),0))</f>
        <v>0.59375</v>
      </c>
      <c r="M740" s="7">
        <f ca="1">IF(Tabla1[[#This Row],[FECHA EJEC.]]="","",Tabla1[[#This Row],[HORA INICIO]]+TIME(RANDBETWEEN(1,4),RANDBETWEEN(10,30),0))</f>
        <v>0.69027777777777777</v>
      </c>
      <c r="N740" s="8">
        <f ca="1">IF(Tabla1[[#This Row],[FECHA EJEC.]]="","",HOUR(Tabla1[[#This Row],[HORA TERMINO]]-Tabla1[[#This Row],[HORA INICIO]])+MINUTE(Tabla1[[#This Row],[HORA TERMINO]]-Tabla1[[#This Row],[HORA INICIO]])/60)</f>
        <v>2.3166666666666664</v>
      </c>
      <c r="O740" s="1" t="str">
        <f ca="1">IF(AND(K740=I740,J740="CONFORME"),"FECHA CUMPLIDA",IF(J740="STAND BY","STAND BY",IF(J740=""," ",IF(Tabla1[[#This Row],[FECHA EJEC.]]="","PENDIENTE",CONCATENATE("RETRASO DE ",(K740-I740)," DIAS")))))</f>
        <v>RETRASO DE 3 DIAS</v>
      </c>
      <c r="P740" s="2" t="str">
        <f ca="1">VLOOKUP(MONTH(Tabla1[[#This Row],[FECHA PROG.]]),Tabla2[],2,0)</f>
        <v>May</v>
      </c>
      <c r="Q740" s="1">
        <f ca="1">YEAR(Tabla1[[#This Row],[FECHA PROG.]])</f>
        <v>2018</v>
      </c>
      <c r="R740" s="8">
        <f ca="1">360-SUMIFS(Tabla1[HORAS],Tabla1[MÁQUINA],Tabla1[[#This Row],[MÁQUINA]],Tabla1[AÑO],Tabla1[[#This Row],[AÑO]],Tabla1[MES],Tabla1[[#This Row],[MES]])</f>
        <v>337.9666666666667</v>
      </c>
      <c r="S740" s="17">
        <f ca="1">Tabla1[[#This Row],[HORAS DISPONIBLES]]/360</f>
        <v>0.93879629629629635</v>
      </c>
    </row>
    <row r="741" spans="1:19" x14ac:dyDescent="0.2">
      <c r="A741" s="1" t="s">
        <v>139</v>
      </c>
      <c r="B741" s="1" t="s">
        <v>28</v>
      </c>
      <c r="C741" s="1" t="str">
        <f ca="1">VLOOKUP(RANDBETWEEN(1,13),Tablas!$N$7:$O$19,2,0)</f>
        <v>CARGADORA</v>
      </c>
      <c r="D741" s="1" t="s">
        <v>12</v>
      </c>
      <c r="E741" s="1" t="s">
        <v>13</v>
      </c>
      <c r="F741" s="1">
        <v>106</v>
      </c>
      <c r="G741" s="1" t="s">
        <v>29</v>
      </c>
      <c r="H741" s="1">
        <v>908</v>
      </c>
      <c r="I741" s="2">
        <f t="shared" ca="1" si="11"/>
        <v>43544</v>
      </c>
      <c r="J741" s="1" t="str">
        <f ca="1">IFERROR(IF(YEAR(Tabla1[[#This Row],[FECHA EJEC.]])&gt;0,"CONFORME","STANDBY"),"PENDIENTE")</f>
        <v>CONFORME</v>
      </c>
      <c r="K741" s="2">
        <f ca="1">IF(VLOOKUP(RANDBETWEEN(1,20),Tablas!$Q$6:$R$25,2,0)=0,"",Tabla1[[#This Row],[FECHA PROG.]]+VLOOKUP(RANDBETWEEN(1,20),Tablas!$Q$6:$R$25,2,0))</f>
        <v>43546</v>
      </c>
      <c r="L741" s="7">
        <f ca="1">IF(Tabla1[[#This Row],[FECHA EJEC.]]="","",TIME(RANDBETWEEN(9,15),RANDBETWEEN(10,40),0))</f>
        <v>0.38680555555555557</v>
      </c>
      <c r="M741" s="7">
        <f ca="1">IF(Tabla1[[#This Row],[FECHA EJEC.]]="","",Tabla1[[#This Row],[HORA INICIO]]+TIME(RANDBETWEEN(1,4),RANDBETWEEN(10,30),0))</f>
        <v>0.4826388888888889</v>
      </c>
      <c r="N741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741" s="1" t="str">
        <f ca="1">IF(AND(K741=I741,J741="CONFORME"),"FECHA CUMPLIDA",IF(J741="STAND BY","STAND BY",IF(J741=""," ",IF(Tabla1[[#This Row],[FECHA EJEC.]]="","PENDIENTE",CONCATENATE("RETRASO DE ",(K741-I741)," DIAS")))))</f>
        <v>RETRASO DE 2 DIAS</v>
      </c>
      <c r="P741" s="2" t="str">
        <f ca="1">VLOOKUP(MONTH(Tabla1[[#This Row],[FECHA PROG.]]),Tabla2[],2,0)</f>
        <v>Mar</v>
      </c>
      <c r="Q741" s="1">
        <f ca="1">YEAR(Tabla1[[#This Row],[FECHA PROG.]])</f>
        <v>2019</v>
      </c>
      <c r="R741" s="8">
        <f ca="1">360-SUMIFS(Tabla1[HORAS],Tabla1[MÁQUINA],Tabla1[[#This Row],[MÁQUINA]],Tabla1[AÑO],Tabla1[[#This Row],[AÑO]],Tabla1[MES],Tabla1[[#This Row],[MES]])</f>
        <v>300.46666666666664</v>
      </c>
      <c r="S741" s="17">
        <f ca="1">Tabla1[[#This Row],[HORAS DISPONIBLES]]/360</f>
        <v>0.83462962962962961</v>
      </c>
    </row>
    <row r="742" spans="1:19" x14ac:dyDescent="0.2">
      <c r="A742" s="1" t="s">
        <v>139</v>
      </c>
      <c r="B742" s="1" t="s">
        <v>28</v>
      </c>
      <c r="C742" s="1" t="str">
        <f ca="1">VLOOKUP(RANDBETWEEN(1,13),Tablas!$N$7:$O$19,2,0)</f>
        <v>ESCREPA</v>
      </c>
      <c r="D742" s="1" t="s">
        <v>12</v>
      </c>
      <c r="E742" s="1" t="s">
        <v>18</v>
      </c>
      <c r="F742" s="1">
        <v>106</v>
      </c>
      <c r="G742" s="1" t="s">
        <v>55</v>
      </c>
      <c r="H742" s="1">
        <v>1911</v>
      </c>
      <c r="I742" s="2">
        <f t="shared" ca="1" si="11"/>
        <v>43215</v>
      </c>
      <c r="J742" s="1" t="str">
        <f ca="1">IFERROR(IF(YEAR(Tabla1[[#This Row],[FECHA EJEC.]])&gt;0,"CONFORME","STANDBY"),"PENDIENTE")</f>
        <v>CONFORME</v>
      </c>
      <c r="K742" s="2">
        <f ca="1">IF(VLOOKUP(RANDBETWEEN(1,20),Tablas!$Q$6:$R$25,2,0)=0,"",Tabla1[[#This Row],[FECHA PROG.]]+VLOOKUP(RANDBETWEEN(1,20),Tablas!$Q$6:$R$25,2,0))</f>
        <v>43215</v>
      </c>
      <c r="L742" s="7">
        <f ca="1">IF(Tabla1[[#This Row],[FECHA EJEC.]]="","",TIME(RANDBETWEEN(9,15),RANDBETWEEN(10,40),0))</f>
        <v>0.60069444444444442</v>
      </c>
      <c r="M742" s="7">
        <f ca="1">IF(Tabla1[[#This Row],[FECHA EJEC.]]="","",Tabla1[[#This Row],[HORA INICIO]]+TIME(RANDBETWEEN(1,4),RANDBETWEEN(10,30),0))</f>
        <v>0.65833333333333333</v>
      </c>
      <c r="N742" s="8">
        <f ca="1">IF(Tabla1[[#This Row],[FECHA EJEC.]]="","",HOUR(Tabla1[[#This Row],[HORA TERMINO]]-Tabla1[[#This Row],[HORA INICIO]])+MINUTE(Tabla1[[#This Row],[HORA TERMINO]]-Tabla1[[#This Row],[HORA INICIO]])/60)</f>
        <v>1.3833333333333333</v>
      </c>
      <c r="O742" s="1" t="str">
        <f ca="1">IF(AND(K742=I742,J742="CONFORME"),"FECHA CUMPLIDA",IF(J742="STAND BY","STAND BY",IF(J742=""," ",IF(Tabla1[[#This Row],[FECHA EJEC.]]="","PENDIENTE",CONCATENATE("RETRASO DE ",(K742-I742)," DIAS")))))</f>
        <v>FECHA CUMPLIDA</v>
      </c>
      <c r="P742" s="2" t="str">
        <f ca="1">VLOOKUP(MONTH(Tabla1[[#This Row],[FECHA PROG.]]),Tabla2[],2,0)</f>
        <v>Abr</v>
      </c>
      <c r="Q742" s="1">
        <f ca="1">YEAR(Tabla1[[#This Row],[FECHA PROG.]])</f>
        <v>2018</v>
      </c>
      <c r="R742" s="8">
        <f ca="1">360-SUMIFS(Tabla1[HORAS],Tabla1[MÁQUINA],Tabla1[[#This Row],[MÁQUINA]],Tabla1[AÑO],Tabla1[[#This Row],[AÑO]],Tabla1[MES],Tabla1[[#This Row],[MES]])</f>
        <v>322.14999999999998</v>
      </c>
      <c r="S742" s="17">
        <f ca="1">Tabla1[[#This Row],[HORAS DISPONIBLES]]/360</f>
        <v>0.894861111111111</v>
      </c>
    </row>
    <row r="743" spans="1:19" x14ac:dyDescent="0.2">
      <c r="A743" s="1" t="s">
        <v>136</v>
      </c>
      <c r="B743" s="1" t="s">
        <v>20</v>
      </c>
      <c r="C743" s="1" t="str">
        <f ca="1">VLOOKUP(RANDBETWEEN(1,13),Tablas!$N$7:$O$19,2,0)</f>
        <v>PAVIMENTADORA</v>
      </c>
      <c r="D743" s="1" t="s">
        <v>12</v>
      </c>
      <c r="E743" s="1" t="s">
        <v>21</v>
      </c>
      <c r="F743" s="1">
        <v>106</v>
      </c>
      <c r="G743" s="1" t="s">
        <v>19</v>
      </c>
      <c r="H743" s="1">
        <v>1698</v>
      </c>
      <c r="I743" s="2">
        <f t="shared" ca="1" si="11"/>
        <v>43606</v>
      </c>
      <c r="J743" s="1" t="str">
        <f ca="1">IFERROR(IF(YEAR(Tabla1[[#This Row],[FECHA EJEC.]])&gt;0,"CONFORME","STANDBY"),"PENDIENTE")</f>
        <v>CONFORME</v>
      </c>
      <c r="K743" s="2">
        <f ca="1">IF(VLOOKUP(RANDBETWEEN(1,20),Tablas!$Q$6:$R$25,2,0)=0,"",Tabla1[[#This Row],[FECHA PROG.]]+VLOOKUP(RANDBETWEEN(1,20),Tablas!$Q$6:$R$25,2,0))</f>
        <v>43607</v>
      </c>
      <c r="L743" s="7">
        <f ca="1">IF(Tabla1[[#This Row],[FECHA EJEC.]]="","",TIME(RANDBETWEEN(9,15),RANDBETWEEN(10,40),0))</f>
        <v>0.59375</v>
      </c>
      <c r="M743" s="7">
        <f ca="1">IF(Tabla1[[#This Row],[FECHA EJEC.]]="","",Tabla1[[#This Row],[HORA INICIO]]+TIME(RANDBETWEEN(1,4),RANDBETWEEN(10,30),0))</f>
        <v>0.7729166666666667</v>
      </c>
      <c r="N743" s="8">
        <f ca="1">IF(Tabla1[[#This Row],[FECHA EJEC.]]="","",HOUR(Tabla1[[#This Row],[HORA TERMINO]]-Tabla1[[#This Row],[HORA INICIO]])+MINUTE(Tabla1[[#This Row],[HORA TERMINO]]-Tabla1[[#This Row],[HORA INICIO]])/60)</f>
        <v>4.3</v>
      </c>
      <c r="O743" s="1" t="str">
        <f ca="1">IF(AND(K743=I743,J743="CONFORME"),"FECHA CUMPLIDA",IF(J743="STAND BY","STAND BY",IF(J743=""," ",IF(Tabla1[[#This Row],[FECHA EJEC.]]="","PENDIENTE",CONCATENATE("RETRASO DE ",(K743-I743)," DIAS")))))</f>
        <v>RETRASO DE 1 DIAS</v>
      </c>
      <c r="P743" s="2" t="str">
        <f ca="1">VLOOKUP(MONTH(Tabla1[[#This Row],[FECHA PROG.]]),Tabla2[],2,0)</f>
        <v>May</v>
      </c>
      <c r="Q743" s="1">
        <f ca="1">YEAR(Tabla1[[#This Row],[FECHA PROG.]])</f>
        <v>2019</v>
      </c>
      <c r="R743" s="8">
        <f ca="1">360-SUMIFS(Tabla1[HORAS],Tabla1[MÁQUINA],Tabla1[[#This Row],[MÁQUINA]],Tabla1[AÑO],Tabla1[[#This Row],[AÑO]],Tabla1[MES],Tabla1[[#This Row],[MES]])</f>
        <v>345.55</v>
      </c>
      <c r="S743" s="17">
        <f ca="1">Tabla1[[#This Row],[HORAS DISPONIBLES]]/360</f>
        <v>0.95986111111111116</v>
      </c>
    </row>
    <row r="744" spans="1:19" x14ac:dyDescent="0.2">
      <c r="A744" s="1" t="s">
        <v>137</v>
      </c>
      <c r="B744" s="1" t="s">
        <v>23</v>
      </c>
      <c r="C744" s="1" t="str">
        <f ca="1">VLOOKUP(RANDBETWEEN(1,13),Tablas!$N$7:$O$19,2,0)</f>
        <v>CISTERNAS DE AGUA</v>
      </c>
      <c r="D744" s="1" t="s">
        <v>12</v>
      </c>
      <c r="E744" s="1" t="s">
        <v>24</v>
      </c>
      <c r="F744" s="1">
        <v>201</v>
      </c>
      <c r="G744" s="1" t="s">
        <v>25</v>
      </c>
      <c r="H744" s="1">
        <v>1168</v>
      </c>
      <c r="I744" s="2">
        <f t="shared" ca="1" si="11"/>
        <v>43451</v>
      </c>
      <c r="J744" s="1" t="str">
        <f ca="1">IFERROR(IF(YEAR(Tabla1[[#This Row],[FECHA EJEC.]])&gt;0,"CONFORME","STANDBY"),"PENDIENTE")</f>
        <v>CONFORME</v>
      </c>
      <c r="K744" s="2">
        <f ca="1">IF(VLOOKUP(RANDBETWEEN(1,20),Tablas!$Q$6:$R$25,2,0)=0,"",Tabla1[[#This Row],[FECHA PROG.]]+VLOOKUP(RANDBETWEEN(1,20),Tablas!$Q$6:$R$25,2,0))</f>
        <v>43454</v>
      </c>
      <c r="L744" s="7">
        <f ca="1">IF(Tabla1[[#This Row],[FECHA EJEC.]]="","",TIME(RANDBETWEEN(9,15),RANDBETWEEN(10,40),0))</f>
        <v>0.40208333333333335</v>
      </c>
      <c r="M744" s="7">
        <f ca="1">IF(Tabla1[[#This Row],[FECHA EJEC.]]="","",Tabla1[[#This Row],[HORA INICIO]]+TIME(RANDBETWEEN(1,4),RANDBETWEEN(10,30),0))</f>
        <v>0.57638888888888884</v>
      </c>
      <c r="N744" s="8">
        <f ca="1">IF(Tabla1[[#This Row],[FECHA EJEC.]]="","",HOUR(Tabla1[[#This Row],[HORA TERMINO]]-Tabla1[[#This Row],[HORA INICIO]])+MINUTE(Tabla1[[#This Row],[HORA TERMINO]]-Tabla1[[#This Row],[HORA INICIO]])/60)</f>
        <v>4.1833333333333336</v>
      </c>
      <c r="O744" s="1" t="str">
        <f ca="1">IF(AND(K744=I744,J744="CONFORME"),"FECHA CUMPLIDA",IF(J744="STAND BY","STAND BY",IF(J744=""," ",IF(Tabla1[[#This Row],[FECHA EJEC.]]="","PENDIENTE",CONCATENATE("RETRASO DE ",(K744-I744)," DIAS")))))</f>
        <v>RETRASO DE 3 DIAS</v>
      </c>
      <c r="P744" s="2" t="str">
        <f ca="1">VLOOKUP(MONTH(Tabla1[[#This Row],[FECHA PROG.]]),Tabla2[],2,0)</f>
        <v>Dic</v>
      </c>
      <c r="Q744" s="1">
        <f ca="1">YEAR(Tabla1[[#This Row],[FECHA PROG.]])</f>
        <v>2018</v>
      </c>
      <c r="R744" s="8">
        <f ca="1">360-SUMIFS(Tabla1[HORAS],Tabla1[MÁQUINA],Tabla1[[#This Row],[MÁQUINA]],Tabla1[AÑO],Tabla1[[#This Row],[AÑO]],Tabla1[MES],Tabla1[[#This Row],[MES]])</f>
        <v>353.51666666666665</v>
      </c>
      <c r="S744" s="17">
        <f ca="1">Tabla1[[#This Row],[HORAS DISPONIBLES]]/360</f>
        <v>0.98199074074074066</v>
      </c>
    </row>
    <row r="745" spans="1:19" x14ac:dyDescent="0.2">
      <c r="A745" s="1" t="s">
        <v>134</v>
      </c>
      <c r="B745" s="1" t="s">
        <v>53</v>
      </c>
      <c r="C745" s="1" t="str">
        <f ca="1">VLOOKUP(RANDBETWEEN(1,13),Tablas!$N$7:$O$19,2,0)</f>
        <v>TRACTORES</v>
      </c>
      <c r="D745" s="1" t="s">
        <v>12</v>
      </c>
      <c r="E745" s="1" t="s">
        <v>13</v>
      </c>
      <c r="F745" s="1">
        <v>107</v>
      </c>
      <c r="G745" s="1" t="s">
        <v>14</v>
      </c>
      <c r="H745" s="1">
        <v>1420</v>
      </c>
      <c r="I745" s="2">
        <f t="shared" ca="1" si="11"/>
        <v>43369</v>
      </c>
      <c r="J745" s="1" t="str">
        <f ca="1">IFERROR(IF(YEAR(Tabla1[[#This Row],[FECHA EJEC.]])&gt;0,"CONFORME","STANDBY"),"PENDIENTE")</f>
        <v>CONFORME</v>
      </c>
      <c r="K745" s="2">
        <f ca="1">IF(VLOOKUP(RANDBETWEEN(1,20),Tablas!$Q$6:$R$25,2,0)=0,"",Tabla1[[#This Row],[FECHA PROG.]]+VLOOKUP(RANDBETWEEN(1,20),Tablas!$Q$6:$R$25,2,0))</f>
        <v>43372</v>
      </c>
      <c r="L745" s="7">
        <f ca="1">IF(Tabla1[[#This Row],[FECHA EJEC.]]="","",TIME(RANDBETWEEN(9,15),RANDBETWEEN(10,40),0))</f>
        <v>0.55138888888888893</v>
      </c>
      <c r="M745" s="7">
        <f ca="1">IF(Tabla1[[#This Row],[FECHA EJEC.]]="","",Tabla1[[#This Row],[HORA INICIO]]+TIME(RANDBETWEEN(1,4),RANDBETWEEN(10,30),0))</f>
        <v>0.73611111111111116</v>
      </c>
      <c r="N745" s="8">
        <f ca="1">IF(Tabla1[[#This Row],[FECHA EJEC.]]="","",HOUR(Tabla1[[#This Row],[HORA TERMINO]]-Tabla1[[#This Row],[HORA INICIO]])+MINUTE(Tabla1[[#This Row],[HORA TERMINO]]-Tabla1[[#This Row],[HORA INICIO]])/60)</f>
        <v>4.4333333333333336</v>
      </c>
      <c r="O745" s="1" t="str">
        <f ca="1">IF(AND(K745=I745,J745="CONFORME"),"FECHA CUMPLIDA",IF(J745="STAND BY","STAND BY",IF(J745=""," ",IF(Tabla1[[#This Row],[FECHA EJEC.]]="","PENDIENTE",CONCATENATE("RETRASO DE ",(K745-I745)," DIAS")))))</f>
        <v>RETRASO DE 3 DIAS</v>
      </c>
      <c r="P745" s="2" t="str">
        <f ca="1">VLOOKUP(MONTH(Tabla1[[#This Row],[FECHA PROG.]]),Tabla2[],2,0)</f>
        <v>Set</v>
      </c>
      <c r="Q745" s="1">
        <f ca="1">YEAR(Tabla1[[#This Row],[FECHA PROG.]])</f>
        <v>2018</v>
      </c>
      <c r="R745" s="8">
        <f ca="1">360-SUMIFS(Tabla1[HORAS],Tabla1[MÁQUINA],Tabla1[[#This Row],[MÁQUINA]],Tabla1[AÑO],Tabla1[[#This Row],[AÑO]],Tabla1[MES],Tabla1[[#This Row],[MES]])</f>
        <v>338.55</v>
      </c>
      <c r="S745" s="17">
        <f ca="1">Tabla1[[#This Row],[HORAS DISPONIBLES]]/360</f>
        <v>0.94041666666666668</v>
      </c>
    </row>
    <row r="746" spans="1:19" x14ac:dyDescent="0.2">
      <c r="A746" s="1" t="s">
        <v>154</v>
      </c>
      <c r="B746" s="1" t="s">
        <v>79</v>
      </c>
      <c r="C746" s="1" t="str">
        <f ca="1">VLOOKUP(RANDBETWEEN(1,13),Tablas!$N$7:$O$19,2,0)</f>
        <v>EXCAVADORA</v>
      </c>
      <c r="E746" s="1" t="s">
        <v>18</v>
      </c>
      <c r="F746" s="1">
        <v>107</v>
      </c>
      <c r="G746" s="1" t="s">
        <v>19</v>
      </c>
      <c r="H746" s="1">
        <v>1698</v>
      </c>
      <c r="I746" s="2">
        <f t="shared" ca="1" si="11"/>
        <v>43253</v>
      </c>
      <c r="J746" s="1" t="str">
        <f ca="1">IFERROR(IF(YEAR(Tabla1[[#This Row],[FECHA EJEC.]])&gt;0,"CONFORME","STANDBY"),"PENDIENTE")</f>
        <v>PENDIENTE</v>
      </c>
      <c r="K746" s="2" t="str">
        <f ca="1">IF(VLOOKUP(RANDBETWEEN(1,20),Tablas!$Q$6:$R$25,2,0)=0,"",Tabla1[[#This Row],[FECHA PROG.]]+VLOOKUP(RANDBETWEEN(1,20),Tablas!$Q$6:$R$25,2,0))</f>
        <v/>
      </c>
      <c r="L746" s="7" t="str">
        <f ca="1">IF(Tabla1[[#This Row],[FECHA EJEC.]]="","",TIME(RANDBETWEEN(9,15),RANDBETWEEN(10,40),0))</f>
        <v/>
      </c>
      <c r="M746" s="7" t="str">
        <f ca="1">IF(Tabla1[[#This Row],[FECHA EJEC.]]="","",Tabla1[[#This Row],[HORA INICIO]]+TIME(RANDBETWEEN(1,4),RANDBETWEEN(10,30),0))</f>
        <v/>
      </c>
      <c r="N746" s="8" t="str">
        <f ca="1">IF(Tabla1[[#This Row],[FECHA EJEC.]]="","",HOUR(Tabla1[[#This Row],[HORA TERMINO]]-Tabla1[[#This Row],[HORA INICIO]])+MINUTE(Tabla1[[#This Row],[HORA TERMINO]]-Tabla1[[#This Row],[HORA INICIO]])/60)</f>
        <v/>
      </c>
      <c r="O746" s="1" t="str">
        <f ca="1">IF(AND(K746=I746,J746="CONFORME"),"FECHA CUMPLIDA",IF(J746="STAND BY","STAND BY",IF(J746=""," ",IF(Tabla1[[#This Row],[FECHA EJEC.]]="","PENDIENTE",CONCATENATE("RETRASO DE ",(K746-I746)," DIAS")))))</f>
        <v>PENDIENTE</v>
      </c>
      <c r="P746" s="2" t="str">
        <f ca="1">VLOOKUP(MONTH(Tabla1[[#This Row],[FECHA PROG.]]),Tabla2[],2,0)</f>
        <v>Jun</v>
      </c>
      <c r="Q746" s="1">
        <f ca="1">YEAR(Tabla1[[#This Row],[FECHA PROG.]])</f>
        <v>2018</v>
      </c>
      <c r="R746" s="8">
        <f ca="1">360-SUMIFS(Tabla1[HORAS],Tabla1[MÁQUINA],Tabla1[[#This Row],[MÁQUINA]],Tabla1[AÑO],Tabla1[[#This Row],[AÑO]],Tabla1[MES],Tabla1[[#This Row],[MES]])</f>
        <v>343.1</v>
      </c>
      <c r="S746" s="17">
        <f ca="1">Tabla1[[#This Row],[HORAS DISPONIBLES]]/360</f>
        <v>0.95305555555555566</v>
      </c>
    </row>
    <row r="747" spans="1:19" x14ac:dyDescent="0.2">
      <c r="A747" s="1" t="s">
        <v>139</v>
      </c>
      <c r="B747" s="1" t="s">
        <v>32</v>
      </c>
      <c r="C747" s="1" t="str">
        <f ca="1">VLOOKUP(RANDBETWEEN(1,13),Tablas!$N$7:$O$19,2,0)</f>
        <v>RETROEXCAVADORA</v>
      </c>
      <c r="D747" s="1" t="s">
        <v>12</v>
      </c>
      <c r="E747" s="1" t="s">
        <v>13</v>
      </c>
      <c r="F747" s="1">
        <v>106</v>
      </c>
      <c r="G747" s="1" t="s">
        <v>29</v>
      </c>
      <c r="H747" s="1">
        <v>908</v>
      </c>
      <c r="I747" s="2">
        <f t="shared" ca="1" si="11"/>
        <v>43317</v>
      </c>
      <c r="J747" s="1" t="str">
        <f ca="1">IFERROR(IF(YEAR(Tabla1[[#This Row],[FECHA EJEC.]])&gt;0,"CONFORME","STANDBY"),"PENDIENTE")</f>
        <v>CONFORME</v>
      </c>
      <c r="K747" s="2">
        <f ca="1">IF(VLOOKUP(RANDBETWEEN(1,20),Tablas!$Q$6:$R$25,2,0)=0,"",Tabla1[[#This Row],[FECHA PROG.]]+VLOOKUP(RANDBETWEEN(1,20),Tablas!$Q$6:$R$25,2,0))</f>
        <v>43318</v>
      </c>
      <c r="L747" s="7">
        <f ca="1">IF(Tabla1[[#This Row],[FECHA EJEC.]]="","",TIME(RANDBETWEEN(9,15),RANDBETWEEN(10,40),0))</f>
        <v>0.65</v>
      </c>
      <c r="M747" s="7">
        <f ca="1">IF(Tabla1[[#This Row],[FECHA EJEC.]]="","",Tabla1[[#This Row],[HORA INICIO]]+TIME(RANDBETWEEN(1,4),RANDBETWEEN(10,30),0))</f>
        <v>0.83680555555555558</v>
      </c>
      <c r="N747" s="8">
        <f ca="1">IF(Tabla1[[#This Row],[FECHA EJEC.]]="","",HOUR(Tabla1[[#This Row],[HORA TERMINO]]-Tabla1[[#This Row],[HORA INICIO]])+MINUTE(Tabla1[[#This Row],[HORA TERMINO]]-Tabla1[[#This Row],[HORA INICIO]])/60)</f>
        <v>4.4833333333333334</v>
      </c>
      <c r="O747" s="1" t="str">
        <f ca="1">IF(AND(K747=I747,J747="CONFORME"),"FECHA CUMPLIDA",IF(J747="STAND BY","STAND BY",IF(J747=""," ",IF(Tabla1[[#This Row],[FECHA EJEC.]]="","PENDIENTE",CONCATENATE("RETRASO DE ",(K747-I747)," DIAS")))))</f>
        <v>RETRASO DE 1 DIAS</v>
      </c>
      <c r="P747" s="2" t="str">
        <f ca="1">VLOOKUP(MONTH(Tabla1[[#This Row],[FECHA PROG.]]),Tabla2[],2,0)</f>
        <v>Ago</v>
      </c>
      <c r="Q747" s="1">
        <f ca="1">YEAR(Tabla1[[#This Row],[FECHA PROG.]])</f>
        <v>2018</v>
      </c>
      <c r="R747" s="8">
        <f ca="1">360-SUMIFS(Tabla1[HORAS],Tabla1[MÁQUINA],Tabla1[[#This Row],[MÁQUINA]],Tabla1[AÑO],Tabla1[[#This Row],[AÑO]],Tabla1[MES],Tabla1[[#This Row],[MES]])</f>
        <v>310.93333333333334</v>
      </c>
      <c r="S747" s="17">
        <f ca="1">Tabla1[[#This Row],[HORAS DISPONIBLES]]/360</f>
        <v>0.86370370370370375</v>
      </c>
    </row>
    <row r="748" spans="1:19" x14ac:dyDescent="0.2">
      <c r="A748" s="1" t="s">
        <v>139</v>
      </c>
      <c r="B748" s="1" t="s">
        <v>32</v>
      </c>
      <c r="C748" s="1" t="str">
        <f ca="1">VLOOKUP(RANDBETWEEN(1,13),Tablas!$N$7:$O$19,2,0)</f>
        <v>COMPACTADORA</v>
      </c>
      <c r="D748" s="1" t="s">
        <v>12</v>
      </c>
      <c r="E748" s="1" t="s">
        <v>18</v>
      </c>
      <c r="F748" s="1">
        <v>106</v>
      </c>
      <c r="G748" s="1" t="s">
        <v>55</v>
      </c>
      <c r="H748" s="1">
        <v>1911</v>
      </c>
      <c r="I748" s="2">
        <f t="shared" ca="1" si="11"/>
        <v>43369</v>
      </c>
      <c r="J748" s="1" t="str">
        <f ca="1">IFERROR(IF(YEAR(Tabla1[[#This Row],[FECHA EJEC.]])&gt;0,"CONFORME","STANDBY"),"PENDIENTE")</f>
        <v>CONFORME</v>
      </c>
      <c r="K748" s="2">
        <f ca="1">IF(VLOOKUP(RANDBETWEEN(1,20),Tablas!$Q$6:$R$25,2,0)=0,"",Tabla1[[#This Row],[FECHA PROG.]]+VLOOKUP(RANDBETWEEN(1,20),Tablas!$Q$6:$R$25,2,0))</f>
        <v>43373</v>
      </c>
      <c r="L748" s="7">
        <f ca="1">IF(Tabla1[[#This Row],[FECHA EJEC.]]="","",TIME(RANDBETWEEN(9,15),RANDBETWEEN(10,40),0))</f>
        <v>0.42986111111111114</v>
      </c>
      <c r="M748" s="7">
        <f ca="1">IF(Tabla1[[#This Row],[FECHA EJEC.]]="","",Tabla1[[#This Row],[HORA INICIO]]+TIME(RANDBETWEEN(1,4),RANDBETWEEN(10,30),0))</f>
        <v>0.48333333333333334</v>
      </c>
      <c r="N748" s="8">
        <f ca="1">IF(Tabla1[[#This Row],[FECHA EJEC.]]="","",HOUR(Tabla1[[#This Row],[HORA TERMINO]]-Tabla1[[#This Row],[HORA INICIO]])+MINUTE(Tabla1[[#This Row],[HORA TERMINO]]-Tabla1[[#This Row],[HORA INICIO]])/60)</f>
        <v>1.2833333333333332</v>
      </c>
      <c r="O748" s="1" t="str">
        <f ca="1">IF(AND(K748=I748,J748="CONFORME"),"FECHA CUMPLIDA",IF(J748="STAND BY","STAND BY",IF(J748=""," ",IF(Tabla1[[#This Row],[FECHA EJEC.]]="","PENDIENTE",CONCATENATE("RETRASO DE ",(K748-I748)," DIAS")))))</f>
        <v>RETRASO DE 4 DIAS</v>
      </c>
      <c r="P748" s="2" t="str">
        <f ca="1">VLOOKUP(MONTH(Tabla1[[#This Row],[FECHA PROG.]]),Tabla2[],2,0)</f>
        <v>Set</v>
      </c>
      <c r="Q748" s="1">
        <f ca="1">YEAR(Tabla1[[#This Row],[FECHA PROG.]])</f>
        <v>2018</v>
      </c>
      <c r="R748" s="8">
        <f ca="1">360-SUMIFS(Tabla1[HORAS],Tabla1[MÁQUINA],Tabla1[[#This Row],[MÁQUINA]],Tabla1[AÑO],Tabla1[[#This Row],[AÑO]],Tabla1[MES],Tabla1[[#This Row],[MES]])</f>
        <v>322.11666666666667</v>
      </c>
      <c r="S748" s="17">
        <f ca="1">Tabla1[[#This Row],[HORAS DISPONIBLES]]/360</f>
        <v>0.89476851851851857</v>
      </c>
    </row>
    <row r="749" spans="1:19" x14ac:dyDescent="0.2">
      <c r="A749" s="1" t="s">
        <v>147</v>
      </c>
      <c r="B749" s="1" t="s">
        <v>42</v>
      </c>
      <c r="C749" s="1" t="str">
        <f ca="1">VLOOKUP(RANDBETWEEN(1,13),Tablas!$N$7:$O$19,2,0)</f>
        <v>COMPACTADORA</v>
      </c>
      <c r="D749" s="1" t="s">
        <v>12</v>
      </c>
      <c r="E749" s="1" t="s">
        <v>21</v>
      </c>
      <c r="F749" s="1">
        <v>106</v>
      </c>
      <c r="G749" s="1" t="s">
        <v>19</v>
      </c>
      <c r="H749" s="1">
        <v>1698</v>
      </c>
      <c r="I749" s="2">
        <f t="shared" ca="1" si="11"/>
        <v>43396</v>
      </c>
      <c r="J749" s="1" t="str">
        <f ca="1">IFERROR(IF(YEAR(Tabla1[[#This Row],[FECHA EJEC.]])&gt;0,"CONFORME","STANDBY"),"PENDIENTE")</f>
        <v>CONFORME</v>
      </c>
      <c r="K749" s="2">
        <f ca="1">IF(VLOOKUP(RANDBETWEEN(1,20),Tablas!$Q$6:$R$25,2,0)=0,"",Tabla1[[#This Row],[FECHA PROG.]]+VLOOKUP(RANDBETWEEN(1,20),Tablas!$Q$6:$R$25,2,0))</f>
        <v>43399</v>
      </c>
      <c r="L749" s="7">
        <f ca="1">IF(Tabla1[[#This Row],[FECHA EJEC.]]="","",TIME(RANDBETWEEN(9,15),RANDBETWEEN(10,40),0))</f>
        <v>0.4284722222222222</v>
      </c>
      <c r="M749" s="7">
        <f ca="1">IF(Tabla1[[#This Row],[FECHA EJEC.]]="","",Tabla1[[#This Row],[HORA INICIO]]+TIME(RANDBETWEEN(1,4),RANDBETWEEN(10,30),0))</f>
        <v>0.56597222222222221</v>
      </c>
      <c r="N749" s="8">
        <f ca="1">IF(Tabla1[[#This Row],[FECHA EJEC.]]="","",HOUR(Tabla1[[#This Row],[HORA TERMINO]]-Tabla1[[#This Row],[HORA INICIO]])+MINUTE(Tabla1[[#This Row],[HORA TERMINO]]-Tabla1[[#This Row],[HORA INICIO]])/60)</f>
        <v>3.3</v>
      </c>
      <c r="O749" s="1" t="str">
        <f ca="1">IF(AND(K749=I749,J749="CONFORME"),"FECHA CUMPLIDA",IF(J749="STAND BY","STAND BY",IF(J749=""," ",IF(Tabla1[[#This Row],[FECHA EJEC.]]="","PENDIENTE",CONCATENATE("RETRASO DE ",(K749-I749)," DIAS")))))</f>
        <v>RETRASO DE 3 DIAS</v>
      </c>
      <c r="P749" s="2" t="str">
        <f ca="1">VLOOKUP(MONTH(Tabla1[[#This Row],[FECHA PROG.]]),Tabla2[],2,0)</f>
        <v>Oct</v>
      </c>
      <c r="Q749" s="1">
        <f ca="1">YEAR(Tabla1[[#This Row],[FECHA PROG.]])</f>
        <v>2018</v>
      </c>
      <c r="R749" s="8">
        <f ca="1">360-SUMIFS(Tabla1[HORAS],Tabla1[MÁQUINA],Tabla1[[#This Row],[MÁQUINA]],Tabla1[AÑO],Tabla1[[#This Row],[AÑO]],Tabla1[MES],Tabla1[[#This Row],[MES]])</f>
        <v>356.7</v>
      </c>
      <c r="S749" s="17">
        <f ca="1">Tabla1[[#This Row],[HORAS DISPONIBLES]]/360</f>
        <v>0.99083333333333334</v>
      </c>
    </row>
    <row r="750" spans="1:19" x14ac:dyDescent="0.2">
      <c r="A750" s="1" t="s">
        <v>140</v>
      </c>
      <c r="B750" s="1" t="s">
        <v>30</v>
      </c>
      <c r="C750" s="1" t="str">
        <f ca="1">VLOOKUP(RANDBETWEEN(1,13),Tablas!$N$7:$O$19,2,0)</f>
        <v>DRAGALINA</v>
      </c>
      <c r="D750" s="1" t="s">
        <v>12</v>
      </c>
      <c r="E750" s="1" t="s">
        <v>24</v>
      </c>
      <c r="F750" s="1">
        <v>201</v>
      </c>
      <c r="G750" s="1" t="s">
        <v>25</v>
      </c>
      <c r="H750" s="1">
        <v>1168</v>
      </c>
      <c r="I750" s="2">
        <f t="shared" ca="1" si="11"/>
        <v>43488</v>
      </c>
      <c r="J750" s="1" t="str">
        <f ca="1">IFERROR(IF(YEAR(Tabla1[[#This Row],[FECHA EJEC.]])&gt;0,"CONFORME","STANDBY"),"PENDIENTE")</f>
        <v>CONFORME</v>
      </c>
      <c r="K750" s="2">
        <f ca="1">IF(VLOOKUP(RANDBETWEEN(1,20),Tablas!$Q$6:$R$25,2,0)=0,"",Tabla1[[#This Row],[FECHA PROG.]]+VLOOKUP(RANDBETWEEN(1,20),Tablas!$Q$6:$R$25,2,0))</f>
        <v>43492</v>
      </c>
      <c r="L750" s="7">
        <f ca="1">IF(Tabla1[[#This Row],[FECHA EJEC.]]="","",TIME(RANDBETWEEN(9,15),RANDBETWEEN(10,40),0))</f>
        <v>0.63194444444444442</v>
      </c>
      <c r="M750" s="7">
        <f ca="1">IF(Tabla1[[#This Row],[FECHA EJEC.]]="","",Tabla1[[#This Row],[HORA INICIO]]+TIME(RANDBETWEEN(1,4),RANDBETWEEN(10,30),0))</f>
        <v>0.80624999999999991</v>
      </c>
      <c r="N750" s="8">
        <f ca="1">IF(Tabla1[[#This Row],[FECHA EJEC.]]="","",HOUR(Tabla1[[#This Row],[HORA TERMINO]]-Tabla1[[#This Row],[HORA INICIO]])+MINUTE(Tabla1[[#This Row],[HORA TERMINO]]-Tabla1[[#This Row],[HORA INICIO]])/60)</f>
        <v>4.1833333333333336</v>
      </c>
      <c r="O750" s="1" t="str">
        <f ca="1">IF(AND(K750=I750,J750="CONFORME"),"FECHA CUMPLIDA",IF(J750="STAND BY","STAND BY",IF(J750=""," ",IF(Tabla1[[#This Row],[FECHA EJEC.]]="","PENDIENTE",CONCATENATE("RETRASO DE ",(K750-I750)," DIAS")))))</f>
        <v>RETRASO DE 4 DIAS</v>
      </c>
      <c r="P750" s="2" t="str">
        <f ca="1">VLOOKUP(MONTH(Tabla1[[#This Row],[FECHA PROG.]]),Tabla2[],2,0)</f>
        <v>Ene</v>
      </c>
      <c r="Q750" s="1">
        <f ca="1">YEAR(Tabla1[[#This Row],[FECHA PROG.]])</f>
        <v>2019</v>
      </c>
      <c r="R750" s="8">
        <f ca="1">360-SUMIFS(Tabla1[HORAS],Tabla1[MÁQUINA],Tabla1[[#This Row],[MÁQUINA]],Tabla1[AÑO],Tabla1[[#This Row],[AÑO]],Tabla1[MES],Tabla1[[#This Row],[MES]])</f>
        <v>351.45</v>
      </c>
      <c r="S750" s="17">
        <f ca="1">Tabla1[[#This Row],[HORAS DISPONIBLES]]/360</f>
        <v>0.97624999999999995</v>
      </c>
    </row>
    <row r="751" spans="1:19" x14ac:dyDescent="0.2">
      <c r="A751" s="1" t="s">
        <v>134</v>
      </c>
      <c r="B751" s="1" t="s">
        <v>54</v>
      </c>
      <c r="C751" s="1" t="str">
        <f ca="1">VLOOKUP(RANDBETWEEN(1,13),Tablas!$N$7:$O$19,2,0)</f>
        <v>RETROEXCAVADORA</v>
      </c>
      <c r="D751" s="1" t="s">
        <v>12</v>
      </c>
      <c r="E751" s="1" t="s">
        <v>13</v>
      </c>
      <c r="F751" s="1">
        <v>107</v>
      </c>
      <c r="G751" s="1" t="s">
        <v>14</v>
      </c>
      <c r="H751" s="1">
        <v>1420</v>
      </c>
      <c r="I751" s="2">
        <f t="shared" ca="1" si="11"/>
        <v>43499</v>
      </c>
      <c r="J751" s="1" t="str">
        <f ca="1">IFERROR(IF(YEAR(Tabla1[[#This Row],[FECHA EJEC.]])&gt;0,"CONFORME","STANDBY"),"PENDIENTE")</f>
        <v>CONFORME</v>
      </c>
      <c r="K751" s="2">
        <f ca="1">IF(VLOOKUP(RANDBETWEEN(1,20),Tablas!$Q$6:$R$25,2,0)=0,"",Tabla1[[#This Row],[FECHA PROG.]]+VLOOKUP(RANDBETWEEN(1,20),Tablas!$Q$6:$R$25,2,0))</f>
        <v>43503</v>
      </c>
      <c r="L751" s="7">
        <f ca="1">IF(Tabla1[[#This Row],[FECHA EJEC.]]="","",TIME(RANDBETWEEN(9,15),RANDBETWEEN(10,40),0))</f>
        <v>0.47361111111111109</v>
      </c>
      <c r="M751" s="7">
        <f ca="1">IF(Tabla1[[#This Row],[FECHA EJEC.]]="","",Tabla1[[#This Row],[HORA INICIO]]+TIME(RANDBETWEEN(1,4),RANDBETWEEN(10,30),0))</f>
        <v>0.65833333333333333</v>
      </c>
      <c r="N751" s="8">
        <f ca="1">IF(Tabla1[[#This Row],[FECHA EJEC.]]="","",HOUR(Tabla1[[#This Row],[HORA TERMINO]]-Tabla1[[#This Row],[HORA INICIO]])+MINUTE(Tabla1[[#This Row],[HORA TERMINO]]-Tabla1[[#This Row],[HORA INICIO]])/60)</f>
        <v>4.4333333333333336</v>
      </c>
      <c r="O751" s="1" t="str">
        <f ca="1">IF(AND(K751=I751,J751="CONFORME"),"FECHA CUMPLIDA",IF(J751="STAND BY","STAND BY",IF(J751=""," ",IF(Tabla1[[#This Row],[FECHA EJEC.]]="","PENDIENTE",CONCATENATE("RETRASO DE ",(K751-I751)," DIAS")))))</f>
        <v>RETRASO DE 4 DIAS</v>
      </c>
      <c r="P751" s="2" t="str">
        <f ca="1">VLOOKUP(MONTH(Tabla1[[#This Row],[FECHA PROG.]]),Tabla2[],2,0)</f>
        <v>Feb</v>
      </c>
      <c r="Q751" s="1">
        <f ca="1">YEAR(Tabla1[[#This Row],[FECHA PROG.]])</f>
        <v>2019</v>
      </c>
      <c r="R751" s="8">
        <f ca="1">360-SUMIFS(Tabla1[HORAS],Tabla1[MÁQUINA],Tabla1[[#This Row],[MÁQUINA]],Tabla1[AÑO],Tabla1[[#This Row],[AÑO]],Tabla1[MES],Tabla1[[#This Row],[MES]])</f>
        <v>343.6</v>
      </c>
      <c r="S751" s="17">
        <f ca="1">Tabla1[[#This Row],[HORAS DISPONIBLES]]/360</f>
        <v>0.95444444444444454</v>
      </c>
    </row>
    <row r="752" spans="1:19" x14ac:dyDescent="0.2">
      <c r="A752" s="1" t="s">
        <v>153</v>
      </c>
      <c r="B752" s="1" t="s">
        <v>57</v>
      </c>
      <c r="C752" s="1" t="str">
        <f ca="1">VLOOKUP(RANDBETWEEN(1,13),Tablas!$N$7:$O$19,2,0)</f>
        <v>MOTOTRAILLA</v>
      </c>
      <c r="E752" s="1" t="s">
        <v>18</v>
      </c>
      <c r="F752" s="1">
        <v>107</v>
      </c>
      <c r="G752" s="1" t="s">
        <v>19</v>
      </c>
      <c r="H752" s="1">
        <v>1698</v>
      </c>
      <c r="I752" s="2">
        <f t="shared" ca="1" si="11"/>
        <v>43173</v>
      </c>
      <c r="J752" s="1" t="str">
        <f ca="1">IFERROR(IF(YEAR(Tabla1[[#This Row],[FECHA EJEC.]])&gt;0,"CONFORME","STANDBY"),"PENDIENTE")</f>
        <v>CONFORME</v>
      </c>
      <c r="K752" s="2">
        <f ca="1">IF(VLOOKUP(RANDBETWEEN(1,20),Tablas!$Q$6:$R$25,2,0)=0,"",Tabla1[[#This Row],[FECHA PROG.]]+VLOOKUP(RANDBETWEEN(1,20),Tablas!$Q$6:$R$25,2,0))</f>
        <v>43175</v>
      </c>
      <c r="L752" s="7">
        <f ca="1">IF(Tabla1[[#This Row],[FECHA EJEC.]]="","",TIME(RANDBETWEEN(9,15),RANDBETWEEN(10,40),0))</f>
        <v>0.52638888888888891</v>
      </c>
      <c r="M752" s="7">
        <f ca="1">IF(Tabla1[[#This Row],[FECHA EJEC.]]="","",Tabla1[[#This Row],[HORA INICIO]]+TIME(RANDBETWEEN(1,4),RANDBETWEEN(10,30),0))</f>
        <v>0.70833333333333337</v>
      </c>
      <c r="N752" s="8">
        <f ca="1">IF(Tabla1[[#This Row],[FECHA EJEC.]]="","",HOUR(Tabla1[[#This Row],[HORA TERMINO]]-Tabla1[[#This Row],[HORA INICIO]])+MINUTE(Tabla1[[#This Row],[HORA TERMINO]]-Tabla1[[#This Row],[HORA INICIO]])/60)</f>
        <v>4.3666666666666663</v>
      </c>
      <c r="O752" s="1" t="str">
        <f ca="1">IF(AND(K752=I752,J752="CONFORME"),"FECHA CUMPLIDA",IF(J752="STAND BY","STAND BY",IF(J752=""," ",IF(Tabla1[[#This Row],[FECHA EJEC.]]="","PENDIENTE",CONCATENATE("RETRASO DE ",(K752-I752)," DIAS")))))</f>
        <v>RETRASO DE 2 DIAS</v>
      </c>
      <c r="P752" s="2" t="str">
        <f ca="1">VLOOKUP(MONTH(Tabla1[[#This Row],[FECHA PROG.]]),Tabla2[],2,0)</f>
        <v>Mar</v>
      </c>
      <c r="Q752" s="1">
        <f ca="1">YEAR(Tabla1[[#This Row],[FECHA PROG.]])</f>
        <v>2018</v>
      </c>
      <c r="R752" s="8">
        <f ca="1">360-SUMIFS(Tabla1[HORAS],Tabla1[MÁQUINA],Tabla1[[#This Row],[MÁQUINA]],Tabla1[AÑO],Tabla1[[#This Row],[AÑO]],Tabla1[MES],Tabla1[[#This Row],[MES]])</f>
        <v>355.63333333333333</v>
      </c>
      <c r="S752" s="17">
        <f ca="1">Tabla1[[#This Row],[HORAS DISPONIBLES]]/360</f>
        <v>0.9878703703703704</v>
      </c>
    </row>
    <row r="753" spans="1:19" x14ac:dyDescent="0.2">
      <c r="A753" s="1" t="s">
        <v>138</v>
      </c>
      <c r="B753" s="1" t="s">
        <v>27</v>
      </c>
      <c r="C753" s="1" t="str">
        <f ca="1">VLOOKUP(RANDBETWEEN(1,13),Tablas!$N$7:$O$19,2,0)</f>
        <v>TRACTORES</v>
      </c>
      <c r="D753" s="1" t="s">
        <v>12</v>
      </c>
      <c r="E753" s="1" t="s">
        <v>13</v>
      </c>
      <c r="F753" s="1">
        <v>107</v>
      </c>
      <c r="G753" s="1" t="s">
        <v>55</v>
      </c>
      <c r="H753" s="1">
        <v>1911</v>
      </c>
      <c r="I753" s="2">
        <f t="shared" ca="1" si="11"/>
        <v>43469</v>
      </c>
      <c r="J753" s="1" t="str">
        <f ca="1">IFERROR(IF(YEAR(Tabla1[[#This Row],[FECHA EJEC.]])&gt;0,"CONFORME","STANDBY"),"PENDIENTE")</f>
        <v>CONFORME</v>
      </c>
      <c r="K753" s="2">
        <f ca="1">IF(VLOOKUP(RANDBETWEEN(1,20),Tablas!$Q$6:$R$25,2,0)=0,"",Tabla1[[#This Row],[FECHA PROG.]]+VLOOKUP(RANDBETWEEN(1,20),Tablas!$Q$6:$R$25,2,0))</f>
        <v>43473</v>
      </c>
      <c r="L753" s="7">
        <f ca="1">IF(Tabla1[[#This Row],[FECHA EJEC.]]="","",TIME(RANDBETWEEN(9,15),RANDBETWEEN(10,40),0))</f>
        <v>0.40138888888888891</v>
      </c>
      <c r="M753" s="7">
        <f ca="1">IF(Tabla1[[#This Row],[FECHA EJEC.]]="","",Tabla1[[#This Row],[HORA INICIO]]+TIME(RANDBETWEEN(1,4),RANDBETWEEN(10,30),0))</f>
        <v>0.50555555555555554</v>
      </c>
      <c r="N753" s="8">
        <f ca="1">IF(Tabla1[[#This Row],[FECHA EJEC.]]="","",HOUR(Tabla1[[#This Row],[HORA TERMINO]]-Tabla1[[#This Row],[HORA INICIO]])+MINUTE(Tabla1[[#This Row],[HORA TERMINO]]-Tabla1[[#This Row],[HORA INICIO]])/60)</f>
        <v>2.5</v>
      </c>
      <c r="O753" s="1" t="str">
        <f ca="1">IF(AND(K753=I753,J753="CONFORME"),"FECHA CUMPLIDA",IF(J753="STAND BY","STAND BY",IF(J753=""," ",IF(Tabla1[[#This Row],[FECHA EJEC.]]="","PENDIENTE",CONCATENATE("RETRASO DE ",(K753-I753)," DIAS")))))</f>
        <v>RETRASO DE 4 DIAS</v>
      </c>
      <c r="P753" s="2" t="str">
        <f ca="1">VLOOKUP(MONTH(Tabla1[[#This Row],[FECHA PROG.]]),Tabla2[],2,0)</f>
        <v>Ene</v>
      </c>
      <c r="Q753" s="1">
        <f ca="1">YEAR(Tabla1[[#This Row],[FECHA PROG.]])</f>
        <v>2019</v>
      </c>
      <c r="R753" s="8">
        <f ca="1">360-SUMIFS(Tabla1[HORAS],Tabla1[MÁQUINA],Tabla1[[#This Row],[MÁQUINA]],Tabla1[AÑO],Tabla1[[#This Row],[AÑO]],Tabla1[MES],Tabla1[[#This Row],[MES]])</f>
        <v>349.8</v>
      </c>
      <c r="S753" s="17">
        <f ca="1">Tabla1[[#This Row],[HORAS DISPONIBLES]]/360</f>
        <v>0.97166666666666668</v>
      </c>
    </row>
    <row r="754" spans="1:19" x14ac:dyDescent="0.2">
      <c r="A754" s="1" t="s">
        <v>138</v>
      </c>
      <c r="B754" s="1" t="s">
        <v>27</v>
      </c>
      <c r="C754" s="1" t="str">
        <f ca="1">VLOOKUP(RANDBETWEEN(1,13),Tablas!$N$7:$O$19,2,0)</f>
        <v>MOTONIVELADORA</v>
      </c>
      <c r="D754" s="1" t="s">
        <v>12</v>
      </c>
      <c r="E754" s="1" t="s">
        <v>18</v>
      </c>
      <c r="F754" s="1">
        <v>107</v>
      </c>
      <c r="G754" s="1" t="s">
        <v>55</v>
      </c>
      <c r="H754" s="1">
        <v>1911</v>
      </c>
      <c r="I754" s="2">
        <f t="shared" ca="1" si="11"/>
        <v>43361</v>
      </c>
      <c r="J754" s="1" t="str">
        <f ca="1">IFERROR(IF(YEAR(Tabla1[[#This Row],[FECHA EJEC.]])&gt;0,"CONFORME","STANDBY"),"PENDIENTE")</f>
        <v>CONFORME</v>
      </c>
      <c r="K754" s="2">
        <f ca="1">IF(VLOOKUP(RANDBETWEEN(1,20),Tablas!$Q$6:$R$25,2,0)=0,"",Tabla1[[#This Row],[FECHA PROG.]]+VLOOKUP(RANDBETWEEN(1,20),Tablas!$Q$6:$R$25,2,0))</f>
        <v>43364</v>
      </c>
      <c r="L754" s="7">
        <f ca="1">IF(Tabla1[[#This Row],[FECHA EJEC.]]="","",TIME(RANDBETWEEN(9,15),RANDBETWEEN(10,40),0))</f>
        <v>0.51111111111111107</v>
      </c>
      <c r="M754" s="7">
        <f ca="1">IF(Tabla1[[#This Row],[FECHA EJEC.]]="","",Tabla1[[#This Row],[HORA INICIO]]+TIME(RANDBETWEEN(1,4),RANDBETWEEN(10,30),0))</f>
        <v>0.68888888888888888</v>
      </c>
      <c r="N754" s="8">
        <f ca="1">IF(Tabla1[[#This Row],[FECHA EJEC.]]="","",HOUR(Tabla1[[#This Row],[HORA TERMINO]]-Tabla1[[#This Row],[HORA INICIO]])+MINUTE(Tabla1[[#This Row],[HORA TERMINO]]-Tabla1[[#This Row],[HORA INICIO]])/60)</f>
        <v>4.2666666666666666</v>
      </c>
      <c r="O754" s="1" t="str">
        <f ca="1">IF(AND(K754=I754,J754="CONFORME"),"FECHA CUMPLIDA",IF(J754="STAND BY","STAND BY",IF(J754=""," ",IF(Tabla1[[#This Row],[FECHA EJEC.]]="","PENDIENTE",CONCATENATE("RETRASO DE ",(K754-I754)," DIAS")))))</f>
        <v>RETRASO DE 3 DIAS</v>
      </c>
      <c r="P754" s="2" t="str">
        <f ca="1">VLOOKUP(MONTH(Tabla1[[#This Row],[FECHA PROG.]]),Tabla2[],2,0)</f>
        <v>Set</v>
      </c>
      <c r="Q754" s="1">
        <f ca="1">YEAR(Tabla1[[#This Row],[FECHA PROG.]])</f>
        <v>2018</v>
      </c>
      <c r="R754" s="8">
        <f ca="1">360-SUMIFS(Tabla1[HORAS],Tabla1[MÁQUINA],Tabla1[[#This Row],[MÁQUINA]],Tabla1[AÑO],Tabla1[[#This Row],[AÑO]],Tabla1[MES],Tabla1[[#This Row],[MES]])</f>
        <v>355.73333333333335</v>
      </c>
      <c r="S754" s="17">
        <f ca="1">Tabla1[[#This Row],[HORAS DISPONIBLES]]/360</f>
        <v>0.98814814814814822</v>
      </c>
    </row>
    <row r="755" spans="1:19" x14ac:dyDescent="0.2">
      <c r="A755" s="1" t="s">
        <v>188</v>
      </c>
      <c r="B755" s="1" t="s">
        <v>35</v>
      </c>
      <c r="C755" s="1" t="str">
        <f ca="1">VLOOKUP(RANDBETWEEN(1,13),Tablas!$N$7:$O$19,2,0)</f>
        <v>EXCAVADORA</v>
      </c>
      <c r="D755" s="1" t="s">
        <v>12</v>
      </c>
      <c r="E755" s="1" t="s">
        <v>13</v>
      </c>
      <c r="F755" s="1">
        <v>106</v>
      </c>
      <c r="G755" s="1" t="s">
        <v>14</v>
      </c>
      <c r="H755" s="1">
        <v>1420</v>
      </c>
      <c r="I755" s="2">
        <f t="shared" ca="1" si="11"/>
        <v>43456</v>
      </c>
      <c r="J755" s="1" t="str">
        <f ca="1">IFERROR(IF(YEAR(Tabla1[[#This Row],[FECHA EJEC.]])&gt;0,"CONFORME","STANDBY"),"PENDIENTE")</f>
        <v>CONFORME</v>
      </c>
      <c r="K755" s="2">
        <f ca="1">IF(VLOOKUP(RANDBETWEEN(1,20),Tablas!$Q$6:$R$25,2,0)=0,"",Tabla1[[#This Row],[FECHA PROG.]]+VLOOKUP(RANDBETWEEN(1,20),Tablas!$Q$6:$R$25,2,0))</f>
        <v>43457</v>
      </c>
      <c r="L755" s="7">
        <f ca="1">IF(Tabla1[[#This Row],[FECHA EJEC.]]="","",TIME(RANDBETWEEN(9,15),RANDBETWEEN(10,40),0))</f>
        <v>0.48055555555555557</v>
      </c>
      <c r="M755" s="7">
        <f ca="1">IF(Tabla1[[#This Row],[FECHA EJEC.]]="","",Tabla1[[#This Row],[HORA INICIO]]+TIME(RANDBETWEEN(1,4),RANDBETWEEN(10,30),0))</f>
        <v>0.58194444444444449</v>
      </c>
      <c r="N755" s="8">
        <f ca="1">IF(Tabla1[[#This Row],[FECHA EJEC.]]="","",HOUR(Tabla1[[#This Row],[HORA TERMINO]]-Tabla1[[#This Row],[HORA INICIO]])+MINUTE(Tabla1[[#This Row],[HORA TERMINO]]-Tabla1[[#This Row],[HORA INICIO]])/60)</f>
        <v>2.4333333333333336</v>
      </c>
      <c r="O755" s="1" t="str">
        <f ca="1">IF(AND(K755=I755,J755="CONFORME"),"FECHA CUMPLIDA",IF(J755="STAND BY","STAND BY",IF(J755=""," ",IF(Tabla1[[#This Row],[FECHA EJEC.]]="","PENDIENTE",CONCATENATE("RETRASO DE ",(K755-I755)," DIAS")))))</f>
        <v>RETRASO DE 1 DIAS</v>
      </c>
      <c r="P755" s="2" t="str">
        <f ca="1">VLOOKUP(MONTH(Tabla1[[#This Row],[FECHA PROG.]]),Tabla2[],2,0)</f>
        <v>Dic</v>
      </c>
      <c r="Q755" s="1">
        <f ca="1">YEAR(Tabla1[[#This Row],[FECHA PROG.]])</f>
        <v>2018</v>
      </c>
      <c r="R755" s="8">
        <f ca="1">360-SUMIFS(Tabla1[HORAS],Tabla1[MÁQUINA],Tabla1[[#This Row],[MÁQUINA]],Tabla1[AÑO],Tabla1[[#This Row],[AÑO]],Tabla1[MES],Tabla1[[#This Row],[MES]])</f>
        <v>330.26666666666665</v>
      </c>
      <c r="S755" s="17">
        <f ca="1">Tabla1[[#This Row],[HORAS DISPONIBLES]]/360</f>
        <v>0.91740740740740734</v>
      </c>
    </row>
    <row r="756" spans="1:19" x14ac:dyDescent="0.2">
      <c r="A756" s="1" t="s">
        <v>188</v>
      </c>
      <c r="B756" s="1" t="s">
        <v>35</v>
      </c>
      <c r="C756" s="1" t="str">
        <f ca="1">VLOOKUP(RANDBETWEEN(1,13),Tablas!$N$7:$O$19,2,0)</f>
        <v>CARGADORA</v>
      </c>
      <c r="D756" s="1" t="s">
        <v>12</v>
      </c>
      <c r="E756" s="1" t="s">
        <v>18</v>
      </c>
      <c r="F756" s="1">
        <v>106</v>
      </c>
      <c r="G756" s="1" t="s">
        <v>55</v>
      </c>
      <c r="H756" s="1">
        <v>1911</v>
      </c>
      <c r="I756" s="2">
        <f t="shared" ca="1" si="11"/>
        <v>43271</v>
      </c>
      <c r="J756" s="1" t="str">
        <f ca="1">IFERROR(IF(YEAR(Tabla1[[#This Row],[FECHA EJEC.]])&gt;0,"CONFORME","STANDBY"),"PENDIENTE")</f>
        <v>CONFORME</v>
      </c>
      <c r="K756" s="2">
        <f ca="1">IF(VLOOKUP(RANDBETWEEN(1,20),Tablas!$Q$6:$R$25,2,0)=0,"",Tabla1[[#This Row],[FECHA PROG.]]+VLOOKUP(RANDBETWEEN(1,20),Tablas!$Q$6:$R$25,2,0))</f>
        <v>43273</v>
      </c>
      <c r="L756" s="7">
        <f ca="1">IF(Tabla1[[#This Row],[FECHA EJEC.]]="","",TIME(RANDBETWEEN(9,15),RANDBETWEEN(10,40),0))</f>
        <v>0.55625000000000002</v>
      </c>
      <c r="M756" s="7">
        <f ca="1">IF(Tabla1[[#This Row],[FECHA EJEC.]]="","",Tabla1[[#This Row],[HORA INICIO]]+TIME(RANDBETWEEN(1,4),RANDBETWEEN(10,30),0))</f>
        <v>0.61736111111111114</v>
      </c>
      <c r="N756" s="8">
        <f ca="1">IF(Tabla1[[#This Row],[FECHA EJEC.]]="","",HOUR(Tabla1[[#This Row],[HORA TERMINO]]-Tabla1[[#This Row],[HORA INICIO]])+MINUTE(Tabla1[[#This Row],[HORA TERMINO]]-Tabla1[[#This Row],[HORA INICIO]])/60)</f>
        <v>1.4666666666666668</v>
      </c>
      <c r="O756" s="1" t="str">
        <f ca="1">IF(AND(K756=I756,J756="CONFORME"),"FECHA CUMPLIDA",IF(J756="STAND BY","STAND BY",IF(J756=""," ",IF(Tabla1[[#This Row],[FECHA EJEC.]]="","PENDIENTE",CONCATENATE("RETRASO DE ",(K756-I756)," DIAS")))))</f>
        <v>RETRASO DE 2 DIAS</v>
      </c>
      <c r="P756" s="2" t="str">
        <f ca="1">VLOOKUP(MONTH(Tabla1[[#This Row],[FECHA PROG.]]),Tabla2[],2,0)</f>
        <v>Jun</v>
      </c>
      <c r="Q756" s="1">
        <f ca="1">YEAR(Tabla1[[#This Row],[FECHA PROG.]])</f>
        <v>2018</v>
      </c>
      <c r="R756" s="8">
        <f ca="1">360-SUMIFS(Tabla1[HORAS],Tabla1[MÁQUINA],Tabla1[[#This Row],[MÁQUINA]],Tabla1[AÑO],Tabla1[[#This Row],[AÑO]],Tabla1[MES],Tabla1[[#This Row],[MES]])</f>
        <v>343.36666666666667</v>
      </c>
      <c r="S756" s="17">
        <f ca="1">Tabla1[[#This Row],[HORAS DISPONIBLES]]/360</f>
        <v>0.95379629629629636</v>
      </c>
    </row>
    <row r="757" spans="1:19" x14ac:dyDescent="0.2">
      <c r="A757" s="1" t="s">
        <v>145</v>
      </c>
      <c r="B757" s="1" t="s">
        <v>39</v>
      </c>
      <c r="C757" s="1" t="str">
        <f ca="1">VLOOKUP(RANDBETWEEN(1,13),Tablas!$N$7:$O$19,2,0)</f>
        <v>CARGADORA</v>
      </c>
      <c r="D757" s="1" t="s">
        <v>12</v>
      </c>
      <c r="E757" s="1" t="s">
        <v>21</v>
      </c>
      <c r="F757" s="1">
        <v>107</v>
      </c>
      <c r="G757" s="1" t="s">
        <v>19</v>
      </c>
      <c r="H757" s="1">
        <v>1698</v>
      </c>
      <c r="I757" s="2">
        <f t="shared" ca="1" si="11"/>
        <v>43275</v>
      </c>
      <c r="J757" s="1" t="str">
        <f ca="1">IFERROR(IF(YEAR(Tabla1[[#This Row],[FECHA EJEC.]])&gt;0,"CONFORME","STANDBY"),"PENDIENTE")</f>
        <v>CONFORME</v>
      </c>
      <c r="K757" s="2">
        <f ca="1">IF(VLOOKUP(RANDBETWEEN(1,20),Tablas!$Q$6:$R$25,2,0)=0,"",Tabla1[[#This Row],[FECHA PROG.]]+VLOOKUP(RANDBETWEEN(1,20),Tablas!$Q$6:$R$25,2,0))</f>
        <v>43277</v>
      </c>
      <c r="L757" s="7">
        <f ca="1">IF(Tabla1[[#This Row],[FECHA EJEC.]]="","",TIME(RANDBETWEEN(9,15),RANDBETWEEN(10,40),0))</f>
        <v>0.52222222222222225</v>
      </c>
      <c r="M757" s="7">
        <f ca="1">IF(Tabla1[[#This Row],[FECHA EJEC.]]="","",Tabla1[[#This Row],[HORA INICIO]]+TIME(RANDBETWEEN(1,4),RANDBETWEEN(10,30),0))</f>
        <v>0.61388888888888893</v>
      </c>
      <c r="N757" s="8">
        <f ca="1">IF(Tabla1[[#This Row],[FECHA EJEC.]]="","",HOUR(Tabla1[[#This Row],[HORA TERMINO]]-Tabla1[[#This Row],[HORA INICIO]])+MINUTE(Tabla1[[#This Row],[HORA TERMINO]]-Tabla1[[#This Row],[HORA INICIO]])/60)</f>
        <v>2.2000000000000002</v>
      </c>
      <c r="O757" s="1" t="str">
        <f ca="1">IF(AND(K757=I757,J757="CONFORME"),"FECHA CUMPLIDA",IF(J757="STAND BY","STAND BY",IF(J757=""," ",IF(Tabla1[[#This Row],[FECHA EJEC.]]="","PENDIENTE",CONCATENATE("RETRASO DE ",(K757-I757)," DIAS")))))</f>
        <v>RETRASO DE 2 DIAS</v>
      </c>
      <c r="P757" s="2" t="str">
        <f ca="1">VLOOKUP(MONTH(Tabla1[[#This Row],[FECHA PROG.]]),Tabla2[],2,0)</f>
        <v>Jun</v>
      </c>
      <c r="Q757" s="1">
        <f ca="1">YEAR(Tabla1[[#This Row],[FECHA PROG.]])</f>
        <v>2018</v>
      </c>
      <c r="R757" s="8">
        <f ca="1">360-SUMIFS(Tabla1[HORAS],Tabla1[MÁQUINA],Tabla1[[#This Row],[MÁQUINA]],Tabla1[AÑO],Tabla1[[#This Row],[AÑO]],Tabla1[MES],Tabla1[[#This Row],[MES]])</f>
        <v>356.51666666666665</v>
      </c>
      <c r="S757" s="17">
        <f ca="1">Tabla1[[#This Row],[HORAS DISPONIBLES]]/360</f>
        <v>0.99032407407407408</v>
      </c>
    </row>
    <row r="758" spans="1:19" x14ac:dyDescent="0.2">
      <c r="A758" s="1" t="s">
        <v>142</v>
      </c>
      <c r="B758" s="1" t="s">
        <v>33</v>
      </c>
      <c r="C758" s="1" t="str">
        <f ca="1">VLOOKUP(RANDBETWEEN(1,13),Tablas!$N$7:$O$19,2,0)</f>
        <v>TRACTORES</v>
      </c>
      <c r="D758" s="1" t="s">
        <v>12</v>
      </c>
      <c r="E758" s="1" t="s">
        <v>24</v>
      </c>
      <c r="F758" s="1">
        <v>201</v>
      </c>
      <c r="G758" s="1" t="s">
        <v>25</v>
      </c>
      <c r="H758" s="1">
        <v>1168</v>
      </c>
      <c r="I758" s="2">
        <f t="shared" ca="1" si="11"/>
        <v>43540</v>
      </c>
      <c r="J758" s="1" t="str">
        <f ca="1">IFERROR(IF(YEAR(Tabla1[[#This Row],[FECHA EJEC.]])&gt;0,"CONFORME","STANDBY"),"PENDIENTE")</f>
        <v>PENDIENTE</v>
      </c>
      <c r="K758" s="2" t="str">
        <f ca="1">IF(VLOOKUP(RANDBETWEEN(1,20),Tablas!$Q$6:$R$25,2,0)=0,"",Tabla1[[#This Row],[FECHA PROG.]]+VLOOKUP(RANDBETWEEN(1,20),Tablas!$Q$6:$R$25,2,0))</f>
        <v/>
      </c>
      <c r="L758" s="7" t="str">
        <f ca="1">IF(Tabla1[[#This Row],[FECHA EJEC.]]="","",TIME(RANDBETWEEN(9,15),RANDBETWEEN(10,40),0))</f>
        <v/>
      </c>
      <c r="M758" s="7" t="str">
        <f ca="1">IF(Tabla1[[#This Row],[FECHA EJEC.]]="","",Tabla1[[#This Row],[HORA INICIO]]+TIME(RANDBETWEEN(1,4),RANDBETWEEN(10,30),0))</f>
        <v/>
      </c>
      <c r="N758" s="8" t="str">
        <f ca="1">IF(Tabla1[[#This Row],[FECHA EJEC.]]="","",HOUR(Tabla1[[#This Row],[HORA TERMINO]]-Tabla1[[#This Row],[HORA INICIO]])+MINUTE(Tabla1[[#This Row],[HORA TERMINO]]-Tabla1[[#This Row],[HORA INICIO]])/60)</f>
        <v/>
      </c>
      <c r="O758" s="1" t="str">
        <f ca="1">IF(AND(K758=I758,J758="CONFORME"),"FECHA CUMPLIDA",IF(J758="STAND BY","STAND BY",IF(J758=""," ",IF(Tabla1[[#This Row],[FECHA EJEC.]]="","PENDIENTE",CONCATENATE("RETRASO DE ",(K758-I758)," DIAS")))))</f>
        <v>PENDIENTE</v>
      </c>
      <c r="P758" s="2" t="str">
        <f ca="1">VLOOKUP(MONTH(Tabla1[[#This Row],[FECHA PROG.]]),Tabla2[],2,0)</f>
        <v>Mar</v>
      </c>
      <c r="Q758" s="1">
        <f ca="1">YEAR(Tabla1[[#This Row],[FECHA PROG.]])</f>
        <v>2019</v>
      </c>
      <c r="R758" s="8">
        <f ca="1">360-SUMIFS(Tabla1[HORAS],Tabla1[MÁQUINA],Tabla1[[#This Row],[MÁQUINA]],Tabla1[AÑO],Tabla1[[#This Row],[AÑO]],Tabla1[MES],Tabla1[[#This Row],[MES]])</f>
        <v>354.3</v>
      </c>
      <c r="S758" s="17">
        <f ca="1">Tabla1[[#This Row],[HORAS DISPONIBLES]]/360</f>
        <v>0.98416666666666675</v>
      </c>
    </row>
    <row r="759" spans="1:19" x14ac:dyDescent="0.2">
      <c r="A759" s="1" t="s">
        <v>134</v>
      </c>
      <c r="B759" s="1" t="s">
        <v>11</v>
      </c>
      <c r="C759" s="1" t="str">
        <f ca="1">VLOOKUP(RANDBETWEEN(1,13),Tablas!$N$7:$O$19,2,0)</f>
        <v>LAS VOLQUETAS</v>
      </c>
      <c r="D759" s="1" t="s">
        <v>12</v>
      </c>
      <c r="E759" s="1" t="s">
        <v>13</v>
      </c>
      <c r="F759" s="1">
        <v>107</v>
      </c>
      <c r="G759" s="1" t="s">
        <v>14</v>
      </c>
      <c r="H759" s="1">
        <v>1420</v>
      </c>
      <c r="I759" s="2">
        <f t="shared" ca="1" si="11"/>
        <v>43264</v>
      </c>
      <c r="J759" s="1" t="str">
        <f ca="1">IFERROR(IF(YEAR(Tabla1[[#This Row],[FECHA EJEC.]])&gt;0,"CONFORME","STANDBY"),"PENDIENTE")</f>
        <v>CONFORME</v>
      </c>
      <c r="K759" s="2">
        <f ca="1">IF(VLOOKUP(RANDBETWEEN(1,20),Tablas!$Q$6:$R$25,2,0)=0,"",Tabla1[[#This Row],[FECHA PROG.]]+VLOOKUP(RANDBETWEEN(1,20),Tablas!$Q$6:$R$25,2,0))</f>
        <v>43264</v>
      </c>
      <c r="L759" s="7">
        <f ca="1">IF(Tabla1[[#This Row],[FECHA EJEC.]]="","",TIME(RANDBETWEEN(9,15),RANDBETWEEN(10,40),0))</f>
        <v>0.38611111111111113</v>
      </c>
      <c r="M759" s="7">
        <f ca="1">IF(Tabla1[[#This Row],[FECHA EJEC.]]="","",Tabla1[[#This Row],[HORA INICIO]]+TIME(RANDBETWEEN(1,4),RANDBETWEEN(10,30),0))</f>
        <v>0.48055555555555557</v>
      </c>
      <c r="N759" s="8">
        <f ca="1">IF(Tabla1[[#This Row],[FECHA EJEC.]]="","",HOUR(Tabla1[[#This Row],[HORA TERMINO]]-Tabla1[[#This Row],[HORA INICIO]])+MINUTE(Tabla1[[#This Row],[HORA TERMINO]]-Tabla1[[#This Row],[HORA INICIO]])/60)</f>
        <v>2.2666666666666666</v>
      </c>
      <c r="O759" s="1" t="str">
        <f ca="1">IF(AND(K759=I759,J759="CONFORME"),"FECHA CUMPLIDA",IF(J759="STAND BY","STAND BY",IF(J759=""," ",IF(Tabla1[[#This Row],[FECHA EJEC.]]="","PENDIENTE",CONCATENATE("RETRASO DE ",(K759-I759)," DIAS")))))</f>
        <v>FECHA CUMPLIDA</v>
      </c>
      <c r="P759" s="2" t="str">
        <f ca="1">VLOOKUP(MONTH(Tabla1[[#This Row],[FECHA PROG.]]),Tabla2[],2,0)</f>
        <v>Jun</v>
      </c>
      <c r="Q759" s="1">
        <f ca="1">YEAR(Tabla1[[#This Row],[FECHA PROG.]])</f>
        <v>2018</v>
      </c>
      <c r="R759" s="8">
        <f ca="1">360-SUMIFS(Tabla1[HORAS],Tabla1[MÁQUINA],Tabla1[[#This Row],[MÁQUINA]],Tabla1[AÑO],Tabla1[[#This Row],[AÑO]],Tabla1[MES],Tabla1[[#This Row],[MES]])</f>
        <v>355.41666666666669</v>
      </c>
      <c r="S759" s="17">
        <f ca="1">Tabla1[[#This Row],[HORAS DISPONIBLES]]/360</f>
        <v>0.9872685185185186</v>
      </c>
    </row>
    <row r="760" spans="1:19" x14ac:dyDescent="0.2">
      <c r="A760" s="1" t="s">
        <v>154</v>
      </c>
      <c r="B760" s="1" t="s">
        <v>58</v>
      </c>
      <c r="C760" s="1" t="str">
        <f ca="1">VLOOKUP(RANDBETWEEN(1,13),Tablas!$N$7:$O$19,2,0)</f>
        <v>CISTERNAS DE AGUA</v>
      </c>
      <c r="E760" s="1" t="s">
        <v>21</v>
      </c>
      <c r="F760" s="1">
        <v>107</v>
      </c>
      <c r="G760" s="1" t="s">
        <v>19</v>
      </c>
      <c r="H760" s="1">
        <v>1698</v>
      </c>
      <c r="I760" s="2">
        <f t="shared" ca="1" si="11"/>
        <v>43594</v>
      </c>
      <c r="J760" s="1" t="str">
        <f ca="1">IFERROR(IF(YEAR(Tabla1[[#This Row],[FECHA EJEC.]])&gt;0,"CONFORME","STANDBY"),"PENDIENTE")</f>
        <v>CONFORME</v>
      </c>
      <c r="K760" s="2">
        <f ca="1">IF(VLOOKUP(RANDBETWEEN(1,20),Tablas!$Q$6:$R$25,2,0)=0,"",Tabla1[[#This Row],[FECHA PROG.]]+VLOOKUP(RANDBETWEEN(1,20),Tablas!$Q$6:$R$25,2,0))</f>
        <v>43596</v>
      </c>
      <c r="L760" s="7">
        <f ca="1">IF(Tabla1[[#This Row],[FECHA EJEC.]]="","",TIME(RANDBETWEEN(9,15),RANDBETWEEN(10,40),0))</f>
        <v>0.43819444444444444</v>
      </c>
      <c r="M760" s="7">
        <f ca="1">IF(Tabla1[[#This Row],[FECHA EJEC.]]="","",Tabla1[[#This Row],[HORA INICIO]]+TIME(RANDBETWEEN(1,4),RANDBETWEEN(10,30),0))</f>
        <v>0.49930555555555556</v>
      </c>
      <c r="N760" s="8">
        <f ca="1">IF(Tabla1[[#This Row],[FECHA EJEC.]]="","",HOUR(Tabla1[[#This Row],[HORA TERMINO]]-Tabla1[[#This Row],[HORA INICIO]])+MINUTE(Tabla1[[#This Row],[HORA TERMINO]]-Tabla1[[#This Row],[HORA INICIO]])/60)</f>
        <v>1.4666666666666668</v>
      </c>
      <c r="O760" s="1" t="str">
        <f ca="1">IF(AND(K760=I760,J760="CONFORME"),"FECHA CUMPLIDA",IF(J760="STAND BY","STAND BY",IF(J760=""," ",IF(Tabla1[[#This Row],[FECHA EJEC.]]="","PENDIENTE",CONCATENATE("RETRASO DE ",(K760-I760)," DIAS")))))</f>
        <v>RETRASO DE 2 DIAS</v>
      </c>
      <c r="P760" s="2" t="str">
        <f ca="1">VLOOKUP(MONTH(Tabla1[[#This Row],[FECHA PROG.]]),Tabla2[],2,0)</f>
        <v>May</v>
      </c>
      <c r="Q760" s="1">
        <f ca="1">YEAR(Tabla1[[#This Row],[FECHA PROG.]])</f>
        <v>2019</v>
      </c>
      <c r="R760" s="8">
        <f ca="1">360-SUMIFS(Tabla1[HORAS],Tabla1[MÁQUINA],Tabla1[[#This Row],[MÁQUINA]],Tabla1[AÑO],Tabla1[[#This Row],[AÑO]],Tabla1[MES],Tabla1[[#This Row],[MES]])</f>
        <v>349.38333333333333</v>
      </c>
      <c r="S760" s="17">
        <f ca="1">Tabla1[[#This Row],[HORAS DISPONIBLES]]/360</f>
        <v>0.97050925925925924</v>
      </c>
    </row>
    <row r="761" spans="1:19" x14ac:dyDescent="0.2">
      <c r="A761" s="1" t="s">
        <v>139</v>
      </c>
      <c r="B761" s="1" t="s">
        <v>28</v>
      </c>
      <c r="C761" s="1" t="str">
        <f ca="1">VLOOKUP(RANDBETWEEN(1,13),Tablas!$N$7:$O$19,2,0)</f>
        <v>LAS VOLQUETAS</v>
      </c>
      <c r="D761" s="1" t="s">
        <v>12</v>
      </c>
      <c r="E761" s="1" t="s">
        <v>13</v>
      </c>
      <c r="F761" s="1">
        <v>106</v>
      </c>
      <c r="G761" s="1" t="s">
        <v>29</v>
      </c>
      <c r="H761" s="1">
        <v>908</v>
      </c>
      <c r="I761" s="2">
        <f t="shared" ca="1" si="11"/>
        <v>43147</v>
      </c>
      <c r="J761" s="1" t="str">
        <f ca="1">IFERROR(IF(YEAR(Tabla1[[#This Row],[FECHA EJEC.]])&gt;0,"CONFORME","STANDBY"),"PENDIENTE")</f>
        <v>CONFORME</v>
      </c>
      <c r="K761" s="2">
        <f ca="1">IF(VLOOKUP(RANDBETWEEN(1,20),Tablas!$Q$6:$R$25,2,0)=0,"",Tabla1[[#This Row],[FECHA PROG.]]+VLOOKUP(RANDBETWEEN(1,20),Tablas!$Q$6:$R$25,2,0))</f>
        <v>43149</v>
      </c>
      <c r="L761" s="7">
        <f ca="1">IF(Tabla1[[#This Row],[FECHA EJEC.]]="","",TIME(RANDBETWEEN(9,15),RANDBETWEEN(10,40),0))</f>
        <v>0.46736111111111112</v>
      </c>
      <c r="M761" s="7">
        <f ca="1">IF(Tabla1[[#This Row],[FECHA EJEC.]]="","",Tabla1[[#This Row],[HORA INICIO]]+TIME(RANDBETWEEN(1,4),RANDBETWEEN(10,30),0))</f>
        <v>0.5229166666666667</v>
      </c>
      <c r="N761" s="8">
        <f ca="1">IF(Tabla1[[#This Row],[FECHA EJEC.]]="","",HOUR(Tabla1[[#This Row],[HORA TERMINO]]-Tabla1[[#This Row],[HORA INICIO]])+MINUTE(Tabla1[[#This Row],[HORA TERMINO]]-Tabla1[[#This Row],[HORA INICIO]])/60)</f>
        <v>1.3333333333333333</v>
      </c>
      <c r="O761" s="1" t="str">
        <f ca="1">IF(AND(K761=I761,J761="CONFORME"),"FECHA CUMPLIDA",IF(J761="STAND BY","STAND BY",IF(J761=""," ",IF(Tabla1[[#This Row],[FECHA EJEC.]]="","PENDIENTE",CONCATENATE("RETRASO DE ",(K761-I761)," DIAS")))))</f>
        <v>RETRASO DE 2 DIAS</v>
      </c>
      <c r="P761" s="2" t="str">
        <f ca="1">VLOOKUP(MONTH(Tabla1[[#This Row],[FECHA PROG.]]),Tabla2[],2,0)</f>
        <v>Feb</v>
      </c>
      <c r="Q761" s="1">
        <f ca="1">YEAR(Tabla1[[#This Row],[FECHA PROG.]])</f>
        <v>2018</v>
      </c>
      <c r="R761" s="8">
        <f ca="1">360-SUMIFS(Tabla1[HORAS],Tabla1[MÁQUINA],Tabla1[[#This Row],[MÁQUINA]],Tabla1[AÑO],Tabla1[[#This Row],[AÑO]],Tabla1[MES],Tabla1[[#This Row],[MES]])</f>
        <v>318.2</v>
      </c>
      <c r="S761" s="17">
        <f ca="1">Tabla1[[#This Row],[HORAS DISPONIBLES]]/360</f>
        <v>0.88388888888888884</v>
      </c>
    </row>
    <row r="762" spans="1:19" x14ac:dyDescent="0.2">
      <c r="A762" s="1" t="s">
        <v>139</v>
      </c>
      <c r="B762" s="1" t="s">
        <v>28</v>
      </c>
      <c r="C762" s="1" t="str">
        <f ca="1">VLOOKUP(RANDBETWEEN(1,13),Tablas!$N$7:$O$19,2,0)</f>
        <v>CARGADORA</v>
      </c>
      <c r="D762" s="1" t="s">
        <v>12</v>
      </c>
      <c r="E762" s="1" t="s">
        <v>18</v>
      </c>
      <c r="F762" s="1">
        <v>106</v>
      </c>
      <c r="G762" s="1" t="s">
        <v>55</v>
      </c>
      <c r="H762" s="1">
        <v>1911</v>
      </c>
      <c r="I762" s="2">
        <f t="shared" ca="1" si="11"/>
        <v>43246</v>
      </c>
      <c r="J762" s="1" t="str">
        <f ca="1">IFERROR(IF(YEAR(Tabla1[[#This Row],[FECHA EJEC.]])&gt;0,"CONFORME","STANDBY"),"PENDIENTE")</f>
        <v>PENDIENTE</v>
      </c>
      <c r="K762" s="2" t="str">
        <f ca="1">IF(VLOOKUP(RANDBETWEEN(1,20),Tablas!$Q$6:$R$25,2,0)=0,"",Tabla1[[#This Row],[FECHA PROG.]]+VLOOKUP(RANDBETWEEN(1,20),Tablas!$Q$6:$R$25,2,0))</f>
        <v/>
      </c>
      <c r="L762" s="7" t="str">
        <f ca="1">IF(Tabla1[[#This Row],[FECHA EJEC.]]="","",TIME(RANDBETWEEN(9,15),RANDBETWEEN(10,40),0))</f>
        <v/>
      </c>
      <c r="M762" s="7" t="str">
        <f ca="1">IF(Tabla1[[#This Row],[FECHA EJEC.]]="","",Tabla1[[#This Row],[HORA INICIO]]+TIME(RANDBETWEEN(1,4),RANDBETWEEN(10,30),0))</f>
        <v/>
      </c>
      <c r="N762" s="8" t="str">
        <f ca="1">IF(Tabla1[[#This Row],[FECHA EJEC.]]="","",HOUR(Tabla1[[#This Row],[HORA TERMINO]]-Tabla1[[#This Row],[HORA INICIO]])+MINUTE(Tabla1[[#This Row],[HORA TERMINO]]-Tabla1[[#This Row],[HORA INICIO]])/60)</f>
        <v/>
      </c>
      <c r="O762" s="1" t="str">
        <f ca="1">IF(AND(K762=I762,J762="CONFORME"),"FECHA CUMPLIDA",IF(J762="STAND BY","STAND BY",IF(J762=""," ",IF(Tabla1[[#This Row],[FECHA EJEC.]]="","PENDIENTE",CONCATENATE("RETRASO DE ",(K762-I762)," DIAS")))))</f>
        <v>PENDIENTE</v>
      </c>
      <c r="P762" s="2" t="str">
        <f ca="1">VLOOKUP(MONTH(Tabla1[[#This Row],[FECHA PROG.]]),Tabla2[],2,0)</f>
        <v>May</v>
      </c>
      <c r="Q762" s="1">
        <f ca="1">YEAR(Tabla1[[#This Row],[FECHA PROG.]])</f>
        <v>2018</v>
      </c>
      <c r="R762" s="8">
        <f ca="1">360-SUMIFS(Tabla1[HORAS],Tabla1[MÁQUINA],Tabla1[[#This Row],[MÁQUINA]],Tabla1[AÑO],Tabla1[[#This Row],[AÑO]],Tabla1[MES],Tabla1[[#This Row],[MES]])</f>
        <v>335.8</v>
      </c>
      <c r="S762" s="17">
        <f ca="1">Tabla1[[#This Row],[HORAS DISPONIBLES]]/360</f>
        <v>0.93277777777777782</v>
      </c>
    </row>
    <row r="763" spans="1:19" x14ac:dyDescent="0.2">
      <c r="A763" s="1" t="s">
        <v>144</v>
      </c>
      <c r="B763" s="1" t="s">
        <v>36</v>
      </c>
      <c r="C763" s="1" t="str">
        <f ca="1">VLOOKUP(RANDBETWEEN(1,13),Tablas!$N$7:$O$19,2,0)</f>
        <v>DRAGAS</v>
      </c>
      <c r="D763" s="1" t="s">
        <v>12</v>
      </c>
      <c r="E763" s="1" t="s">
        <v>21</v>
      </c>
      <c r="F763" s="1">
        <v>107</v>
      </c>
      <c r="G763" s="1" t="s">
        <v>19</v>
      </c>
      <c r="H763" s="1">
        <v>1698</v>
      </c>
      <c r="I763" s="2">
        <f t="shared" ca="1" si="11"/>
        <v>43112</v>
      </c>
      <c r="J763" s="1" t="str">
        <f ca="1">IFERROR(IF(YEAR(Tabla1[[#This Row],[FECHA EJEC.]])&gt;0,"CONFORME","STANDBY"),"PENDIENTE")</f>
        <v>PENDIENTE</v>
      </c>
      <c r="K763" s="2" t="str">
        <f ca="1">IF(VLOOKUP(RANDBETWEEN(1,20),Tablas!$Q$6:$R$25,2,0)=0,"",Tabla1[[#This Row],[FECHA PROG.]]+VLOOKUP(RANDBETWEEN(1,20),Tablas!$Q$6:$R$25,2,0))</f>
        <v/>
      </c>
      <c r="L763" s="7" t="str">
        <f ca="1">IF(Tabla1[[#This Row],[FECHA EJEC.]]="","",TIME(RANDBETWEEN(9,15),RANDBETWEEN(10,40),0))</f>
        <v/>
      </c>
      <c r="M763" s="7" t="str">
        <f ca="1">IF(Tabla1[[#This Row],[FECHA EJEC.]]="","",Tabla1[[#This Row],[HORA INICIO]]+TIME(RANDBETWEEN(1,4),RANDBETWEEN(10,30),0))</f>
        <v/>
      </c>
      <c r="N763" s="8" t="str">
        <f ca="1">IF(Tabla1[[#This Row],[FECHA EJEC.]]="","",HOUR(Tabla1[[#This Row],[HORA TERMINO]]-Tabla1[[#This Row],[HORA INICIO]])+MINUTE(Tabla1[[#This Row],[HORA TERMINO]]-Tabla1[[#This Row],[HORA INICIO]])/60)</f>
        <v/>
      </c>
      <c r="O763" s="1" t="str">
        <f ca="1">IF(AND(K763=I763,J763="CONFORME"),"FECHA CUMPLIDA",IF(J763="STAND BY","STAND BY",IF(J763=""," ",IF(Tabla1[[#This Row],[FECHA EJEC.]]="","PENDIENTE",CONCATENATE("RETRASO DE ",(K763-I763)," DIAS")))))</f>
        <v>PENDIENTE</v>
      </c>
      <c r="P763" s="2" t="str">
        <f ca="1">VLOOKUP(MONTH(Tabla1[[#This Row],[FECHA PROG.]]),Tabla2[],2,0)</f>
        <v>Ene</v>
      </c>
      <c r="Q763" s="1">
        <f ca="1">YEAR(Tabla1[[#This Row],[FECHA PROG.]])</f>
        <v>2018</v>
      </c>
      <c r="R763" s="8">
        <f ca="1">360-SUMIFS(Tabla1[HORAS],Tabla1[MÁQUINA],Tabla1[[#This Row],[MÁQUINA]],Tabla1[AÑO],Tabla1[[#This Row],[AÑO]],Tabla1[MES],Tabla1[[#This Row],[MES]])</f>
        <v>355.8</v>
      </c>
      <c r="S763" s="17">
        <f ca="1">Tabla1[[#This Row],[HORAS DISPONIBLES]]/360</f>
        <v>0.9883333333333334</v>
      </c>
    </row>
    <row r="764" spans="1:19" x14ac:dyDescent="0.2">
      <c r="A764" s="1" t="s">
        <v>142</v>
      </c>
      <c r="B764" s="1" t="s">
        <v>37</v>
      </c>
      <c r="C764" s="1" t="str">
        <f ca="1">VLOOKUP(RANDBETWEEN(1,13),Tablas!$N$7:$O$19,2,0)</f>
        <v>DRAGAS</v>
      </c>
      <c r="D764" s="1" t="s">
        <v>12</v>
      </c>
      <c r="E764" s="1" t="s">
        <v>24</v>
      </c>
      <c r="F764" s="1">
        <v>201</v>
      </c>
      <c r="G764" s="1" t="s">
        <v>25</v>
      </c>
      <c r="H764" s="1">
        <v>1168</v>
      </c>
      <c r="I764" s="2">
        <f t="shared" ca="1" si="11"/>
        <v>43145</v>
      </c>
      <c r="J764" s="1" t="str">
        <f ca="1">IFERROR(IF(YEAR(Tabla1[[#This Row],[FECHA EJEC.]])&gt;0,"CONFORME","STANDBY"),"PENDIENTE")</f>
        <v>CONFORME</v>
      </c>
      <c r="K764" s="2">
        <f ca="1">IF(VLOOKUP(RANDBETWEEN(1,20),Tablas!$Q$6:$R$25,2,0)=0,"",Tabla1[[#This Row],[FECHA PROG.]]+VLOOKUP(RANDBETWEEN(1,20),Tablas!$Q$6:$R$25,2,0))</f>
        <v>43148</v>
      </c>
      <c r="L764" s="7">
        <f ca="1">IF(Tabla1[[#This Row],[FECHA EJEC.]]="","",TIME(RANDBETWEEN(9,15),RANDBETWEEN(10,40),0))</f>
        <v>0.47499999999999998</v>
      </c>
      <c r="M764" s="7">
        <f ca="1">IF(Tabla1[[#This Row],[FECHA EJEC.]]="","",Tabla1[[#This Row],[HORA INICIO]]+TIME(RANDBETWEEN(1,4),RANDBETWEEN(10,30),0))</f>
        <v>0.61874999999999991</v>
      </c>
      <c r="N764" s="8">
        <f ca="1">IF(Tabla1[[#This Row],[FECHA EJEC.]]="","",HOUR(Tabla1[[#This Row],[HORA TERMINO]]-Tabla1[[#This Row],[HORA INICIO]])+MINUTE(Tabla1[[#This Row],[HORA TERMINO]]-Tabla1[[#This Row],[HORA INICIO]])/60)</f>
        <v>3.45</v>
      </c>
      <c r="O764" s="1" t="str">
        <f ca="1">IF(AND(K764=I764,J764="CONFORME"),"FECHA CUMPLIDA",IF(J764="STAND BY","STAND BY",IF(J764=""," ",IF(Tabla1[[#This Row],[FECHA EJEC.]]="","PENDIENTE",CONCATENATE("RETRASO DE ",(K764-I764)," DIAS")))))</f>
        <v>RETRASO DE 3 DIAS</v>
      </c>
      <c r="P764" s="2" t="str">
        <f ca="1">VLOOKUP(MONTH(Tabla1[[#This Row],[FECHA PROG.]]),Tabla2[],2,0)</f>
        <v>Feb</v>
      </c>
      <c r="Q764" s="1">
        <f ca="1">YEAR(Tabla1[[#This Row],[FECHA PROG.]])</f>
        <v>2018</v>
      </c>
      <c r="R764" s="8">
        <f ca="1">360-SUMIFS(Tabla1[HORAS],Tabla1[MÁQUINA],Tabla1[[#This Row],[MÁQUINA]],Tabla1[AÑO],Tabla1[[#This Row],[AÑO]],Tabla1[MES],Tabla1[[#This Row],[MES]])</f>
        <v>354.31666666666666</v>
      </c>
      <c r="S764" s="17">
        <f ca="1">Tabla1[[#This Row],[HORAS DISPONIBLES]]/360</f>
        <v>0.9842129629629629</v>
      </c>
    </row>
    <row r="765" spans="1:19" x14ac:dyDescent="0.2">
      <c r="A765" s="1" t="s">
        <v>134</v>
      </c>
      <c r="B765" s="1" t="s">
        <v>26</v>
      </c>
      <c r="C765" s="1" t="str">
        <f ca="1">VLOOKUP(RANDBETWEEN(1,13),Tablas!$N$7:$O$19,2,0)</f>
        <v>ESCREPA</v>
      </c>
      <c r="D765" s="1" t="s">
        <v>12</v>
      </c>
      <c r="E765" s="1" t="s">
        <v>13</v>
      </c>
      <c r="F765" s="1">
        <v>107</v>
      </c>
      <c r="G765" s="1" t="s">
        <v>14</v>
      </c>
      <c r="H765" s="1">
        <v>1420</v>
      </c>
      <c r="I765" s="2">
        <f t="shared" ca="1" si="11"/>
        <v>43181</v>
      </c>
      <c r="J765" s="1" t="str">
        <f ca="1">IFERROR(IF(YEAR(Tabla1[[#This Row],[FECHA EJEC.]])&gt;0,"CONFORME","STANDBY"),"PENDIENTE")</f>
        <v>CONFORME</v>
      </c>
      <c r="K765" s="2">
        <f ca="1">IF(VLOOKUP(RANDBETWEEN(1,20),Tablas!$Q$6:$R$25,2,0)=0,"",Tabla1[[#This Row],[FECHA PROG.]]+VLOOKUP(RANDBETWEEN(1,20),Tablas!$Q$6:$R$25,2,0))</f>
        <v>43182</v>
      </c>
      <c r="L765" s="7">
        <f ca="1">IF(Tabla1[[#This Row],[FECHA EJEC.]]="","",TIME(RANDBETWEEN(9,15),RANDBETWEEN(10,40),0))</f>
        <v>0.5229166666666667</v>
      </c>
      <c r="M765" s="7">
        <f ca="1">IF(Tabla1[[#This Row],[FECHA EJEC.]]="","",Tabla1[[#This Row],[HORA INICIO]]+TIME(RANDBETWEEN(1,4),RANDBETWEEN(10,30),0))</f>
        <v>0.65694444444444444</v>
      </c>
      <c r="N765" s="8">
        <f ca="1">IF(Tabla1[[#This Row],[FECHA EJEC.]]="","",HOUR(Tabla1[[#This Row],[HORA TERMINO]]-Tabla1[[#This Row],[HORA INICIO]])+MINUTE(Tabla1[[#This Row],[HORA TERMINO]]-Tabla1[[#This Row],[HORA INICIO]])/60)</f>
        <v>3.2166666666666668</v>
      </c>
      <c r="O765" s="1" t="str">
        <f ca="1">IF(AND(K765=I765,J765="CONFORME"),"FECHA CUMPLIDA",IF(J765="STAND BY","STAND BY",IF(J765=""," ",IF(Tabla1[[#This Row],[FECHA EJEC.]]="","PENDIENTE",CONCATENATE("RETRASO DE ",(K765-I765)," DIAS")))))</f>
        <v>RETRASO DE 1 DIAS</v>
      </c>
      <c r="P765" s="2" t="str">
        <f ca="1">VLOOKUP(MONTH(Tabla1[[#This Row],[FECHA PROG.]]),Tabla2[],2,0)</f>
        <v>Mar</v>
      </c>
      <c r="Q765" s="1">
        <f ca="1">YEAR(Tabla1[[#This Row],[FECHA PROG.]])</f>
        <v>2018</v>
      </c>
      <c r="R765" s="8">
        <f ca="1">360-SUMIFS(Tabla1[HORAS],Tabla1[MÁQUINA],Tabla1[[#This Row],[MÁQUINA]],Tabla1[AÑO],Tabla1[[#This Row],[AÑO]],Tabla1[MES],Tabla1[[#This Row],[MES]])</f>
        <v>344.0333333333333</v>
      </c>
      <c r="S765" s="17">
        <f ca="1">Tabla1[[#This Row],[HORAS DISPONIBLES]]/360</f>
        <v>0.95564814814814802</v>
      </c>
    </row>
    <row r="766" spans="1:19" x14ac:dyDescent="0.2">
      <c r="A766" s="1" t="s">
        <v>154</v>
      </c>
      <c r="B766" s="1" t="s">
        <v>59</v>
      </c>
      <c r="C766" s="1" t="str">
        <f ca="1">VLOOKUP(RANDBETWEEN(1,13),Tablas!$N$7:$O$19,2,0)</f>
        <v>PAVIMENTADORA</v>
      </c>
      <c r="E766" s="1" t="s">
        <v>21</v>
      </c>
      <c r="F766" s="1">
        <v>107</v>
      </c>
      <c r="G766" s="1" t="s">
        <v>19</v>
      </c>
      <c r="H766" s="1">
        <v>1698</v>
      </c>
      <c r="I766" s="2">
        <f t="shared" ca="1" si="11"/>
        <v>43211</v>
      </c>
      <c r="J766" s="1" t="str">
        <f ca="1">IFERROR(IF(YEAR(Tabla1[[#This Row],[FECHA EJEC.]])&gt;0,"CONFORME","STANDBY"),"PENDIENTE")</f>
        <v>CONFORME</v>
      </c>
      <c r="K766" s="2">
        <f ca="1">IF(VLOOKUP(RANDBETWEEN(1,20),Tablas!$Q$6:$R$25,2,0)=0,"",Tabla1[[#This Row],[FECHA PROG.]]+VLOOKUP(RANDBETWEEN(1,20),Tablas!$Q$6:$R$25,2,0))</f>
        <v>43212</v>
      </c>
      <c r="L766" s="7">
        <f ca="1">IF(Tabla1[[#This Row],[FECHA EJEC.]]="","",TIME(RANDBETWEEN(9,15),RANDBETWEEN(10,40),0))</f>
        <v>0.51388888888888884</v>
      </c>
      <c r="M766" s="7">
        <f ca="1">IF(Tabla1[[#This Row],[FECHA EJEC.]]="","",Tabla1[[#This Row],[HORA INICIO]]+TIME(RANDBETWEEN(1,4),RANDBETWEEN(10,30),0))</f>
        <v>0.65416666666666656</v>
      </c>
      <c r="N766" s="8">
        <f ca="1">IF(Tabla1[[#This Row],[FECHA EJEC.]]="","",HOUR(Tabla1[[#This Row],[HORA TERMINO]]-Tabla1[[#This Row],[HORA INICIO]])+MINUTE(Tabla1[[#This Row],[HORA TERMINO]]-Tabla1[[#This Row],[HORA INICIO]])/60)</f>
        <v>3.3666666666666667</v>
      </c>
      <c r="O766" s="1" t="str">
        <f ca="1">IF(AND(K766=I766,J766="CONFORME"),"FECHA CUMPLIDA",IF(J766="STAND BY","STAND BY",IF(J766=""," ",IF(Tabla1[[#This Row],[FECHA EJEC.]]="","PENDIENTE",CONCATENATE("RETRASO DE ",(K766-I766)," DIAS")))))</f>
        <v>RETRASO DE 1 DIAS</v>
      </c>
      <c r="P766" s="2" t="str">
        <f ca="1">VLOOKUP(MONTH(Tabla1[[#This Row],[FECHA PROG.]]),Tabla2[],2,0)</f>
        <v>Abr</v>
      </c>
      <c r="Q766" s="1">
        <f ca="1">YEAR(Tabla1[[#This Row],[FECHA PROG.]])</f>
        <v>2018</v>
      </c>
      <c r="R766" s="8">
        <f ca="1">360-SUMIFS(Tabla1[HORAS],Tabla1[MÁQUINA],Tabla1[[#This Row],[MÁQUINA]],Tabla1[AÑO],Tabla1[[#This Row],[AÑO]],Tabla1[MES],Tabla1[[#This Row],[MES]])</f>
        <v>338.68333333333334</v>
      </c>
      <c r="S766" s="17">
        <f ca="1">Tabla1[[#This Row],[HORAS DISPONIBLES]]/360</f>
        <v>0.94078703703703703</v>
      </c>
    </row>
    <row r="767" spans="1:19" x14ac:dyDescent="0.2">
      <c r="A767" s="1" t="s">
        <v>139</v>
      </c>
      <c r="B767" s="1" t="s">
        <v>32</v>
      </c>
      <c r="C767" s="1" t="str">
        <f ca="1">VLOOKUP(RANDBETWEEN(1,13),Tablas!$N$7:$O$19,2,0)</f>
        <v>ESCREPA</v>
      </c>
      <c r="D767" s="1" t="s">
        <v>12</v>
      </c>
      <c r="E767" s="1" t="s">
        <v>13</v>
      </c>
      <c r="F767" s="1">
        <v>106</v>
      </c>
      <c r="G767" s="1" t="s">
        <v>29</v>
      </c>
      <c r="H767" s="1">
        <v>908</v>
      </c>
      <c r="I767" s="2">
        <f t="shared" ca="1" si="11"/>
        <v>43392</v>
      </c>
      <c r="J767" s="1" t="str">
        <f ca="1">IFERROR(IF(YEAR(Tabla1[[#This Row],[FECHA EJEC.]])&gt;0,"CONFORME","STANDBY"),"PENDIENTE")</f>
        <v>CONFORME</v>
      </c>
      <c r="K767" s="2">
        <f ca="1">IF(VLOOKUP(RANDBETWEEN(1,20),Tablas!$Q$6:$R$25,2,0)=0,"",Tabla1[[#This Row],[FECHA PROG.]]+VLOOKUP(RANDBETWEEN(1,20),Tablas!$Q$6:$R$25,2,0))</f>
        <v>43394</v>
      </c>
      <c r="L767" s="7">
        <f ca="1">IF(Tabla1[[#This Row],[FECHA EJEC.]]="","",TIME(RANDBETWEEN(9,15),RANDBETWEEN(10,40),0))</f>
        <v>0.42499999999999999</v>
      </c>
      <c r="M767" s="7">
        <f ca="1">IF(Tabla1[[#This Row],[FECHA EJEC.]]="","",Tabla1[[#This Row],[HORA INICIO]]+TIME(RANDBETWEEN(1,4),RANDBETWEEN(10,30),0))</f>
        <v>0.52708333333333335</v>
      </c>
      <c r="N767" s="8">
        <f ca="1">IF(Tabla1[[#This Row],[FECHA EJEC.]]="","",HOUR(Tabla1[[#This Row],[HORA TERMINO]]-Tabla1[[#This Row],[HORA INICIO]])+MINUTE(Tabla1[[#This Row],[HORA TERMINO]]-Tabla1[[#This Row],[HORA INICIO]])/60)</f>
        <v>2.4500000000000002</v>
      </c>
      <c r="O767" s="1" t="str">
        <f ca="1">IF(AND(K767=I767,J767="CONFORME"),"FECHA CUMPLIDA",IF(J767="STAND BY","STAND BY",IF(J767=""," ",IF(Tabla1[[#This Row],[FECHA EJEC.]]="","PENDIENTE",CONCATENATE("RETRASO DE ",(K767-I767)," DIAS")))))</f>
        <v>RETRASO DE 2 DIAS</v>
      </c>
      <c r="P767" s="2" t="str">
        <f ca="1">VLOOKUP(MONTH(Tabla1[[#This Row],[FECHA PROG.]]),Tabla2[],2,0)</f>
        <v>Oct</v>
      </c>
      <c r="Q767" s="1">
        <f ca="1">YEAR(Tabla1[[#This Row],[FECHA PROG.]])</f>
        <v>2018</v>
      </c>
      <c r="R767" s="8">
        <f ca="1">360-SUMIFS(Tabla1[HORAS],Tabla1[MÁQUINA],Tabla1[[#This Row],[MÁQUINA]],Tabla1[AÑO],Tabla1[[#This Row],[AÑO]],Tabla1[MES],Tabla1[[#This Row],[MES]])</f>
        <v>320.10000000000002</v>
      </c>
      <c r="S767" s="17">
        <f ca="1">Tabla1[[#This Row],[HORAS DISPONIBLES]]/360</f>
        <v>0.88916666666666677</v>
      </c>
    </row>
    <row r="768" spans="1:19" x14ac:dyDescent="0.2">
      <c r="A768" s="1" t="s">
        <v>139</v>
      </c>
      <c r="B768" s="1" t="s">
        <v>32</v>
      </c>
      <c r="C768" s="1" t="str">
        <f ca="1">VLOOKUP(RANDBETWEEN(1,13),Tablas!$N$7:$O$19,2,0)</f>
        <v>MOTONIVELADORA</v>
      </c>
      <c r="D768" s="1" t="s">
        <v>12</v>
      </c>
      <c r="E768" s="1" t="s">
        <v>18</v>
      </c>
      <c r="F768" s="1">
        <v>106</v>
      </c>
      <c r="G768" s="1" t="s">
        <v>55</v>
      </c>
      <c r="H768" s="1">
        <v>1911</v>
      </c>
      <c r="I768" s="2">
        <f t="shared" ca="1" si="11"/>
        <v>43423</v>
      </c>
      <c r="J768" s="1" t="str">
        <f ca="1">IFERROR(IF(YEAR(Tabla1[[#This Row],[FECHA EJEC.]])&gt;0,"CONFORME","STANDBY"),"PENDIENTE")</f>
        <v>CONFORME</v>
      </c>
      <c r="K768" s="2">
        <f ca="1">IF(VLOOKUP(RANDBETWEEN(1,20),Tablas!$Q$6:$R$25,2,0)=0,"",Tabla1[[#This Row],[FECHA PROG.]]+VLOOKUP(RANDBETWEEN(1,20),Tablas!$Q$6:$R$25,2,0))</f>
        <v>43427</v>
      </c>
      <c r="L768" s="7">
        <f ca="1">IF(Tabla1[[#This Row],[FECHA EJEC.]]="","",TIME(RANDBETWEEN(9,15),RANDBETWEEN(10,40),0))</f>
        <v>0.47013888888888888</v>
      </c>
      <c r="M768" s="7">
        <f ca="1">IF(Tabla1[[#This Row],[FECHA EJEC.]]="","",Tabla1[[#This Row],[HORA INICIO]]+TIME(RANDBETWEEN(1,4),RANDBETWEEN(10,30),0))</f>
        <v>0.53055555555555556</v>
      </c>
      <c r="N768" s="8">
        <f ca="1">IF(Tabla1[[#This Row],[FECHA EJEC.]]="","",HOUR(Tabla1[[#This Row],[HORA TERMINO]]-Tabla1[[#This Row],[HORA INICIO]])+MINUTE(Tabla1[[#This Row],[HORA TERMINO]]-Tabla1[[#This Row],[HORA INICIO]])/60)</f>
        <v>1.45</v>
      </c>
      <c r="O768" s="1" t="str">
        <f ca="1">IF(AND(K768=I768,J768="CONFORME"),"FECHA CUMPLIDA",IF(J768="STAND BY","STAND BY",IF(J768=""," ",IF(Tabla1[[#This Row],[FECHA EJEC.]]="","PENDIENTE",CONCATENATE("RETRASO DE ",(K768-I768)," DIAS")))))</f>
        <v>RETRASO DE 4 DIAS</v>
      </c>
      <c r="P768" s="2" t="str">
        <f ca="1">VLOOKUP(MONTH(Tabla1[[#This Row],[FECHA PROG.]]),Tabla2[],2,0)</f>
        <v>Nov</v>
      </c>
      <c r="Q768" s="1">
        <f ca="1">YEAR(Tabla1[[#This Row],[FECHA PROG.]])</f>
        <v>2018</v>
      </c>
      <c r="R768" s="8">
        <f ca="1">360-SUMIFS(Tabla1[HORAS],Tabla1[MÁQUINA],Tabla1[[#This Row],[MÁQUINA]],Tabla1[AÑO],Tabla1[[#This Row],[AÑO]],Tabla1[MES],Tabla1[[#This Row],[MES]])</f>
        <v>321.14999999999998</v>
      </c>
      <c r="S768" s="17">
        <f ca="1">Tabla1[[#This Row],[HORAS DISPONIBLES]]/360</f>
        <v>0.89208333333333323</v>
      </c>
    </row>
    <row r="769" spans="1:19" x14ac:dyDescent="0.2">
      <c r="A769" s="1" t="s">
        <v>146</v>
      </c>
      <c r="B769" s="1" t="s">
        <v>40</v>
      </c>
      <c r="C769" s="1" t="str">
        <f ca="1">VLOOKUP(RANDBETWEEN(1,13),Tablas!$N$7:$O$19,2,0)</f>
        <v>CARGADORA</v>
      </c>
      <c r="D769" s="1" t="s">
        <v>12</v>
      </c>
      <c r="E769" s="1" t="s">
        <v>24</v>
      </c>
      <c r="F769" s="1">
        <v>201</v>
      </c>
      <c r="G769" s="1" t="s">
        <v>25</v>
      </c>
      <c r="H769" s="1">
        <v>1168</v>
      </c>
      <c r="I769" s="2">
        <f t="shared" ca="1" si="11"/>
        <v>43399</v>
      </c>
      <c r="J769" s="1" t="str">
        <f ca="1">IFERROR(IF(YEAR(Tabla1[[#This Row],[FECHA EJEC.]])&gt;0,"CONFORME","STANDBY"),"PENDIENTE")</f>
        <v>CONFORME</v>
      </c>
      <c r="K769" s="2">
        <f ca="1">IF(VLOOKUP(RANDBETWEEN(1,20),Tablas!$Q$6:$R$25,2,0)=0,"",Tabla1[[#This Row],[FECHA PROG.]]+VLOOKUP(RANDBETWEEN(1,20),Tablas!$Q$6:$R$25,2,0))</f>
        <v>43402</v>
      </c>
      <c r="L769" s="7">
        <f ca="1">IF(Tabla1[[#This Row],[FECHA EJEC.]]="","",TIME(RANDBETWEEN(9,15),RANDBETWEEN(10,40),0))</f>
        <v>0.63541666666666663</v>
      </c>
      <c r="M769" s="7">
        <f ca="1">IF(Tabla1[[#This Row],[FECHA EJEC.]]="","",Tabla1[[#This Row],[HORA INICIO]]+TIME(RANDBETWEEN(1,4),RANDBETWEEN(10,30),0))</f>
        <v>0.69791666666666663</v>
      </c>
      <c r="N769" s="8">
        <f ca="1">IF(Tabla1[[#This Row],[FECHA EJEC.]]="","",HOUR(Tabla1[[#This Row],[HORA TERMINO]]-Tabla1[[#This Row],[HORA INICIO]])+MINUTE(Tabla1[[#This Row],[HORA TERMINO]]-Tabla1[[#This Row],[HORA INICIO]])/60)</f>
        <v>1.5</v>
      </c>
      <c r="O769" s="1" t="str">
        <f ca="1">IF(AND(K769=I769,J769="CONFORME"),"FECHA CUMPLIDA",IF(J769="STAND BY","STAND BY",IF(J769=""," ",IF(Tabla1[[#This Row],[FECHA EJEC.]]="","PENDIENTE",CONCATENATE("RETRASO DE ",(K769-I769)," DIAS")))))</f>
        <v>RETRASO DE 3 DIAS</v>
      </c>
      <c r="P769" s="2" t="str">
        <f ca="1">VLOOKUP(MONTH(Tabla1[[#This Row],[FECHA PROG.]]),Tabla2[],2,0)</f>
        <v>Oct</v>
      </c>
      <c r="Q769" s="1">
        <f ca="1">YEAR(Tabla1[[#This Row],[FECHA PROG.]])</f>
        <v>2018</v>
      </c>
      <c r="R769" s="8">
        <f ca="1">360-SUMIFS(Tabla1[HORAS],Tabla1[MÁQUINA],Tabla1[[#This Row],[MÁQUINA]],Tabla1[AÑO],Tabla1[[#This Row],[AÑO]],Tabla1[MES],Tabla1[[#This Row],[MES]])</f>
        <v>351.56666666666666</v>
      </c>
      <c r="S769" s="17">
        <f ca="1">Tabla1[[#This Row],[HORAS DISPONIBLES]]/360</f>
        <v>0.97657407407407404</v>
      </c>
    </row>
    <row r="770" spans="1:19" x14ac:dyDescent="0.2">
      <c r="A770" s="1" t="s">
        <v>141</v>
      </c>
      <c r="B770" s="1" t="s">
        <v>31</v>
      </c>
      <c r="C770" s="1" t="str">
        <f ca="1">VLOOKUP(RANDBETWEEN(1,13),Tablas!$N$7:$O$19,2,0)</f>
        <v>DRAGALINA</v>
      </c>
      <c r="D770" s="1" t="s">
        <v>12</v>
      </c>
      <c r="E770" s="1" t="s">
        <v>13</v>
      </c>
      <c r="F770" s="1">
        <v>107</v>
      </c>
      <c r="G770" s="1" t="s">
        <v>14</v>
      </c>
      <c r="H770" s="1">
        <v>1420</v>
      </c>
      <c r="I770" s="2">
        <f t="shared" ref="I770:I833" ca="1" si="12">RANDBETWEEN(43101,43616)</f>
        <v>43570</v>
      </c>
      <c r="J770" s="1" t="str">
        <f ca="1">IFERROR(IF(YEAR(Tabla1[[#This Row],[FECHA EJEC.]])&gt;0,"CONFORME","STANDBY"),"PENDIENTE")</f>
        <v>CONFORME</v>
      </c>
      <c r="K770" s="2">
        <f ca="1">IF(VLOOKUP(RANDBETWEEN(1,20),Tablas!$Q$6:$R$25,2,0)=0,"",Tabla1[[#This Row],[FECHA PROG.]]+VLOOKUP(RANDBETWEEN(1,20),Tablas!$Q$6:$R$25,2,0))</f>
        <v>43573</v>
      </c>
      <c r="L770" s="7">
        <f ca="1">IF(Tabla1[[#This Row],[FECHA EJEC.]]="","",TIME(RANDBETWEEN(9,15),RANDBETWEEN(10,40),0))</f>
        <v>0.42638888888888887</v>
      </c>
      <c r="M770" s="7">
        <f ca="1">IF(Tabla1[[#This Row],[FECHA EJEC.]]="","",Tabla1[[#This Row],[HORA INICIO]]+TIME(RANDBETWEEN(1,4),RANDBETWEEN(10,30),0))</f>
        <v>0.56319444444444444</v>
      </c>
      <c r="N770" s="8">
        <f ca="1">IF(Tabla1[[#This Row],[FECHA EJEC.]]="","",HOUR(Tabla1[[#This Row],[HORA TERMINO]]-Tabla1[[#This Row],[HORA INICIO]])+MINUTE(Tabla1[[#This Row],[HORA TERMINO]]-Tabla1[[#This Row],[HORA INICIO]])/60)</f>
        <v>3.2833333333333332</v>
      </c>
      <c r="O770" s="1" t="str">
        <f ca="1">IF(AND(K770=I770,J770="CONFORME"),"FECHA CUMPLIDA",IF(J770="STAND BY","STAND BY",IF(J770=""," ",IF(Tabla1[[#This Row],[FECHA EJEC.]]="","PENDIENTE",CONCATENATE("RETRASO DE ",(K770-I770)," DIAS")))))</f>
        <v>RETRASO DE 3 DIAS</v>
      </c>
      <c r="P770" s="2" t="str">
        <f ca="1">VLOOKUP(MONTH(Tabla1[[#This Row],[FECHA PROG.]]),Tabla2[],2,0)</f>
        <v>Abr</v>
      </c>
      <c r="Q770" s="1">
        <f ca="1">YEAR(Tabla1[[#This Row],[FECHA PROG.]])</f>
        <v>2019</v>
      </c>
      <c r="R770" s="8">
        <f ca="1">360-SUMIFS(Tabla1[HORAS],Tabla1[MÁQUINA],Tabla1[[#This Row],[MÁQUINA]],Tabla1[AÑO],Tabla1[[#This Row],[AÑO]],Tabla1[MES],Tabla1[[#This Row],[MES]])</f>
        <v>347.05</v>
      </c>
      <c r="S770" s="17">
        <f ca="1">Tabla1[[#This Row],[HORAS DISPONIBLES]]/360</f>
        <v>0.96402777777777782</v>
      </c>
    </row>
    <row r="771" spans="1:19" x14ac:dyDescent="0.2">
      <c r="A771" s="1" t="s">
        <v>153</v>
      </c>
      <c r="B771" s="1" t="s">
        <v>60</v>
      </c>
      <c r="C771" s="1" t="str">
        <f ca="1">VLOOKUP(RANDBETWEEN(1,13),Tablas!$N$7:$O$19,2,0)</f>
        <v>TRACTORES</v>
      </c>
      <c r="E771" s="1" t="s">
        <v>18</v>
      </c>
      <c r="F771" s="1">
        <v>107</v>
      </c>
      <c r="G771" s="1" t="s">
        <v>19</v>
      </c>
      <c r="H771" s="1">
        <v>1698</v>
      </c>
      <c r="I771" s="2">
        <f t="shared" ca="1" si="12"/>
        <v>43236</v>
      </c>
      <c r="J771" s="1" t="str">
        <f ca="1">IFERROR(IF(YEAR(Tabla1[[#This Row],[FECHA EJEC.]])&gt;0,"CONFORME","STANDBY"),"PENDIENTE")</f>
        <v>PENDIENTE</v>
      </c>
      <c r="K771" s="2" t="str">
        <f ca="1">IF(VLOOKUP(RANDBETWEEN(1,20),Tablas!$Q$6:$R$25,2,0)=0,"",Tabla1[[#This Row],[FECHA PROG.]]+VLOOKUP(RANDBETWEEN(1,20),Tablas!$Q$6:$R$25,2,0))</f>
        <v/>
      </c>
      <c r="L771" s="7" t="str">
        <f ca="1">IF(Tabla1[[#This Row],[FECHA EJEC.]]="","",TIME(RANDBETWEEN(9,15),RANDBETWEEN(10,40),0))</f>
        <v/>
      </c>
      <c r="M771" s="7" t="str">
        <f ca="1">IF(Tabla1[[#This Row],[FECHA EJEC.]]="","",Tabla1[[#This Row],[HORA INICIO]]+TIME(RANDBETWEEN(1,4),RANDBETWEEN(10,30),0))</f>
        <v/>
      </c>
      <c r="N771" s="8" t="str">
        <f ca="1">IF(Tabla1[[#This Row],[FECHA EJEC.]]="","",HOUR(Tabla1[[#This Row],[HORA TERMINO]]-Tabla1[[#This Row],[HORA INICIO]])+MINUTE(Tabla1[[#This Row],[HORA TERMINO]]-Tabla1[[#This Row],[HORA INICIO]])/60)</f>
        <v/>
      </c>
      <c r="O771" s="1" t="str">
        <f ca="1">IF(AND(K771=I771,J771="CONFORME"),"FECHA CUMPLIDA",IF(J771="STAND BY","STAND BY",IF(J771=""," ",IF(Tabla1[[#This Row],[FECHA EJEC.]]="","PENDIENTE",CONCATENATE("RETRASO DE ",(K771-I771)," DIAS")))))</f>
        <v>PENDIENTE</v>
      </c>
      <c r="P771" s="2" t="str">
        <f ca="1">VLOOKUP(MONTH(Tabla1[[#This Row],[FECHA PROG.]]),Tabla2[],2,0)</f>
        <v>May</v>
      </c>
      <c r="Q771" s="1">
        <f ca="1">YEAR(Tabla1[[#This Row],[FECHA PROG.]])</f>
        <v>2018</v>
      </c>
      <c r="R771" s="8">
        <f ca="1">360-SUMIFS(Tabla1[HORAS],Tabla1[MÁQUINA],Tabla1[[#This Row],[MÁQUINA]],Tabla1[AÑO],Tabla1[[#This Row],[AÑO]],Tabla1[MES],Tabla1[[#This Row],[MES]])</f>
        <v>355.16666666666669</v>
      </c>
      <c r="S771" s="17">
        <f ca="1">Tabla1[[#This Row],[HORAS DISPONIBLES]]/360</f>
        <v>0.98657407407407416</v>
      </c>
    </row>
    <row r="772" spans="1:19" x14ac:dyDescent="0.2">
      <c r="A772" s="1" t="s">
        <v>189</v>
      </c>
      <c r="B772" s="1" t="s">
        <v>98</v>
      </c>
      <c r="C772" s="1" t="str">
        <f ca="1">VLOOKUP(RANDBETWEEN(1,13),Tablas!$N$7:$O$19,2,0)</f>
        <v>DRAGALINA</v>
      </c>
      <c r="E772" s="1" t="s">
        <v>21</v>
      </c>
      <c r="F772" s="1">
        <v>201</v>
      </c>
      <c r="G772" s="1" t="s">
        <v>55</v>
      </c>
      <c r="H772" s="1">
        <v>1911</v>
      </c>
      <c r="I772" s="2">
        <f t="shared" ca="1" si="12"/>
        <v>43350</v>
      </c>
      <c r="J772" s="1" t="str">
        <f ca="1">IFERROR(IF(YEAR(Tabla1[[#This Row],[FECHA EJEC.]])&gt;0,"CONFORME","STANDBY"),"PENDIENTE")</f>
        <v>CONFORME</v>
      </c>
      <c r="K772" s="2">
        <f ca="1">IF(VLOOKUP(RANDBETWEEN(1,20),Tablas!$Q$6:$R$25,2,0)=0,"",Tabla1[[#This Row],[FECHA PROG.]]+VLOOKUP(RANDBETWEEN(1,20),Tablas!$Q$6:$R$25,2,0))</f>
        <v>43350</v>
      </c>
      <c r="L772" s="7">
        <f ca="1">IF(Tabla1[[#This Row],[FECHA EJEC.]]="","",TIME(RANDBETWEEN(9,15),RANDBETWEEN(10,40),0))</f>
        <v>0.63749999999999996</v>
      </c>
      <c r="M772" s="7">
        <f ca="1">IF(Tabla1[[#This Row],[FECHA EJEC.]]="","",Tabla1[[#This Row],[HORA INICIO]]+TIME(RANDBETWEEN(1,4),RANDBETWEEN(10,30),0))</f>
        <v>0.7319444444444444</v>
      </c>
      <c r="N772" s="8">
        <f ca="1">IF(Tabla1[[#This Row],[FECHA EJEC.]]="","",HOUR(Tabla1[[#This Row],[HORA TERMINO]]-Tabla1[[#This Row],[HORA INICIO]])+MINUTE(Tabla1[[#This Row],[HORA TERMINO]]-Tabla1[[#This Row],[HORA INICIO]])/60)</f>
        <v>2.2666666666666666</v>
      </c>
      <c r="O772" s="1" t="str">
        <f ca="1">IF(AND(K772=I772,J772="CONFORME"),"FECHA CUMPLIDA",IF(J772="STAND BY","STAND BY",IF(J772=""," ",IF(Tabla1[[#This Row],[FECHA EJEC.]]="","PENDIENTE",CONCATENATE("RETRASO DE ",(K772-I772)," DIAS")))))</f>
        <v>FECHA CUMPLIDA</v>
      </c>
      <c r="P772" s="2" t="str">
        <f ca="1">VLOOKUP(MONTH(Tabla1[[#This Row],[FECHA PROG.]]),Tabla2[],2,0)</f>
        <v>Set</v>
      </c>
      <c r="Q772" s="1">
        <f ca="1">YEAR(Tabla1[[#This Row],[FECHA PROG.]])</f>
        <v>2018</v>
      </c>
      <c r="R772" s="8">
        <f ca="1">360-SUMIFS(Tabla1[HORAS],Tabla1[MÁQUINA],Tabla1[[#This Row],[MÁQUINA]],Tabla1[AÑO],Tabla1[[#This Row],[AÑO]],Tabla1[MES],Tabla1[[#This Row],[MES]])</f>
        <v>357.73333333333335</v>
      </c>
      <c r="S772" s="17">
        <f ca="1">Tabla1[[#This Row],[HORAS DISPONIBLES]]/360</f>
        <v>0.99370370370370376</v>
      </c>
    </row>
    <row r="773" spans="1:19" x14ac:dyDescent="0.2">
      <c r="A773" s="1" t="s">
        <v>190</v>
      </c>
      <c r="B773" s="1" t="s">
        <v>99</v>
      </c>
      <c r="C773" s="1" t="str">
        <f ca="1">VLOOKUP(RANDBETWEEN(1,13),Tablas!$N$7:$O$19,2,0)</f>
        <v>LAS VOLQUETAS</v>
      </c>
      <c r="E773" s="1" t="s">
        <v>21</v>
      </c>
      <c r="F773" s="1">
        <v>201</v>
      </c>
      <c r="G773" s="1" t="s">
        <v>55</v>
      </c>
      <c r="H773" s="1">
        <v>1911</v>
      </c>
      <c r="I773" s="2">
        <f t="shared" ca="1" si="12"/>
        <v>43349</v>
      </c>
      <c r="J773" s="1" t="str">
        <f ca="1">IFERROR(IF(YEAR(Tabla1[[#This Row],[FECHA EJEC.]])&gt;0,"CONFORME","STANDBY"),"PENDIENTE")</f>
        <v>CONFORME</v>
      </c>
      <c r="K773" s="2">
        <f ca="1">IF(VLOOKUP(RANDBETWEEN(1,20),Tablas!$Q$6:$R$25,2,0)=0,"",Tabla1[[#This Row],[FECHA PROG.]]+VLOOKUP(RANDBETWEEN(1,20),Tablas!$Q$6:$R$25,2,0))</f>
        <v>43350</v>
      </c>
      <c r="L773" s="7">
        <f ca="1">IF(Tabla1[[#This Row],[FECHA EJEC.]]="","",TIME(RANDBETWEEN(9,15),RANDBETWEEN(10,40),0))</f>
        <v>0.47430555555555554</v>
      </c>
      <c r="M773" s="7">
        <f ca="1">IF(Tabla1[[#This Row],[FECHA EJEC.]]="","",Tabla1[[#This Row],[HORA INICIO]]+TIME(RANDBETWEEN(1,4),RANDBETWEEN(10,30),0))</f>
        <v>0.52430555555555558</v>
      </c>
      <c r="N773" s="8">
        <f ca="1">IF(Tabla1[[#This Row],[FECHA EJEC.]]="","",HOUR(Tabla1[[#This Row],[HORA TERMINO]]-Tabla1[[#This Row],[HORA INICIO]])+MINUTE(Tabla1[[#This Row],[HORA TERMINO]]-Tabla1[[#This Row],[HORA INICIO]])/60)</f>
        <v>1.2</v>
      </c>
      <c r="O773" s="1" t="str">
        <f ca="1">IF(AND(K773=I773,J773="CONFORME"),"FECHA CUMPLIDA",IF(J773="STAND BY","STAND BY",IF(J773=""," ",IF(Tabla1[[#This Row],[FECHA EJEC.]]="","PENDIENTE",CONCATENATE("RETRASO DE ",(K773-I773)," DIAS")))))</f>
        <v>RETRASO DE 1 DIAS</v>
      </c>
      <c r="P773" s="2" t="str">
        <f ca="1">VLOOKUP(MONTH(Tabla1[[#This Row],[FECHA PROG.]]),Tabla2[],2,0)</f>
        <v>Set</v>
      </c>
      <c r="Q773" s="1">
        <f ca="1">YEAR(Tabla1[[#This Row],[FECHA PROG.]])</f>
        <v>2018</v>
      </c>
      <c r="R773" s="8">
        <f ca="1">360-SUMIFS(Tabla1[HORAS],Tabla1[MÁQUINA],Tabla1[[#This Row],[MÁQUINA]],Tabla1[AÑO],Tabla1[[#This Row],[AÑO]],Tabla1[MES],Tabla1[[#This Row],[MES]])</f>
        <v>358.8</v>
      </c>
      <c r="S773" s="17">
        <f ca="1">Tabla1[[#This Row],[HORAS DISPONIBLES]]/360</f>
        <v>0.9966666666666667</v>
      </c>
    </row>
    <row r="774" spans="1:19" x14ac:dyDescent="0.2">
      <c r="A774" s="1" t="s">
        <v>188</v>
      </c>
      <c r="B774" s="1" t="s">
        <v>35</v>
      </c>
      <c r="C774" s="1" t="str">
        <f ca="1">VLOOKUP(RANDBETWEEN(1,13),Tablas!$N$7:$O$19,2,0)</f>
        <v>TRACTORES</v>
      </c>
      <c r="D774" s="1" t="s">
        <v>12</v>
      </c>
      <c r="E774" s="1" t="s">
        <v>13</v>
      </c>
      <c r="F774" s="1">
        <v>106</v>
      </c>
      <c r="G774" s="1" t="s">
        <v>29</v>
      </c>
      <c r="H774" s="1">
        <v>908</v>
      </c>
      <c r="I774" s="2">
        <f t="shared" ca="1" si="12"/>
        <v>43196</v>
      </c>
      <c r="J774" s="1" t="str">
        <f ca="1">IFERROR(IF(YEAR(Tabla1[[#This Row],[FECHA EJEC.]])&gt;0,"CONFORME","STANDBY"),"PENDIENTE")</f>
        <v>PENDIENTE</v>
      </c>
      <c r="K774" s="2" t="str">
        <f ca="1">IF(VLOOKUP(RANDBETWEEN(1,20),Tablas!$Q$6:$R$25,2,0)=0,"",Tabla1[[#This Row],[FECHA PROG.]]+VLOOKUP(RANDBETWEEN(1,20),Tablas!$Q$6:$R$25,2,0))</f>
        <v/>
      </c>
      <c r="L774" s="7" t="str">
        <f ca="1">IF(Tabla1[[#This Row],[FECHA EJEC.]]="","",TIME(RANDBETWEEN(9,15),RANDBETWEEN(10,40),0))</f>
        <v/>
      </c>
      <c r="M774" s="7" t="str">
        <f ca="1">IF(Tabla1[[#This Row],[FECHA EJEC.]]="","",Tabla1[[#This Row],[HORA INICIO]]+TIME(RANDBETWEEN(1,4),RANDBETWEEN(10,30),0))</f>
        <v/>
      </c>
      <c r="N774" s="8" t="str">
        <f ca="1">IF(Tabla1[[#This Row],[FECHA EJEC.]]="","",HOUR(Tabla1[[#This Row],[HORA TERMINO]]-Tabla1[[#This Row],[HORA INICIO]])+MINUTE(Tabla1[[#This Row],[HORA TERMINO]]-Tabla1[[#This Row],[HORA INICIO]])/60)</f>
        <v/>
      </c>
      <c r="O774" s="1" t="str">
        <f ca="1">IF(AND(K774=I774,J774="CONFORME"),"FECHA CUMPLIDA",IF(J774="STAND BY","STAND BY",IF(J774=""," ",IF(Tabla1[[#This Row],[FECHA EJEC.]]="","PENDIENTE",CONCATENATE("RETRASO DE ",(K774-I774)," DIAS")))))</f>
        <v>PENDIENTE</v>
      </c>
      <c r="P774" s="2" t="str">
        <f ca="1">VLOOKUP(MONTH(Tabla1[[#This Row],[FECHA PROG.]]),Tabla2[],2,0)</f>
        <v>Abr</v>
      </c>
      <c r="Q774" s="1">
        <f ca="1">YEAR(Tabla1[[#This Row],[FECHA PROG.]])</f>
        <v>2018</v>
      </c>
      <c r="R774" s="8">
        <f ca="1">360-SUMIFS(Tabla1[HORAS],Tabla1[MÁQUINA],Tabla1[[#This Row],[MÁQUINA]],Tabla1[AÑO],Tabla1[[#This Row],[AÑO]],Tabla1[MES],Tabla1[[#This Row],[MES]])</f>
        <v>344.26666666666665</v>
      </c>
      <c r="S774" s="17">
        <f ca="1">Tabla1[[#This Row],[HORAS DISPONIBLES]]/360</f>
        <v>0.9562962962962962</v>
      </c>
    </row>
    <row r="775" spans="1:19" x14ac:dyDescent="0.2">
      <c r="A775" s="1" t="s">
        <v>188</v>
      </c>
      <c r="B775" s="1" t="s">
        <v>35</v>
      </c>
      <c r="C775" s="1" t="str">
        <f ca="1">VLOOKUP(RANDBETWEEN(1,13),Tablas!$N$7:$O$19,2,0)</f>
        <v>PAVIMENTADORA</v>
      </c>
      <c r="D775" s="1" t="s">
        <v>12</v>
      </c>
      <c r="E775" s="1" t="s">
        <v>18</v>
      </c>
      <c r="F775" s="1">
        <v>106</v>
      </c>
      <c r="G775" s="1" t="s">
        <v>55</v>
      </c>
      <c r="H775" s="1">
        <v>1911</v>
      </c>
      <c r="I775" s="2">
        <f t="shared" ca="1" si="12"/>
        <v>43116</v>
      </c>
      <c r="J775" s="1" t="str">
        <f ca="1">IFERROR(IF(YEAR(Tabla1[[#This Row],[FECHA EJEC.]])&gt;0,"CONFORME","STANDBY"),"PENDIENTE")</f>
        <v>PENDIENTE</v>
      </c>
      <c r="K775" s="2" t="str">
        <f ca="1">IF(VLOOKUP(RANDBETWEEN(1,20),Tablas!$Q$6:$R$25,2,0)=0,"",Tabla1[[#This Row],[FECHA PROG.]]+VLOOKUP(RANDBETWEEN(1,20),Tablas!$Q$6:$R$25,2,0))</f>
        <v/>
      </c>
      <c r="L775" s="7" t="str">
        <f ca="1">IF(Tabla1[[#This Row],[FECHA EJEC.]]="","",TIME(RANDBETWEEN(9,15),RANDBETWEEN(10,40),0))</f>
        <v/>
      </c>
      <c r="M775" s="7" t="str">
        <f ca="1">IF(Tabla1[[#This Row],[FECHA EJEC.]]="","",Tabla1[[#This Row],[HORA INICIO]]+TIME(RANDBETWEEN(1,4),RANDBETWEEN(10,30),0))</f>
        <v/>
      </c>
      <c r="N775" s="8" t="str">
        <f ca="1">IF(Tabla1[[#This Row],[FECHA EJEC.]]="","",HOUR(Tabla1[[#This Row],[HORA TERMINO]]-Tabla1[[#This Row],[HORA INICIO]])+MINUTE(Tabla1[[#This Row],[HORA TERMINO]]-Tabla1[[#This Row],[HORA INICIO]])/60)</f>
        <v/>
      </c>
      <c r="O775" s="1" t="str">
        <f ca="1">IF(AND(K775=I775,J775="CONFORME"),"FECHA CUMPLIDA",IF(J775="STAND BY","STAND BY",IF(J775=""," ",IF(Tabla1[[#This Row],[FECHA EJEC.]]="","PENDIENTE",CONCATENATE("RETRASO DE ",(K775-I775)," DIAS")))))</f>
        <v>PENDIENTE</v>
      </c>
      <c r="P775" s="2" t="str">
        <f ca="1">VLOOKUP(MONTH(Tabla1[[#This Row],[FECHA PROG.]]),Tabla2[],2,0)</f>
        <v>Ene</v>
      </c>
      <c r="Q775" s="1">
        <f ca="1">YEAR(Tabla1[[#This Row],[FECHA PROG.]])</f>
        <v>2018</v>
      </c>
      <c r="R775" s="8">
        <f ca="1">360-SUMIFS(Tabla1[HORAS],Tabla1[MÁQUINA],Tabla1[[#This Row],[MÁQUINA]],Tabla1[AÑO],Tabla1[[#This Row],[AÑO]],Tabla1[MES],Tabla1[[#This Row],[MES]])</f>
        <v>331.1</v>
      </c>
      <c r="S775" s="17">
        <f ca="1">Tabla1[[#This Row],[HORAS DISPONIBLES]]/360</f>
        <v>0.91972222222222233</v>
      </c>
    </row>
    <row r="776" spans="1:19" x14ac:dyDescent="0.2">
      <c r="A776" s="1" t="s">
        <v>148</v>
      </c>
      <c r="B776" s="1" t="s">
        <v>43</v>
      </c>
      <c r="C776" s="1" t="str">
        <f ca="1">VLOOKUP(RANDBETWEEN(1,13),Tablas!$N$7:$O$19,2,0)</f>
        <v>MOTONIVELADORA</v>
      </c>
      <c r="D776" s="1" t="s">
        <v>12</v>
      </c>
      <c r="E776" s="1" t="s">
        <v>24</v>
      </c>
      <c r="F776" s="1">
        <v>201</v>
      </c>
      <c r="G776" s="1" t="s">
        <v>25</v>
      </c>
      <c r="H776" s="1">
        <v>1168</v>
      </c>
      <c r="I776" s="2">
        <f t="shared" ca="1" si="12"/>
        <v>43542</v>
      </c>
      <c r="J776" s="1" t="str">
        <f ca="1">IFERROR(IF(YEAR(Tabla1[[#This Row],[FECHA EJEC.]])&gt;0,"CONFORME","STANDBY"),"PENDIENTE")</f>
        <v>CONFORME</v>
      </c>
      <c r="K776" s="2">
        <f ca="1">IF(VLOOKUP(RANDBETWEEN(1,20),Tablas!$Q$6:$R$25,2,0)=0,"",Tabla1[[#This Row],[FECHA PROG.]]+VLOOKUP(RANDBETWEEN(1,20),Tablas!$Q$6:$R$25,2,0))</f>
        <v>43545</v>
      </c>
      <c r="L776" s="7">
        <f ca="1">IF(Tabla1[[#This Row],[FECHA EJEC.]]="","",TIME(RANDBETWEEN(9,15),RANDBETWEEN(10,40),0))</f>
        <v>0.3840277777777778</v>
      </c>
      <c r="M776" s="7">
        <f ca="1">IF(Tabla1[[#This Row],[FECHA EJEC.]]="","",Tabla1[[#This Row],[HORA INICIO]]+TIME(RANDBETWEEN(1,4),RANDBETWEEN(10,30),0))</f>
        <v>0.5708333333333333</v>
      </c>
      <c r="N776" s="8">
        <f ca="1">IF(Tabla1[[#This Row],[FECHA EJEC.]]="","",HOUR(Tabla1[[#This Row],[HORA TERMINO]]-Tabla1[[#This Row],[HORA INICIO]])+MINUTE(Tabla1[[#This Row],[HORA TERMINO]]-Tabla1[[#This Row],[HORA INICIO]])/60)</f>
        <v>4.4833333333333334</v>
      </c>
      <c r="O776" s="1" t="str">
        <f ca="1">IF(AND(K776=I776,J776="CONFORME"),"FECHA CUMPLIDA",IF(J776="STAND BY","STAND BY",IF(J776=""," ",IF(Tabla1[[#This Row],[FECHA EJEC.]]="","PENDIENTE",CONCATENATE("RETRASO DE ",(K776-I776)," DIAS")))))</f>
        <v>RETRASO DE 3 DIAS</v>
      </c>
      <c r="P776" s="2" t="str">
        <f ca="1">VLOOKUP(MONTH(Tabla1[[#This Row],[FECHA PROG.]]),Tabla2[],2,0)</f>
        <v>Mar</v>
      </c>
      <c r="Q776" s="1">
        <f ca="1">YEAR(Tabla1[[#This Row],[FECHA PROG.]])</f>
        <v>2019</v>
      </c>
      <c r="R776" s="8">
        <f ca="1">360-SUMIFS(Tabla1[HORAS],Tabla1[MÁQUINA],Tabla1[[#This Row],[MÁQUINA]],Tabla1[AÑO],Tabla1[[#This Row],[AÑO]],Tabla1[MES],Tabla1[[#This Row],[MES]])</f>
        <v>355.51666666666665</v>
      </c>
      <c r="S776" s="17">
        <f ca="1">Tabla1[[#This Row],[HORAS DISPONIBLES]]/360</f>
        <v>0.9875462962962962</v>
      </c>
    </row>
    <row r="777" spans="1:19" x14ac:dyDescent="0.2">
      <c r="A777" s="1" t="s">
        <v>141</v>
      </c>
      <c r="B777" s="1" t="s">
        <v>34</v>
      </c>
      <c r="C777" s="1" t="str">
        <f ca="1">VLOOKUP(RANDBETWEEN(1,13),Tablas!$N$7:$O$19,2,0)</f>
        <v>MOTOTRAILLA</v>
      </c>
      <c r="D777" s="1" t="s">
        <v>12</v>
      </c>
      <c r="E777" s="1" t="s">
        <v>13</v>
      </c>
      <c r="F777" s="1">
        <v>107</v>
      </c>
      <c r="G777" s="1" t="s">
        <v>14</v>
      </c>
      <c r="H777" s="1">
        <v>1420</v>
      </c>
      <c r="I777" s="2">
        <f t="shared" ca="1" si="12"/>
        <v>43231</v>
      </c>
      <c r="J777" s="1" t="str">
        <f ca="1">IFERROR(IF(YEAR(Tabla1[[#This Row],[FECHA EJEC.]])&gt;0,"CONFORME","STANDBY"),"PENDIENTE")</f>
        <v>PENDIENTE</v>
      </c>
      <c r="K777" s="2" t="str">
        <f ca="1">IF(VLOOKUP(RANDBETWEEN(1,20),Tablas!$Q$6:$R$25,2,0)=0,"",Tabla1[[#This Row],[FECHA PROG.]]+VLOOKUP(RANDBETWEEN(1,20),Tablas!$Q$6:$R$25,2,0))</f>
        <v/>
      </c>
      <c r="L777" s="7" t="str">
        <f ca="1">IF(Tabla1[[#This Row],[FECHA EJEC.]]="","",TIME(RANDBETWEEN(9,15),RANDBETWEEN(10,40),0))</f>
        <v/>
      </c>
      <c r="M777" s="7" t="str">
        <f ca="1">IF(Tabla1[[#This Row],[FECHA EJEC.]]="","",Tabla1[[#This Row],[HORA INICIO]]+TIME(RANDBETWEEN(1,4),RANDBETWEEN(10,30),0))</f>
        <v/>
      </c>
      <c r="N777" s="8" t="str">
        <f ca="1">IF(Tabla1[[#This Row],[FECHA EJEC.]]="","",HOUR(Tabla1[[#This Row],[HORA TERMINO]]-Tabla1[[#This Row],[HORA INICIO]])+MINUTE(Tabla1[[#This Row],[HORA TERMINO]]-Tabla1[[#This Row],[HORA INICIO]])/60)</f>
        <v/>
      </c>
      <c r="O777" s="1" t="str">
        <f ca="1">IF(AND(K777=I777,J777="CONFORME"),"FECHA CUMPLIDA",IF(J777="STAND BY","STAND BY",IF(J777=""," ",IF(Tabla1[[#This Row],[FECHA EJEC.]]="","PENDIENTE",CONCATENATE("RETRASO DE ",(K777-I777)," DIAS")))))</f>
        <v>PENDIENTE</v>
      </c>
      <c r="P777" s="2" t="str">
        <f ca="1">VLOOKUP(MONTH(Tabla1[[#This Row],[FECHA PROG.]]),Tabla2[],2,0)</f>
        <v>May</v>
      </c>
      <c r="Q777" s="1">
        <f ca="1">YEAR(Tabla1[[#This Row],[FECHA PROG.]])</f>
        <v>2018</v>
      </c>
      <c r="R777" s="8">
        <f ca="1">360-SUMIFS(Tabla1[HORAS],Tabla1[MÁQUINA],Tabla1[[#This Row],[MÁQUINA]],Tabla1[AÑO],Tabla1[[#This Row],[AÑO]],Tabla1[MES],Tabla1[[#This Row],[MES]])</f>
        <v>347.9666666666667</v>
      </c>
      <c r="S777" s="17">
        <f ca="1">Tabla1[[#This Row],[HORAS DISPONIBLES]]/360</f>
        <v>0.96657407407407414</v>
      </c>
    </row>
    <row r="778" spans="1:19" x14ac:dyDescent="0.2">
      <c r="A778" s="1" t="s">
        <v>139</v>
      </c>
      <c r="B778" s="1" t="s">
        <v>28</v>
      </c>
      <c r="C778" s="1" t="str">
        <f ca="1">VLOOKUP(RANDBETWEEN(1,13),Tablas!$N$7:$O$19,2,0)</f>
        <v>DRAGALINA</v>
      </c>
      <c r="D778" s="1" t="s">
        <v>12</v>
      </c>
      <c r="E778" s="1" t="s">
        <v>13</v>
      </c>
      <c r="F778" s="1">
        <v>106</v>
      </c>
      <c r="G778" s="1" t="s">
        <v>29</v>
      </c>
      <c r="H778" s="1">
        <v>908</v>
      </c>
      <c r="I778" s="2">
        <f t="shared" ca="1" si="12"/>
        <v>43285</v>
      </c>
      <c r="J778" s="1" t="str">
        <f ca="1">IFERROR(IF(YEAR(Tabla1[[#This Row],[FECHA EJEC.]])&gt;0,"CONFORME","STANDBY"),"PENDIENTE")</f>
        <v>PENDIENTE</v>
      </c>
      <c r="K778" s="2" t="str">
        <f ca="1">IF(VLOOKUP(RANDBETWEEN(1,20),Tablas!$Q$6:$R$25,2,0)=0,"",Tabla1[[#This Row],[FECHA PROG.]]+VLOOKUP(RANDBETWEEN(1,20),Tablas!$Q$6:$R$25,2,0))</f>
        <v/>
      </c>
      <c r="L778" s="7" t="str">
        <f ca="1">IF(Tabla1[[#This Row],[FECHA EJEC.]]="","",TIME(RANDBETWEEN(9,15),RANDBETWEEN(10,40),0))</f>
        <v/>
      </c>
      <c r="M778" s="7" t="str">
        <f ca="1">IF(Tabla1[[#This Row],[FECHA EJEC.]]="","",Tabla1[[#This Row],[HORA INICIO]]+TIME(RANDBETWEEN(1,4),RANDBETWEEN(10,30),0))</f>
        <v/>
      </c>
      <c r="N778" s="8" t="str">
        <f ca="1">IF(Tabla1[[#This Row],[FECHA EJEC.]]="","",HOUR(Tabla1[[#This Row],[HORA TERMINO]]-Tabla1[[#This Row],[HORA INICIO]])+MINUTE(Tabla1[[#This Row],[HORA TERMINO]]-Tabla1[[#This Row],[HORA INICIO]])/60)</f>
        <v/>
      </c>
      <c r="O778" s="1" t="str">
        <f ca="1">IF(AND(K778=I778,J778="CONFORME"),"FECHA CUMPLIDA",IF(J778="STAND BY","STAND BY",IF(J778=""," ",IF(Tabla1[[#This Row],[FECHA EJEC.]]="","PENDIENTE",CONCATENATE("RETRASO DE ",(K778-I778)," DIAS")))))</f>
        <v>PENDIENTE</v>
      </c>
      <c r="P778" s="2" t="str">
        <f ca="1">VLOOKUP(MONTH(Tabla1[[#This Row],[FECHA PROG.]]),Tabla2[],2,0)</f>
        <v>Jul</v>
      </c>
      <c r="Q778" s="1">
        <f ca="1">YEAR(Tabla1[[#This Row],[FECHA PROG.]])</f>
        <v>2018</v>
      </c>
      <c r="R778" s="8">
        <f ca="1">360-SUMIFS(Tabla1[HORAS],Tabla1[MÁQUINA],Tabla1[[#This Row],[MÁQUINA]],Tabla1[AÑO],Tabla1[[#This Row],[AÑO]],Tabla1[MES],Tabla1[[#This Row],[MES]])</f>
        <v>332.75</v>
      </c>
      <c r="S778" s="17">
        <f ca="1">Tabla1[[#This Row],[HORAS DISPONIBLES]]/360</f>
        <v>0.9243055555555556</v>
      </c>
    </row>
    <row r="779" spans="1:19" x14ac:dyDescent="0.2">
      <c r="A779" s="1" t="s">
        <v>139</v>
      </c>
      <c r="B779" s="1" t="s">
        <v>28</v>
      </c>
      <c r="C779" s="1" t="str">
        <f ca="1">VLOOKUP(RANDBETWEEN(1,13),Tablas!$N$7:$O$19,2,0)</f>
        <v>MOTONIVELADORA</v>
      </c>
      <c r="D779" s="1" t="s">
        <v>12</v>
      </c>
      <c r="E779" s="1" t="s">
        <v>18</v>
      </c>
      <c r="F779" s="1">
        <v>106</v>
      </c>
      <c r="G779" s="1" t="s">
        <v>55</v>
      </c>
      <c r="H779" s="1">
        <v>1911</v>
      </c>
      <c r="I779" s="2">
        <f t="shared" ca="1" si="12"/>
        <v>43190</v>
      </c>
      <c r="J779" s="1" t="str">
        <f ca="1">IFERROR(IF(YEAR(Tabla1[[#This Row],[FECHA EJEC.]])&gt;0,"CONFORME","STANDBY"),"PENDIENTE")</f>
        <v>PENDIENTE</v>
      </c>
      <c r="K779" s="2" t="str">
        <f ca="1">IF(VLOOKUP(RANDBETWEEN(1,20),Tablas!$Q$6:$R$25,2,0)=0,"",Tabla1[[#This Row],[FECHA PROG.]]+VLOOKUP(RANDBETWEEN(1,20),Tablas!$Q$6:$R$25,2,0))</f>
        <v/>
      </c>
      <c r="L779" s="7" t="str">
        <f ca="1">IF(Tabla1[[#This Row],[FECHA EJEC.]]="","",TIME(RANDBETWEEN(9,15),RANDBETWEEN(10,40),0))</f>
        <v/>
      </c>
      <c r="M779" s="7" t="str">
        <f ca="1">IF(Tabla1[[#This Row],[FECHA EJEC.]]="","",Tabla1[[#This Row],[HORA INICIO]]+TIME(RANDBETWEEN(1,4),RANDBETWEEN(10,30),0))</f>
        <v/>
      </c>
      <c r="N779" s="8" t="str">
        <f ca="1">IF(Tabla1[[#This Row],[FECHA EJEC.]]="","",HOUR(Tabla1[[#This Row],[HORA TERMINO]]-Tabla1[[#This Row],[HORA INICIO]])+MINUTE(Tabla1[[#This Row],[HORA TERMINO]]-Tabla1[[#This Row],[HORA INICIO]])/60)</f>
        <v/>
      </c>
      <c r="O779" s="1" t="str">
        <f ca="1">IF(AND(K779=I779,J779="CONFORME"),"FECHA CUMPLIDA",IF(J779="STAND BY","STAND BY",IF(J779=""," ",IF(Tabla1[[#This Row],[FECHA EJEC.]]="","PENDIENTE",CONCATENATE("RETRASO DE ",(K779-I779)," DIAS")))))</f>
        <v>PENDIENTE</v>
      </c>
      <c r="P779" s="2" t="str">
        <f ca="1">VLOOKUP(MONTH(Tabla1[[#This Row],[FECHA PROG.]]),Tabla2[],2,0)</f>
        <v>Mar</v>
      </c>
      <c r="Q779" s="1">
        <f ca="1">YEAR(Tabla1[[#This Row],[FECHA PROG.]])</f>
        <v>2018</v>
      </c>
      <c r="R779" s="8">
        <f ca="1">360-SUMIFS(Tabla1[HORAS],Tabla1[MÁQUINA],Tabla1[[#This Row],[MÁQUINA]],Tabla1[AÑO],Tabla1[[#This Row],[AÑO]],Tabla1[MES],Tabla1[[#This Row],[MES]])</f>
        <v>303.93333333333334</v>
      </c>
      <c r="S779" s="17">
        <f ca="1">Tabla1[[#This Row],[HORAS DISPONIBLES]]/360</f>
        <v>0.84425925925925926</v>
      </c>
    </row>
    <row r="780" spans="1:19" x14ac:dyDescent="0.2">
      <c r="A780" s="1" t="s">
        <v>149</v>
      </c>
      <c r="B780" s="1" t="s">
        <v>45</v>
      </c>
      <c r="C780" s="1" t="str">
        <f ca="1">VLOOKUP(RANDBETWEEN(1,13),Tablas!$N$7:$O$19,2,0)</f>
        <v>PAVIMENTADORA</v>
      </c>
      <c r="D780" s="1" t="s">
        <v>12</v>
      </c>
      <c r="E780" s="1" t="s">
        <v>24</v>
      </c>
      <c r="F780" s="1">
        <v>201</v>
      </c>
      <c r="G780" s="1" t="s">
        <v>25</v>
      </c>
      <c r="H780" s="1">
        <v>1168</v>
      </c>
      <c r="I780" s="2">
        <f t="shared" ca="1" si="12"/>
        <v>43357</v>
      </c>
      <c r="J780" s="1" t="str">
        <f ca="1">IFERROR(IF(YEAR(Tabla1[[#This Row],[FECHA EJEC.]])&gt;0,"CONFORME","STANDBY"),"PENDIENTE")</f>
        <v>CONFORME</v>
      </c>
      <c r="K780" s="2">
        <f ca="1">IF(VLOOKUP(RANDBETWEEN(1,20),Tablas!$Q$6:$R$25,2,0)=0,"",Tabla1[[#This Row],[FECHA PROG.]]+VLOOKUP(RANDBETWEEN(1,20),Tablas!$Q$6:$R$25,2,0))</f>
        <v>43357</v>
      </c>
      <c r="L780" s="7">
        <f ca="1">IF(Tabla1[[#This Row],[FECHA EJEC.]]="","",TIME(RANDBETWEEN(9,15),RANDBETWEEN(10,40),0))</f>
        <v>0.60763888888888884</v>
      </c>
      <c r="M780" s="7">
        <f ca="1">IF(Tabla1[[#This Row],[FECHA EJEC.]]="","",Tabla1[[#This Row],[HORA INICIO]]+TIME(RANDBETWEEN(1,4),RANDBETWEEN(10,30),0))</f>
        <v>0.78680555555555554</v>
      </c>
      <c r="N780" s="8">
        <f ca="1">IF(Tabla1[[#This Row],[FECHA EJEC.]]="","",HOUR(Tabla1[[#This Row],[HORA TERMINO]]-Tabla1[[#This Row],[HORA INICIO]])+MINUTE(Tabla1[[#This Row],[HORA TERMINO]]-Tabla1[[#This Row],[HORA INICIO]])/60)</f>
        <v>4.3</v>
      </c>
      <c r="O780" s="1" t="str">
        <f ca="1">IF(AND(K780=I780,J780="CONFORME"),"FECHA CUMPLIDA",IF(J780="STAND BY","STAND BY",IF(J780=""," ",IF(Tabla1[[#This Row],[FECHA EJEC.]]="","PENDIENTE",CONCATENATE("RETRASO DE ",(K780-I780)," DIAS")))))</f>
        <v>FECHA CUMPLIDA</v>
      </c>
      <c r="P780" s="2" t="str">
        <f ca="1">VLOOKUP(MONTH(Tabla1[[#This Row],[FECHA PROG.]]),Tabla2[],2,0)</f>
        <v>Set</v>
      </c>
      <c r="Q780" s="1">
        <f ca="1">YEAR(Tabla1[[#This Row],[FECHA PROG.]])</f>
        <v>2018</v>
      </c>
      <c r="R780" s="8">
        <f ca="1">360-SUMIFS(Tabla1[HORAS],Tabla1[MÁQUINA],Tabla1[[#This Row],[MÁQUINA]],Tabla1[AÑO],Tabla1[[#This Row],[AÑO]],Tabla1[MES],Tabla1[[#This Row],[MES]])</f>
        <v>346.73333333333335</v>
      </c>
      <c r="S780" s="17">
        <f ca="1">Tabla1[[#This Row],[HORAS DISPONIBLES]]/360</f>
        <v>0.9631481481481482</v>
      </c>
    </row>
    <row r="781" spans="1:19" x14ac:dyDescent="0.2">
      <c r="A781" s="1" t="s">
        <v>139</v>
      </c>
      <c r="B781" s="1" t="s">
        <v>28</v>
      </c>
      <c r="C781" s="1" t="str">
        <f ca="1">VLOOKUP(RANDBETWEEN(1,13),Tablas!$N$7:$O$19,2,0)</f>
        <v>CARGADORA</v>
      </c>
      <c r="D781" s="1" t="s">
        <v>12</v>
      </c>
      <c r="E781" s="1" t="s">
        <v>13</v>
      </c>
      <c r="F781" s="1">
        <v>106</v>
      </c>
      <c r="G781" s="1" t="s">
        <v>29</v>
      </c>
      <c r="H781" s="1">
        <v>908</v>
      </c>
      <c r="I781" s="2">
        <f t="shared" ca="1" si="12"/>
        <v>43319</v>
      </c>
      <c r="J781" s="1" t="str">
        <f ca="1">IFERROR(IF(YEAR(Tabla1[[#This Row],[FECHA EJEC.]])&gt;0,"CONFORME","STANDBY"),"PENDIENTE")</f>
        <v>CONFORME</v>
      </c>
      <c r="K781" s="2">
        <f ca="1">IF(VLOOKUP(RANDBETWEEN(1,20),Tablas!$Q$6:$R$25,2,0)=0,"",Tabla1[[#This Row],[FECHA PROG.]]+VLOOKUP(RANDBETWEEN(1,20),Tablas!$Q$6:$R$25,2,0))</f>
        <v>43323</v>
      </c>
      <c r="L781" s="7">
        <f ca="1">IF(Tabla1[[#This Row],[FECHA EJEC.]]="","",TIME(RANDBETWEEN(9,15),RANDBETWEEN(10,40),0))</f>
        <v>0.56666666666666665</v>
      </c>
      <c r="M781" s="7">
        <f ca="1">IF(Tabla1[[#This Row],[FECHA EJEC.]]="","",Tabla1[[#This Row],[HORA INICIO]]+TIME(RANDBETWEEN(1,4),RANDBETWEEN(10,30),0))</f>
        <v>0.74444444444444446</v>
      </c>
      <c r="N781" s="8">
        <f ca="1">IF(Tabla1[[#This Row],[FECHA EJEC.]]="","",HOUR(Tabla1[[#This Row],[HORA TERMINO]]-Tabla1[[#This Row],[HORA INICIO]])+MINUTE(Tabla1[[#This Row],[HORA TERMINO]]-Tabla1[[#This Row],[HORA INICIO]])/60)</f>
        <v>4.2666666666666666</v>
      </c>
      <c r="O781" s="1" t="str">
        <f ca="1">IF(AND(K781=I781,J781="CONFORME"),"FECHA CUMPLIDA",IF(J781="STAND BY","STAND BY",IF(J781=""," ",IF(Tabla1[[#This Row],[FECHA EJEC.]]="","PENDIENTE",CONCATENATE("RETRASO DE ",(K781-I781)," DIAS")))))</f>
        <v>RETRASO DE 4 DIAS</v>
      </c>
      <c r="P781" s="2" t="str">
        <f ca="1">VLOOKUP(MONTH(Tabla1[[#This Row],[FECHA PROG.]]),Tabla2[],2,0)</f>
        <v>Ago</v>
      </c>
      <c r="Q781" s="1">
        <f ca="1">YEAR(Tabla1[[#This Row],[FECHA PROG.]])</f>
        <v>2018</v>
      </c>
      <c r="R781" s="8">
        <f ca="1">360-SUMIFS(Tabla1[HORAS],Tabla1[MÁQUINA],Tabla1[[#This Row],[MÁQUINA]],Tabla1[AÑO],Tabla1[[#This Row],[AÑO]],Tabla1[MES],Tabla1[[#This Row],[MES]])</f>
        <v>310.93333333333334</v>
      </c>
      <c r="S781" s="17">
        <f ca="1">Tabla1[[#This Row],[HORAS DISPONIBLES]]/360</f>
        <v>0.86370370370370375</v>
      </c>
    </row>
    <row r="782" spans="1:19" x14ac:dyDescent="0.2">
      <c r="A782" s="1" t="s">
        <v>139</v>
      </c>
      <c r="B782" s="1" t="s">
        <v>28</v>
      </c>
      <c r="C782" s="1" t="str">
        <f ca="1">VLOOKUP(RANDBETWEEN(1,13),Tablas!$N$7:$O$19,2,0)</f>
        <v>CARGADORA</v>
      </c>
      <c r="D782" s="1" t="s">
        <v>12</v>
      </c>
      <c r="E782" s="1" t="s">
        <v>18</v>
      </c>
      <c r="F782" s="1">
        <v>106</v>
      </c>
      <c r="G782" s="1" t="s">
        <v>55</v>
      </c>
      <c r="H782" s="1">
        <v>1911</v>
      </c>
      <c r="I782" s="2">
        <f t="shared" ca="1" si="12"/>
        <v>43162</v>
      </c>
      <c r="J782" s="1" t="str">
        <f ca="1">IFERROR(IF(YEAR(Tabla1[[#This Row],[FECHA EJEC.]])&gt;0,"CONFORME","STANDBY"),"PENDIENTE")</f>
        <v>CONFORME</v>
      </c>
      <c r="K782" s="2">
        <f ca="1">IF(VLOOKUP(RANDBETWEEN(1,20),Tablas!$Q$6:$R$25,2,0)=0,"",Tabla1[[#This Row],[FECHA PROG.]]+VLOOKUP(RANDBETWEEN(1,20),Tablas!$Q$6:$R$25,2,0))</f>
        <v>43164</v>
      </c>
      <c r="L782" s="7">
        <f ca="1">IF(Tabla1[[#This Row],[FECHA EJEC.]]="","",TIME(RANDBETWEEN(9,15),RANDBETWEEN(10,40),0))</f>
        <v>0.54861111111111116</v>
      </c>
      <c r="M782" s="7">
        <f ca="1">IF(Tabla1[[#This Row],[FECHA EJEC.]]="","",Tabla1[[#This Row],[HORA INICIO]]+TIME(RANDBETWEEN(1,4),RANDBETWEEN(10,30),0))</f>
        <v>0.73125000000000007</v>
      </c>
      <c r="N782" s="8">
        <f ca="1">IF(Tabla1[[#This Row],[FECHA EJEC.]]="","",HOUR(Tabla1[[#This Row],[HORA TERMINO]]-Tabla1[[#This Row],[HORA INICIO]])+MINUTE(Tabla1[[#This Row],[HORA TERMINO]]-Tabla1[[#This Row],[HORA INICIO]])/60)</f>
        <v>4.3833333333333337</v>
      </c>
      <c r="O782" s="1" t="str">
        <f ca="1">IF(AND(K782=I782,J782="CONFORME"),"FECHA CUMPLIDA",IF(J782="STAND BY","STAND BY",IF(J782=""," ",IF(Tabla1[[#This Row],[FECHA EJEC.]]="","PENDIENTE",CONCATENATE("RETRASO DE ",(K782-I782)," DIAS")))))</f>
        <v>RETRASO DE 2 DIAS</v>
      </c>
      <c r="P782" s="2" t="str">
        <f ca="1">VLOOKUP(MONTH(Tabla1[[#This Row],[FECHA PROG.]]),Tabla2[],2,0)</f>
        <v>Mar</v>
      </c>
      <c r="Q782" s="1">
        <f ca="1">YEAR(Tabla1[[#This Row],[FECHA PROG.]])</f>
        <v>2018</v>
      </c>
      <c r="R782" s="8">
        <f ca="1">360-SUMIFS(Tabla1[HORAS],Tabla1[MÁQUINA],Tabla1[[#This Row],[MÁQUINA]],Tabla1[AÑO],Tabla1[[#This Row],[AÑO]],Tabla1[MES],Tabla1[[#This Row],[MES]])</f>
        <v>303.93333333333334</v>
      </c>
      <c r="S782" s="17">
        <f ca="1">Tabla1[[#This Row],[HORAS DISPONIBLES]]/360</f>
        <v>0.84425925925925926</v>
      </c>
    </row>
    <row r="783" spans="1:19" x14ac:dyDescent="0.2">
      <c r="A783" s="1" t="s">
        <v>136</v>
      </c>
      <c r="B783" s="1" t="s">
        <v>20</v>
      </c>
      <c r="C783" s="1" t="str">
        <f ca="1">VLOOKUP(RANDBETWEEN(1,13),Tablas!$N$7:$O$19,2,0)</f>
        <v>DRAGAS</v>
      </c>
      <c r="D783" s="1" t="s">
        <v>12</v>
      </c>
      <c r="E783" s="1" t="s">
        <v>21</v>
      </c>
      <c r="F783" s="1">
        <v>106</v>
      </c>
      <c r="G783" s="1" t="s">
        <v>19</v>
      </c>
      <c r="H783" s="1">
        <v>1698</v>
      </c>
      <c r="I783" s="2">
        <f t="shared" ca="1" si="12"/>
        <v>43202</v>
      </c>
      <c r="J783" s="1" t="str">
        <f ca="1">IFERROR(IF(YEAR(Tabla1[[#This Row],[FECHA EJEC.]])&gt;0,"CONFORME","STANDBY"),"PENDIENTE")</f>
        <v>CONFORME</v>
      </c>
      <c r="K783" s="2">
        <f ca="1">IF(VLOOKUP(RANDBETWEEN(1,20),Tablas!$Q$6:$R$25,2,0)=0,"",Tabla1[[#This Row],[FECHA PROG.]]+VLOOKUP(RANDBETWEEN(1,20),Tablas!$Q$6:$R$25,2,0))</f>
        <v>43206</v>
      </c>
      <c r="L783" s="7">
        <f ca="1">IF(Tabla1[[#This Row],[FECHA EJEC.]]="","",TIME(RANDBETWEEN(9,15),RANDBETWEEN(10,40),0))</f>
        <v>0.55347222222222225</v>
      </c>
      <c r="M783" s="7">
        <f ca="1">IF(Tabla1[[#This Row],[FECHA EJEC.]]="","",Tabla1[[#This Row],[HORA INICIO]]+TIME(RANDBETWEEN(1,4),RANDBETWEEN(10,30),0))</f>
        <v>0.65625</v>
      </c>
      <c r="N783" s="8">
        <f ca="1">IF(Tabla1[[#This Row],[FECHA EJEC.]]="","",HOUR(Tabla1[[#This Row],[HORA TERMINO]]-Tabla1[[#This Row],[HORA INICIO]])+MINUTE(Tabla1[[#This Row],[HORA TERMINO]]-Tabla1[[#This Row],[HORA INICIO]])/60)</f>
        <v>2.4666666666666668</v>
      </c>
      <c r="O783" s="1" t="str">
        <f ca="1">IF(AND(K783=I783,J783="CONFORME"),"FECHA CUMPLIDA",IF(J783="STAND BY","STAND BY",IF(J783=""," ",IF(Tabla1[[#This Row],[FECHA EJEC.]]="","PENDIENTE",CONCATENATE("RETRASO DE ",(K783-I783)," DIAS")))))</f>
        <v>RETRASO DE 4 DIAS</v>
      </c>
      <c r="P783" s="2" t="str">
        <f ca="1">VLOOKUP(MONTH(Tabla1[[#This Row],[FECHA PROG.]]),Tabla2[],2,0)</f>
        <v>Abr</v>
      </c>
      <c r="Q783" s="1">
        <f ca="1">YEAR(Tabla1[[#This Row],[FECHA PROG.]])</f>
        <v>2018</v>
      </c>
      <c r="R783" s="8">
        <f ca="1">360-SUMIFS(Tabla1[HORAS],Tabla1[MÁQUINA],Tabla1[[#This Row],[MÁQUINA]],Tabla1[AÑO],Tabla1[[#This Row],[AÑO]],Tabla1[MES],Tabla1[[#This Row],[MES]])</f>
        <v>351.16666666666669</v>
      </c>
      <c r="S783" s="17">
        <f ca="1">Tabla1[[#This Row],[HORAS DISPONIBLES]]/360</f>
        <v>0.97546296296296298</v>
      </c>
    </row>
    <row r="784" spans="1:19" x14ac:dyDescent="0.2">
      <c r="A784" s="1" t="s">
        <v>149</v>
      </c>
      <c r="B784" s="1" t="s">
        <v>45</v>
      </c>
      <c r="C784" s="1" t="str">
        <f ca="1">VLOOKUP(RANDBETWEEN(1,13),Tablas!$N$7:$O$19,2,0)</f>
        <v>DRAGAS</v>
      </c>
      <c r="D784" s="1" t="s">
        <v>12</v>
      </c>
      <c r="E784" s="1" t="s">
        <v>24</v>
      </c>
      <c r="F784" s="1">
        <v>201</v>
      </c>
      <c r="G784" s="1" t="s">
        <v>25</v>
      </c>
      <c r="H784" s="1">
        <v>1168</v>
      </c>
      <c r="I784" s="2">
        <f t="shared" ca="1" si="12"/>
        <v>43199</v>
      </c>
      <c r="J784" s="1" t="str">
        <f ca="1">IFERROR(IF(YEAR(Tabla1[[#This Row],[FECHA EJEC.]])&gt;0,"CONFORME","STANDBY"),"PENDIENTE")</f>
        <v>CONFORME</v>
      </c>
      <c r="K784" s="2">
        <f ca="1">IF(VLOOKUP(RANDBETWEEN(1,20),Tablas!$Q$6:$R$25,2,0)=0,"",Tabla1[[#This Row],[FECHA PROG.]]+VLOOKUP(RANDBETWEEN(1,20),Tablas!$Q$6:$R$25,2,0))</f>
        <v>43202</v>
      </c>
      <c r="L784" s="7">
        <f ca="1">IF(Tabla1[[#This Row],[FECHA EJEC.]]="","",TIME(RANDBETWEEN(9,15),RANDBETWEEN(10,40),0))</f>
        <v>0.44027777777777777</v>
      </c>
      <c r="M784" s="7">
        <f ca="1">IF(Tabla1[[#This Row],[FECHA EJEC.]]="","",Tabla1[[#This Row],[HORA INICIO]]+TIME(RANDBETWEEN(1,4),RANDBETWEEN(10,30),0))</f>
        <v>0.61388888888888893</v>
      </c>
      <c r="N784" s="8">
        <f ca="1">IF(Tabla1[[#This Row],[FECHA EJEC.]]="","",HOUR(Tabla1[[#This Row],[HORA TERMINO]]-Tabla1[[#This Row],[HORA INICIO]])+MINUTE(Tabla1[[#This Row],[HORA TERMINO]]-Tabla1[[#This Row],[HORA INICIO]])/60)</f>
        <v>4.166666666666667</v>
      </c>
      <c r="O784" s="1" t="str">
        <f ca="1">IF(AND(K784=I784,J784="CONFORME"),"FECHA CUMPLIDA",IF(J784="STAND BY","STAND BY",IF(J784=""," ",IF(Tabla1[[#This Row],[FECHA EJEC.]]="","PENDIENTE",CONCATENATE("RETRASO DE ",(K784-I784)," DIAS")))))</f>
        <v>RETRASO DE 3 DIAS</v>
      </c>
      <c r="P784" s="2" t="str">
        <f ca="1">VLOOKUP(MONTH(Tabla1[[#This Row],[FECHA PROG.]]),Tabla2[],2,0)</f>
        <v>Abr</v>
      </c>
      <c r="Q784" s="1">
        <f ca="1">YEAR(Tabla1[[#This Row],[FECHA PROG.]])</f>
        <v>2018</v>
      </c>
      <c r="R784" s="8">
        <f ca="1">360-SUMIFS(Tabla1[HORAS],Tabla1[MÁQUINA],Tabla1[[#This Row],[MÁQUINA]],Tabla1[AÑO],Tabla1[[#This Row],[AÑO]],Tabla1[MES],Tabla1[[#This Row],[MES]])</f>
        <v>355.83333333333331</v>
      </c>
      <c r="S784" s="17">
        <f ca="1">Tabla1[[#This Row],[HORAS DISPONIBLES]]/360</f>
        <v>0.98842592592592582</v>
      </c>
    </row>
    <row r="785" spans="1:19" x14ac:dyDescent="0.2">
      <c r="A785" s="1" t="s">
        <v>141</v>
      </c>
      <c r="B785" s="1" t="s">
        <v>38</v>
      </c>
      <c r="C785" s="1" t="str">
        <f ca="1">VLOOKUP(RANDBETWEEN(1,13),Tablas!$N$7:$O$19,2,0)</f>
        <v>PAVIMENTADORA</v>
      </c>
      <c r="D785" s="1" t="s">
        <v>12</v>
      </c>
      <c r="E785" s="1" t="s">
        <v>13</v>
      </c>
      <c r="F785" s="1">
        <v>107</v>
      </c>
      <c r="G785" s="1" t="s">
        <v>14</v>
      </c>
      <c r="H785" s="1">
        <v>1420</v>
      </c>
      <c r="I785" s="2">
        <f t="shared" ca="1" si="12"/>
        <v>43122</v>
      </c>
      <c r="J785" s="1" t="str">
        <f ca="1">IFERROR(IF(YEAR(Tabla1[[#This Row],[FECHA EJEC.]])&gt;0,"CONFORME","STANDBY"),"PENDIENTE")</f>
        <v>CONFORME</v>
      </c>
      <c r="K785" s="2">
        <f ca="1">IF(VLOOKUP(RANDBETWEEN(1,20),Tablas!$Q$6:$R$25,2,0)=0,"",Tabla1[[#This Row],[FECHA PROG.]]+VLOOKUP(RANDBETWEEN(1,20),Tablas!$Q$6:$R$25,2,0))</f>
        <v>43122</v>
      </c>
      <c r="L785" s="7">
        <f ca="1">IF(Tabla1[[#This Row],[FECHA EJEC.]]="","",TIME(RANDBETWEEN(9,15),RANDBETWEEN(10,40),0))</f>
        <v>0.44166666666666665</v>
      </c>
      <c r="M785" s="7">
        <f ca="1">IF(Tabla1[[#This Row],[FECHA EJEC.]]="","",Tabla1[[#This Row],[HORA INICIO]]+TIME(RANDBETWEEN(1,4),RANDBETWEEN(10,30),0))</f>
        <v>0.53749999999999998</v>
      </c>
      <c r="N785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785" s="1" t="str">
        <f ca="1">IF(AND(K785=I785,J785="CONFORME"),"FECHA CUMPLIDA",IF(J785="STAND BY","STAND BY",IF(J785=""," ",IF(Tabla1[[#This Row],[FECHA EJEC.]]="","PENDIENTE",CONCATENATE("RETRASO DE ",(K785-I785)," DIAS")))))</f>
        <v>FECHA CUMPLIDA</v>
      </c>
      <c r="P785" s="2" t="str">
        <f ca="1">VLOOKUP(MONTH(Tabla1[[#This Row],[FECHA PROG.]]),Tabla2[],2,0)</f>
        <v>Ene</v>
      </c>
      <c r="Q785" s="1">
        <f ca="1">YEAR(Tabla1[[#This Row],[FECHA PROG.]])</f>
        <v>2018</v>
      </c>
      <c r="R785" s="8">
        <f ca="1">360-SUMIFS(Tabla1[HORAS],Tabla1[MÁQUINA],Tabla1[[#This Row],[MÁQUINA]],Tabla1[AÑO],Tabla1[[#This Row],[AÑO]],Tabla1[MES],Tabla1[[#This Row],[MES]])</f>
        <v>337.55</v>
      </c>
      <c r="S785" s="17">
        <f ca="1">Tabla1[[#This Row],[HORAS DISPONIBLES]]/360</f>
        <v>0.93763888888888891</v>
      </c>
    </row>
    <row r="786" spans="1:19" x14ac:dyDescent="0.2">
      <c r="A786" s="1" t="s">
        <v>154</v>
      </c>
      <c r="B786" s="1" t="s">
        <v>61</v>
      </c>
      <c r="C786" s="1" t="str">
        <f ca="1">VLOOKUP(RANDBETWEEN(1,13),Tablas!$N$7:$O$19,2,0)</f>
        <v>COMPACTADORA</v>
      </c>
      <c r="E786" s="1" t="s">
        <v>18</v>
      </c>
      <c r="F786" s="1">
        <v>107</v>
      </c>
      <c r="G786" s="1" t="s">
        <v>19</v>
      </c>
      <c r="H786" s="1">
        <v>1698</v>
      </c>
      <c r="I786" s="2">
        <f t="shared" ca="1" si="12"/>
        <v>43271</v>
      </c>
      <c r="J786" s="1" t="str">
        <f ca="1">IFERROR(IF(YEAR(Tabla1[[#This Row],[FECHA EJEC.]])&gt;0,"CONFORME","STANDBY"),"PENDIENTE")</f>
        <v>CONFORME</v>
      </c>
      <c r="K786" s="2">
        <f ca="1">IF(VLOOKUP(RANDBETWEEN(1,20),Tablas!$Q$6:$R$25,2,0)=0,"",Tabla1[[#This Row],[FECHA PROG.]]+VLOOKUP(RANDBETWEEN(1,20),Tablas!$Q$6:$R$25,2,0))</f>
        <v>43274</v>
      </c>
      <c r="L786" s="7">
        <f ca="1">IF(Tabla1[[#This Row],[FECHA EJEC.]]="","",TIME(RANDBETWEEN(9,15),RANDBETWEEN(10,40),0))</f>
        <v>0.63263888888888886</v>
      </c>
      <c r="M786" s="7">
        <f ca="1">IF(Tabla1[[#This Row],[FECHA EJEC.]]="","",Tabla1[[#This Row],[HORA INICIO]]+TIME(RANDBETWEEN(1,4),RANDBETWEEN(10,30),0))</f>
        <v>0.81111111111111112</v>
      </c>
      <c r="N786" s="8">
        <f ca="1">IF(Tabla1[[#This Row],[FECHA EJEC.]]="","",HOUR(Tabla1[[#This Row],[HORA TERMINO]]-Tabla1[[#This Row],[HORA INICIO]])+MINUTE(Tabla1[[#This Row],[HORA TERMINO]]-Tabla1[[#This Row],[HORA INICIO]])/60)</f>
        <v>4.2833333333333332</v>
      </c>
      <c r="O786" s="1" t="str">
        <f ca="1">IF(AND(K786=I786,J786="CONFORME"),"FECHA CUMPLIDA",IF(J786="STAND BY","STAND BY",IF(J786=""," ",IF(Tabla1[[#This Row],[FECHA EJEC.]]="","PENDIENTE",CONCATENATE("RETRASO DE ",(K786-I786)," DIAS")))))</f>
        <v>RETRASO DE 3 DIAS</v>
      </c>
      <c r="P786" s="2" t="str">
        <f ca="1">VLOOKUP(MONTH(Tabla1[[#This Row],[FECHA PROG.]]),Tabla2[],2,0)</f>
        <v>Jun</v>
      </c>
      <c r="Q786" s="1">
        <f ca="1">YEAR(Tabla1[[#This Row],[FECHA PROG.]])</f>
        <v>2018</v>
      </c>
      <c r="R786" s="8">
        <f ca="1">360-SUMIFS(Tabla1[HORAS],Tabla1[MÁQUINA],Tabla1[[#This Row],[MÁQUINA]],Tabla1[AÑO],Tabla1[[#This Row],[AÑO]],Tabla1[MES],Tabla1[[#This Row],[MES]])</f>
        <v>343.1</v>
      </c>
      <c r="S786" s="17">
        <f ca="1">Tabla1[[#This Row],[HORAS DISPONIBLES]]/360</f>
        <v>0.95305555555555566</v>
      </c>
    </row>
    <row r="787" spans="1:19" x14ac:dyDescent="0.2">
      <c r="A787" s="1" t="s">
        <v>139</v>
      </c>
      <c r="B787" s="1" t="s">
        <v>32</v>
      </c>
      <c r="C787" s="1" t="str">
        <f ca="1">VLOOKUP(RANDBETWEEN(1,13),Tablas!$N$7:$O$19,2,0)</f>
        <v>DRAGALINA</v>
      </c>
      <c r="D787" s="1" t="s">
        <v>12</v>
      </c>
      <c r="E787" s="1" t="s">
        <v>13</v>
      </c>
      <c r="F787" s="1">
        <v>106</v>
      </c>
      <c r="G787" s="1" t="s">
        <v>29</v>
      </c>
      <c r="H787" s="1">
        <v>908</v>
      </c>
      <c r="I787" s="2">
        <f t="shared" ca="1" si="12"/>
        <v>43107</v>
      </c>
      <c r="J787" s="1" t="str">
        <f ca="1">IFERROR(IF(YEAR(Tabla1[[#This Row],[FECHA EJEC.]])&gt;0,"CONFORME","STANDBY"),"PENDIENTE")</f>
        <v>CONFORME</v>
      </c>
      <c r="K787" s="2">
        <f ca="1">IF(VLOOKUP(RANDBETWEEN(1,20),Tablas!$Q$6:$R$25,2,0)=0,"",Tabla1[[#This Row],[FECHA PROG.]]+VLOOKUP(RANDBETWEEN(1,20),Tablas!$Q$6:$R$25,2,0))</f>
        <v>43108</v>
      </c>
      <c r="L787" s="7">
        <f ca="1">IF(Tabla1[[#This Row],[FECHA EJEC.]]="","",TIME(RANDBETWEEN(9,15),RANDBETWEEN(10,40),0))</f>
        <v>0.51597222222222228</v>
      </c>
      <c r="M787" s="7">
        <f ca="1">IF(Tabla1[[#This Row],[FECHA EJEC.]]="","",Tabla1[[#This Row],[HORA INICIO]]+TIME(RANDBETWEEN(1,4),RANDBETWEEN(10,30),0))</f>
        <v>0.61944444444444446</v>
      </c>
      <c r="N787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787" s="1" t="str">
        <f ca="1">IF(AND(K787=I787,J787="CONFORME"),"FECHA CUMPLIDA",IF(J787="STAND BY","STAND BY",IF(J787=""," ",IF(Tabla1[[#This Row],[FECHA EJEC.]]="","PENDIENTE",CONCATENATE("RETRASO DE ",(K787-I787)," DIAS")))))</f>
        <v>RETRASO DE 1 DIAS</v>
      </c>
      <c r="P787" s="2" t="str">
        <f ca="1">VLOOKUP(MONTH(Tabla1[[#This Row],[FECHA PROG.]]),Tabla2[],2,0)</f>
        <v>Ene</v>
      </c>
      <c r="Q787" s="1">
        <f ca="1">YEAR(Tabla1[[#This Row],[FECHA PROG.]])</f>
        <v>2018</v>
      </c>
      <c r="R787" s="8">
        <f ca="1">360-SUMIFS(Tabla1[HORAS],Tabla1[MÁQUINA],Tabla1[[#This Row],[MÁQUINA]],Tabla1[AÑO],Tabla1[[#This Row],[AÑO]],Tabla1[MES],Tabla1[[#This Row],[MES]])</f>
        <v>310.14999999999998</v>
      </c>
      <c r="S787" s="17">
        <f ca="1">Tabla1[[#This Row],[HORAS DISPONIBLES]]/360</f>
        <v>0.86152777777777767</v>
      </c>
    </row>
    <row r="788" spans="1:19" x14ac:dyDescent="0.2">
      <c r="A788" s="1" t="s">
        <v>139</v>
      </c>
      <c r="B788" s="1" t="s">
        <v>32</v>
      </c>
      <c r="C788" s="1" t="str">
        <f ca="1">VLOOKUP(RANDBETWEEN(1,13),Tablas!$N$7:$O$19,2,0)</f>
        <v>DRAGAS</v>
      </c>
      <c r="D788" s="1" t="s">
        <v>12</v>
      </c>
      <c r="E788" s="1" t="s">
        <v>18</v>
      </c>
      <c r="F788" s="1">
        <v>106</v>
      </c>
      <c r="G788" s="1" t="s">
        <v>19</v>
      </c>
      <c r="H788" s="1">
        <v>1698</v>
      </c>
      <c r="I788" s="2">
        <f t="shared" ca="1" si="12"/>
        <v>43616</v>
      </c>
      <c r="J788" s="1" t="str">
        <f ca="1">IFERROR(IF(YEAR(Tabla1[[#This Row],[FECHA EJEC.]])&gt;0,"CONFORME","STANDBY"),"PENDIENTE")</f>
        <v>PENDIENTE</v>
      </c>
      <c r="K788" s="2" t="str">
        <f ca="1">IF(VLOOKUP(RANDBETWEEN(1,20),Tablas!$Q$6:$R$25,2,0)=0,"",Tabla1[[#This Row],[FECHA PROG.]]+VLOOKUP(RANDBETWEEN(1,20),Tablas!$Q$6:$R$25,2,0))</f>
        <v/>
      </c>
      <c r="L788" s="7" t="str">
        <f ca="1">IF(Tabla1[[#This Row],[FECHA EJEC.]]="","",TIME(RANDBETWEEN(9,15),RANDBETWEEN(10,40),0))</f>
        <v/>
      </c>
      <c r="M788" s="7" t="str">
        <f ca="1">IF(Tabla1[[#This Row],[FECHA EJEC.]]="","",Tabla1[[#This Row],[HORA INICIO]]+TIME(RANDBETWEEN(1,4),RANDBETWEEN(10,30),0))</f>
        <v/>
      </c>
      <c r="N788" s="8" t="str">
        <f ca="1">IF(Tabla1[[#This Row],[FECHA EJEC.]]="","",HOUR(Tabla1[[#This Row],[HORA TERMINO]]-Tabla1[[#This Row],[HORA INICIO]])+MINUTE(Tabla1[[#This Row],[HORA TERMINO]]-Tabla1[[#This Row],[HORA INICIO]])/60)</f>
        <v/>
      </c>
      <c r="O788" s="1" t="str">
        <f ca="1">IF(AND(K788=I788,J788="CONFORME"),"FECHA CUMPLIDA",IF(J788="STAND BY","STAND BY",IF(J788=""," ",IF(Tabla1[[#This Row],[FECHA EJEC.]]="","PENDIENTE",CONCATENATE("RETRASO DE ",(K788-I788)," DIAS")))))</f>
        <v>PENDIENTE</v>
      </c>
      <c r="P788" s="2" t="str">
        <f ca="1">VLOOKUP(MONTH(Tabla1[[#This Row],[FECHA PROG.]]),Tabla2[],2,0)</f>
        <v>May</v>
      </c>
      <c r="Q788" s="1">
        <f ca="1">YEAR(Tabla1[[#This Row],[FECHA PROG.]])</f>
        <v>2019</v>
      </c>
      <c r="R788" s="8">
        <f ca="1">360-SUMIFS(Tabla1[HORAS],Tabla1[MÁQUINA],Tabla1[[#This Row],[MÁQUINA]],Tabla1[AÑO],Tabla1[[#This Row],[AÑO]],Tabla1[MES],Tabla1[[#This Row],[MES]])</f>
        <v>335.88333333333333</v>
      </c>
      <c r="S788" s="17">
        <f ca="1">Tabla1[[#This Row],[HORAS DISPONIBLES]]/360</f>
        <v>0.93300925925925926</v>
      </c>
    </row>
    <row r="789" spans="1:19" x14ac:dyDescent="0.2">
      <c r="A789" s="1" t="s">
        <v>147</v>
      </c>
      <c r="B789" s="1" t="s">
        <v>42</v>
      </c>
      <c r="C789" s="1" t="str">
        <f ca="1">VLOOKUP(RANDBETWEEN(1,13),Tablas!$N$7:$O$19,2,0)</f>
        <v>DRAGAS</v>
      </c>
      <c r="D789" s="1" t="s">
        <v>12</v>
      </c>
      <c r="E789" s="1" t="s">
        <v>21</v>
      </c>
      <c r="F789" s="1">
        <v>106</v>
      </c>
      <c r="G789" s="1" t="s">
        <v>19</v>
      </c>
      <c r="H789" s="1">
        <v>1698</v>
      </c>
      <c r="I789" s="2">
        <f t="shared" ca="1" si="12"/>
        <v>43191</v>
      </c>
      <c r="J789" s="1" t="str">
        <f ca="1">IFERROR(IF(YEAR(Tabla1[[#This Row],[FECHA EJEC.]])&gt;0,"CONFORME","STANDBY"),"PENDIENTE")</f>
        <v>CONFORME</v>
      </c>
      <c r="K789" s="2">
        <f ca="1">IF(VLOOKUP(RANDBETWEEN(1,20),Tablas!$Q$6:$R$25,2,0)=0,"",Tabla1[[#This Row],[FECHA PROG.]]+VLOOKUP(RANDBETWEEN(1,20),Tablas!$Q$6:$R$25,2,0))</f>
        <v>43191</v>
      </c>
      <c r="L789" s="7">
        <f ca="1">IF(Tabla1[[#This Row],[FECHA EJEC.]]="","",TIME(RANDBETWEEN(9,15),RANDBETWEEN(10,40),0))</f>
        <v>0.59027777777777779</v>
      </c>
      <c r="M789" s="7">
        <f ca="1">IF(Tabla1[[#This Row],[FECHA EJEC.]]="","",Tabla1[[#This Row],[HORA INICIO]]+TIME(RANDBETWEEN(1,4),RANDBETWEEN(10,30),0))</f>
        <v>0.73472222222222228</v>
      </c>
      <c r="N789" s="8">
        <f ca="1">IF(Tabla1[[#This Row],[FECHA EJEC.]]="","",HOUR(Tabla1[[#This Row],[HORA TERMINO]]-Tabla1[[#This Row],[HORA INICIO]])+MINUTE(Tabla1[[#This Row],[HORA TERMINO]]-Tabla1[[#This Row],[HORA INICIO]])/60)</f>
        <v>3.4666666666666668</v>
      </c>
      <c r="O789" s="1" t="str">
        <f ca="1">IF(AND(K789=I789,J789="CONFORME"),"FECHA CUMPLIDA",IF(J789="STAND BY","STAND BY",IF(J789=""," ",IF(Tabla1[[#This Row],[FECHA EJEC.]]="","PENDIENTE",CONCATENATE("RETRASO DE ",(K789-I789)," DIAS")))))</f>
        <v>FECHA CUMPLIDA</v>
      </c>
      <c r="P789" s="2" t="str">
        <f ca="1">VLOOKUP(MONTH(Tabla1[[#This Row],[FECHA PROG.]]),Tabla2[],2,0)</f>
        <v>Abr</v>
      </c>
      <c r="Q789" s="1">
        <f ca="1">YEAR(Tabla1[[#This Row],[FECHA PROG.]])</f>
        <v>2018</v>
      </c>
      <c r="R789" s="8">
        <f ca="1">360-SUMIFS(Tabla1[HORAS],Tabla1[MÁQUINA],Tabla1[[#This Row],[MÁQUINA]],Tabla1[AÑO],Tabla1[[#This Row],[AÑO]],Tabla1[MES],Tabla1[[#This Row],[MES]])</f>
        <v>350.88333333333333</v>
      </c>
      <c r="S789" s="17">
        <f ca="1">Tabla1[[#This Row],[HORAS DISPONIBLES]]/360</f>
        <v>0.97467592592592589</v>
      </c>
    </row>
    <row r="790" spans="1:19" x14ac:dyDescent="0.2">
      <c r="A790" s="1" t="s">
        <v>152</v>
      </c>
      <c r="B790" s="1" t="s">
        <v>56</v>
      </c>
      <c r="C790" s="1" t="str">
        <f ca="1">VLOOKUP(RANDBETWEEN(1,13),Tablas!$N$7:$O$19,2,0)</f>
        <v>CARGADORA</v>
      </c>
      <c r="E790" s="1" t="s">
        <v>13</v>
      </c>
      <c r="F790" s="1">
        <v>107</v>
      </c>
      <c r="G790" s="1" t="s">
        <v>25</v>
      </c>
      <c r="H790" s="1">
        <v>1168</v>
      </c>
      <c r="I790" s="2">
        <f t="shared" ca="1" si="12"/>
        <v>43426</v>
      </c>
      <c r="J790" s="1" t="str">
        <f ca="1">IFERROR(IF(YEAR(Tabla1[[#This Row],[FECHA EJEC.]])&gt;0,"CONFORME","STANDBY"),"PENDIENTE")</f>
        <v>CONFORME</v>
      </c>
      <c r="K790" s="2">
        <f ca="1">IF(VLOOKUP(RANDBETWEEN(1,20),Tablas!$Q$6:$R$25,2,0)=0,"",Tabla1[[#This Row],[FECHA PROG.]]+VLOOKUP(RANDBETWEEN(1,20),Tablas!$Q$6:$R$25,2,0))</f>
        <v>43426</v>
      </c>
      <c r="L790" s="7">
        <f ca="1">IF(Tabla1[[#This Row],[FECHA EJEC.]]="","",TIME(RANDBETWEEN(9,15),RANDBETWEEN(10,40),0))</f>
        <v>0.43263888888888891</v>
      </c>
      <c r="M790" s="7">
        <f ca="1">IF(Tabla1[[#This Row],[FECHA EJEC.]]="","",Tabla1[[#This Row],[HORA INICIO]]+TIME(RANDBETWEEN(1,4),RANDBETWEEN(10,30),0))</f>
        <v>0.57847222222222228</v>
      </c>
      <c r="N790" s="8">
        <f ca="1">IF(Tabla1[[#This Row],[FECHA EJEC.]]="","",HOUR(Tabla1[[#This Row],[HORA TERMINO]]-Tabla1[[#This Row],[HORA INICIO]])+MINUTE(Tabla1[[#This Row],[HORA TERMINO]]-Tabla1[[#This Row],[HORA INICIO]])/60)</f>
        <v>3.5</v>
      </c>
      <c r="O790" s="1" t="str">
        <f ca="1">IF(AND(K790=I790,J790="CONFORME"),"FECHA CUMPLIDA",IF(J790="STAND BY","STAND BY",IF(J790=""," ",IF(Tabla1[[#This Row],[FECHA EJEC.]]="","PENDIENTE",CONCATENATE("RETRASO DE ",(K790-I790)," DIAS")))))</f>
        <v>FECHA CUMPLIDA</v>
      </c>
      <c r="P790" s="2" t="str">
        <f ca="1">VLOOKUP(MONTH(Tabla1[[#This Row],[FECHA PROG.]]),Tabla2[],2,0)</f>
        <v>Nov</v>
      </c>
      <c r="Q790" s="1">
        <f ca="1">YEAR(Tabla1[[#This Row],[FECHA PROG.]])</f>
        <v>2018</v>
      </c>
      <c r="R790" s="8">
        <f ca="1">360-SUMIFS(Tabla1[HORAS],Tabla1[MÁQUINA],Tabla1[[#This Row],[MÁQUINA]],Tabla1[AÑO],Tabla1[[#This Row],[AÑO]],Tabla1[MES],Tabla1[[#This Row],[MES]])</f>
        <v>353.03333333333336</v>
      </c>
      <c r="S790" s="17">
        <f ca="1">Tabla1[[#This Row],[HORAS DISPONIBLES]]/360</f>
        <v>0.98064814814814827</v>
      </c>
    </row>
    <row r="791" spans="1:19" x14ac:dyDescent="0.2">
      <c r="A791" s="1" t="s">
        <v>152</v>
      </c>
      <c r="B791" s="1" t="s">
        <v>56</v>
      </c>
      <c r="C791" s="1" t="str">
        <f ca="1">VLOOKUP(RANDBETWEEN(1,13),Tablas!$N$7:$O$19,2,0)</f>
        <v>ESCREPA</v>
      </c>
      <c r="E791" s="1" t="s">
        <v>18</v>
      </c>
      <c r="F791" s="1">
        <v>107</v>
      </c>
      <c r="G791" s="1" t="s">
        <v>55</v>
      </c>
      <c r="H791" s="1">
        <v>1911</v>
      </c>
      <c r="I791" s="2">
        <f t="shared" ca="1" si="12"/>
        <v>43356</v>
      </c>
      <c r="J791" s="1" t="str">
        <f ca="1">IFERROR(IF(YEAR(Tabla1[[#This Row],[FECHA EJEC.]])&gt;0,"CONFORME","STANDBY"),"PENDIENTE")</f>
        <v>CONFORME</v>
      </c>
      <c r="K791" s="2">
        <f ca="1">IF(VLOOKUP(RANDBETWEEN(1,20),Tablas!$Q$6:$R$25,2,0)=0,"",Tabla1[[#This Row],[FECHA PROG.]]+VLOOKUP(RANDBETWEEN(1,20),Tablas!$Q$6:$R$25,2,0))</f>
        <v>43356</v>
      </c>
      <c r="L791" s="7">
        <f ca="1">IF(Tabla1[[#This Row],[FECHA EJEC.]]="","",TIME(RANDBETWEEN(9,15),RANDBETWEEN(10,40),0))</f>
        <v>0.46736111111111112</v>
      </c>
      <c r="M791" s="7">
        <f ca="1">IF(Tabla1[[#This Row],[FECHA EJEC.]]="","",Tabla1[[#This Row],[HORA INICIO]]+TIME(RANDBETWEEN(1,4),RANDBETWEEN(10,30),0))</f>
        <v>0.60277777777777775</v>
      </c>
      <c r="N791" s="8">
        <f ca="1">IF(Tabla1[[#This Row],[FECHA EJEC.]]="","",HOUR(Tabla1[[#This Row],[HORA TERMINO]]-Tabla1[[#This Row],[HORA INICIO]])+MINUTE(Tabla1[[#This Row],[HORA TERMINO]]-Tabla1[[#This Row],[HORA INICIO]])/60)</f>
        <v>3.25</v>
      </c>
      <c r="O791" s="1" t="str">
        <f ca="1">IF(AND(K791=I791,J791="CONFORME"),"FECHA CUMPLIDA",IF(J791="STAND BY","STAND BY",IF(J791=""," ",IF(Tabla1[[#This Row],[FECHA EJEC.]]="","PENDIENTE",CONCATENATE("RETRASO DE ",(K791-I791)," DIAS")))))</f>
        <v>FECHA CUMPLIDA</v>
      </c>
      <c r="P791" s="2" t="str">
        <f ca="1">VLOOKUP(MONTH(Tabla1[[#This Row],[FECHA PROG.]]),Tabla2[],2,0)</f>
        <v>Set</v>
      </c>
      <c r="Q791" s="1">
        <f ca="1">YEAR(Tabla1[[#This Row],[FECHA PROG.]])</f>
        <v>2018</v>
      </c>
      <c r="R791" s="8">
        <f ca="1">360-SUMIFS(Tabla1[HORAS],Tabla1[MÁQUINA],Tabla1[[#This Row],[MÁQUINA]],Tabla1[AÑO],Tabla1[[#This Row],[AÑO]],Tabla1[MES],Tabla1[[#This Row],[MES]])</f>
        <v>356.75</v>
      </c>
      <c r="S791" s="17">
        <f ca="1">Tabla1[[#This Row],[HORAS DISPONIBLES]]/360</f>
        <v>0.99097222222222225</v>
      </c>
    </row>
    <row r="792" spans="1:19" x14ac:dyDescent="0.2">
      <c r="A792" s="1" t="s">
        <v>150</v>
      </c>
      <c r="B792" s="1" t="s">
        <v>46</v>
      </c>
      <c r="C792" s="1" t="str">
        <f ca="1">VLOOKUP(RANDBETWEEN(1,13),Tablas!$N$7:$O$19,2,0)</f>
        <v>MOTONIVELADORA</v>
      </c>
      <c r="D792" s="1" t="s">
        <v>12</v>
      </c>
      <c r="E792" s="1" t="s">
        <v>24</v>
      </c>
      <c r="F792" s="1">
        <v>201</v>
      </c>
      <c r="G792" s="1" t="s">
        <v>25</v>
      </c>
      <c r="H792" s="1">
        <v>1168</v>
      </c>
      <c r="I792" s="2">
        <f t="shared" ca="1" si="12"/>
        <v>43102</v>
      </c>
      <c r="J792" s="1" t="str">
        <f ca="1">IFERROR(IF(YEAR(Tabla1[[#This Row],[FECHA EJEC.]])&gt;0,"CONFORME","STANDBY"),"PENDIENTE")</f>
        <v>PENDIENTE</v>
      </c>
      <c r="K792" s="2" t="str">
        <f ca="1">IF(VLOOKUP(RANDBETWEEN(1,20),Tablas!$Q$6:$R$25,2,0)=0,"",Tabla1[[#This Row],[FECHA PROG.]]+VLOOKUP(RANDBETWEEN(1,20),Tablas!$Q$6:$R$25,2,0))</f>
        <v/>
      </c>
      <c r="L792" s="7" t="str">
        <f ca="1">IF(Tabla1[[#This Row],[FECHA EJEC.]]="","",TIME(RANDBETWEEN(9,15),RANDBETWEEN(10,40),0))</f>
        <v/>
      </c>
      <c r="M792" s="7" t="str">
        <f ca="1">IF(Tabla1[[#This Row],[FECHA EJEC.]]="","",Tabla1[[#This Row],[HORA INICIO]]+TIME(RANDBETWEEN(1,4),RANDBETWEEN(10,30),0))</f>
        <v/>
      </c>
      <c r="N792" s="8" t="str">
        <f ca="1">IF(Tabla1[[#This Row],[FECHA EJEC.]]="","",HOUR(Tabla1[[#This Row],[HORA TERMINO]]-Tabla1[[#This Row],[HORA INICIO]])+MINUTE(Tabla1[[#This Row],[HORA TERMINO]]-Tabla1[[#This Row],[HORA INICIO]])/60)</f>
        <v/>
      </c>
      <c r="O792" s="1" t="str">
        <f ca="1">IF(AND(K792=I792,J792="CONFORME"),"FECHA CUMPLIDA",IF(J792="STAND BY","STAND BY",IF(J792=""," ",IF(Tabla1[[#This Row],[FECHA EJEC.]]="","PENDIENTE",CONCATENATE("RETRASO DE ",(K792-I792)," DIAS")))))</f>
        <v>PENDIENTE</v>
      </c>
      <c r="P792" s="2" t="str">
        <f ca="1">VLOOKUP(MONTH(Tabla1[[#This Row],[FECHA PROG.]]),Tabla2[],2,0)</f>
        <v>Ene</v>
      </c>
      <c r="Q792" s="1">
        <f ca="1">YEAR(Tabla1[[#This Row],[FECHA PROG.]])</f>
        <v>2018</v>
      </c>
      <c r="R792" s="8">
        <f ca="1">360-SUMIFS(Tabla1[HORAS],Tabla1[MÁQUINA],Tabla1[[#This Row],[MÁQUINA]],Tabla1[AÑO],Tabla1[[#This Row],[AÑO]],Tabla1[MES],Tabla1[[#This Row],[MES]])</f>
        <v>355.38333333333333</v>
      </c>
      <c r="S792" s="17">
        <f ca="1">Tabla1[[#This Row],[HORAS DISPONIBLES]]/360</f>
        <v>0.98717592592592596</v>
      </c>
    </row>
    <row r="793" spans="1:19" x14ac:dyDescent="0.2">
      <c r="A793" s="1" t="s">
        <v>141</v>
      </c>
      <c r="B793" s="1" t="s">
        <v>41</v>
      </c>
      <c r="C793" s="1" t="str">
        <f ca="1">VLOOKUP(RANDBETWEEN(1,13),Tablas!$N$7:$O$19,2,0)</f>
        <v>LAS VOLQUETAS</v>
      </c>
      <c r="D793" s="1" t="s">
        <v>12</v>
      </c>
      <c r="E793" s="1" t="s">
        <v>13</v>
      </c>
      <c r="F793" s="1">
        <v>107</v>
      </c>
      <c r="G793" s="1" t="s">
        <v>14</v>
      </c>
      <c r="H793" s="1">
        <v>1420</v>
      </c>
      <c r="I793" s="2">
        <f t="shared" ca="1" si="12"/>
        <v>43420</v>
      </c>
      <c r="J793" s="1" t="str">
        <f ca="1">IFERROR(IF(YEAR(Tabla1[[#This Row],[FECHA EJEC.]])&gt;0,"CONFORME","STANDBY"),"PENDIENTE")</f>
        <v>CONFORME</v>
      </c>
      <c r="K793" s="2">
        <f ca="1">IF(VLOOKUP(RANDBETWEEN(1,20),Tablas!$Q$6:$R$25,2,0)=0,"",Tabla1[[#This Row],[FECHA PROG.]]+VLOOKUP(RANDBETWEEN(1,20),Tablas!$Q$6:$R$25,2,0))</f>
        <v>43420</v>
      </c>
      <c r="L793" s="7">
        <f ca="1">IF(Tabla1[[#This Row],[FECHA EJEC.]]="","",TIME(RANDBETWEEN(9,15),RANDBETWEEN(10,40),0))</f>
        <v>0.55486111111111114</v>
      </c>
      <c r="M793" s="7">
        <f ca="1">IF(Tabla1[[#This Row],[FECHA EJEC.]]="","",Tabla1[[#This Row],[HORA INICIO]]+TIME(RANDBETWEEN(1,4),RANDBETWEEN(10,30),0))</f>
        <v>0.68958333333333333</v>
      </c>
      <c r="N793" s="8">
        <f ca="1">IF(Tabla1[[#This Row],[FECHA EJEC.]]="","",HOUR(Tabla1[[#This Row],[HORA TERMINO]]-Tabla1[[#This Row],[HORA INICIO]])+MINUTE(Tabla1[[#This Row],[HORA TERMINO]]-Tabla1[[#This Row],[HORA INICIO]])/60)</f>
        <v>3.2333333333333334</v>
      </c>
      <c r="O793" s="1" t="str">
        <f ca="1">IF(AND(K793=I793,J793="CONFORME"),"FECHA CUMPLIDA",IF(J793="STAND BY","STAND BY",IF(J793=""," ",IF(Tabla1[[#This Row],[FECHA EJEC.]]="","PENDIENTE",CONCATENATE("RETRASO DE ",(K793-I793)," DIAS")))))</f>
        <v>FECHA CUMPLIDA</v>
      </c>
      <c r="P793" s="2" t="str">
        <f ca="1">VLOOKUP(MONTH(Tabla1[[#This Row],[FECHA PROG.]]),Tabla2[],2,0)</f>
        <v>Nov</v>
      </c>
      <c r="Q793" s="1">
        <f ca="1">YEAR(Tabla1[[#This Row],[FECHA PROG.]])</f>
        <v>2018</v>
      </c>
      <c r="R793" s="8">
        <f ca="1">360-SUMIFS(Tabla1[HORAS],Tabla1[MÁQUINA],Tabla1[[#This Row],[MÁQUINA]],Tabla1[AÑO],Tabla1[[#This Row],[AÑO]],Tabla1[MES],Tabla1[[#This Row],[MES]])</f>
        <v>339.51666666666665</v>
      </c>
      <c r="S793" s="17">
        <f ca="1">Tabla1[[#This Row],[HORAS DISPONIBLES]]/360</f>
        <v>0.9431018518518518</v>
      </c>
    </row>
    <row r="794" spans="1:19" x14ac:dyDescent="0.2">
      <c r="A794" s="1" t="s">
        <v>154</v>
      </c>
      <c r="B794" s="1" t="s">
        <v>63</v>
      </c>
      <c r="C794" s="1" t="str">
        <f ca="1">VLOOKUP(RANDBETWEEN(1,13),Tablas!$N$7:$O$19,2,0)</f>
        <v>CARGADORA</v>
      </c>
      <c r="E794" s="1" t="s">
        <v>18</v>
      </c>
      <c r="F794" s="1">
        <v>107</v>
      </c>
      <c r="G794" s="1" t="s">
        <v>19</v>
      </c>
      <c r="H794" s="1">
        <v>1698</v>
      </c>
      <c r="I794" s="2">
        <f t="shared" ca="1" si="12"/>
        <v>43108</v>
      </c>
      <c r="J794" s="1" t="str">
        <f ca="1">IFERROR(IF(YEAR(Tabla1[[#This Row],[FECHA EJEC.]])&gt;0,"CONFORME","STANDBY"),"PENDIENTE")</f>
        <v>CONFORME</v>
      </c>
      <c r="K794" s="2">
        <f ca="1">IF(VLOOKUP(RANDBETWEEN(1,20),Tablas!$Q$6:$R$25,2,0)=0,"",Tabla1[[#This Row],[FECHA PROG.]]+VLOOKUP(RANDBETWEEN(1,20),Tablas!$Q$6:$R$25,2,0))</f>
        <v>43112</v>
      </c>
      <c r="L794" s="7">
        <f ca="1">IF(Tabla1[[#This Row],[FECHA EJEC.]]="","",TIME(RANDBETWEEN(9,15),RANDBETWEEN(10,40),0))</f>
        <v>0.64375000000000004</v>
      </c>
      <c r="M794" s="7">
        <f ca="1">IF(Tabla1[[#This Row],[FECHA EJEC.]]="","",Tabla1[[#This Row],[HORA INICIO]]+TIME(RANDBETWEEN(1,4),RANDBETWEEN(10,30),0))</f>
        <v>0.77569444444444446</v>
      </c>
      <c r="N794" s="8">
        <f ca="1">IF(Tabla1[[#This Row],[FECHA EJEC.]]="","",HOUR(Tabla1[[#This Row],[HORA TERMINO]]-Tabla1[[#This Row],[HORA INICIO]])+MINUTE(Tabla1[[#This Row],[HORA TERMINO]]-Tabla1[[#This Row],[HORA INICIO]])/60)</f>
        <v>3.1666666666666665</v>
      </c>
      <c r="O794" s="1" t="str">
        <f ca="1">IF(AND(K794=I794,J794="CONFORME"),"FECHA CUMPLIDA",IF(J794="STAND BY","STAND BY",IF(J794=""," ",IF(Tabla1[[#This Row],[FECHA EJEC.]]="","PENDIENTE",CONCATENATE("RETRASO DE ",(K794-I794)," DIAS")))))</f>
        <v>RETRASO DE 4 DIAS</v>
      </c>
      <c r="P794" s="2" t="str">
        <f ca="1">VLOOKUP(MONTH(Tabla1[[#This Row],[FECHA PROG.]]),Tabla2[],2,0)</f>
        <v>Ene</v>
      </c>
      <c r="Q794" s="1">
        <f ca="1">YEAR(Tabla1[[#This Row],[FECHA PROG.]])</f>
        <v>2018</v>
      </c>
      <c r="R794" s="8">
        <f ca="1">360-SUMIFS(Tabla1[HORAS],Tabla1[MÁQUINA],Tabla1[[#This Row],[MÁQUINA]],Tabla1[AÑO],Tabla1[[#This Row],[AÑO]],Tabla1[MES],Tabla1[[#This Row],[MES]])</f>
        <v>355.63333333333333</v>
      </c>
      <c r="S794" s="17">
        <f ca="1">Tabla1[[#This Row],[HORAS DISPONIBLES]]/360</f>
        <v>0.9878703703703704</v>
      </c>
    </row>
    <row r="795" spans="1:19" x14ac:dyDescent="0.2">
      <c r="A795" s="1" t="s">
        <v>135</v>
      </c>
      <c r="B795" s="1" t="s">
        <v>16</v>
      </c>
      <c r="C795" s="1" t="str">
        <f ca="1">VLOOKUP(RANDBETWEEN(1,13),Tablas!$N$7:$O$19,2,0)</f>
        <v>DRAGAS</v>
      </c>
      <c r="D795" s="1" t="s">
        <v>12</v>
      </c>
      <c r="E795" s="1" t="s">
        <v>13</v>
      </c>
      <c r="F795" s="1">
        <v>107</v>
      </c>
      <c r="G795" s="1" t="s">
        <v>14</v>
      </c>
      <c r="H795" s="1">
        <v>1420</v>
      </c>
      <c r="I795" s="2">
        <f t="shared" ca="1" si="12"/>
        <v>43477</v>
      </c>
      <c r="J795" s="1" t="str">
        <f ca="1">IFERROR(IF(YEAR(Tabla1[[#This Row],[FECHA EJEC.]])&gt;0,"CONFORME","STANDBY"),"PENDIENTE")</f>
        <v>PENDIENTE</v>
      </c>
      <c r="K795" s="2" t="str">
        <f ca="1">IF(VLOOKUP(RANDBETWEEN(1,20),Tablas!$Q$6:$R$25,2,0)=0,"",Tabla1[[#This Row],[FECHA PROG.]]+VLOOKUP(RANDBETWEEN(1,20),Tablas!$Q$6:$R$25,2,0))</f>
        <v/>
      </c>
      <c r="L795" s="7" t="str">
        <f ca="1">IF(Tabla1[[#This Row],[FECHA EJEC.]]="","",TIME(RANDBETWEEN(9,15),RANDBETWEEN(10,40),0))</f>
        <v/>
      </c>
      <c r="M795" s="7" t="str">
        <f ca="1">IF(Tabla1[[#This Row],[FECHA EJEC.]]="","",Tabla1[[#This Row],[HORA INICIO]]+TIME(RANDBETWEEN(1,4),RANDBETWEEN(10,30),0))</f>
        <v/>
      </c>
      <c r="N795" s="8" t="str">
        <f ca="1">IF(Tabla1[[#This Row],[FECHA EJEC.]]="","",HOUR(Tabla1[[#This Row],[HORA TERMINO]]-Tabla1[[#This Row],[HORA INICIO]])+MINUTE(Tabla1[[#This Row],[HORA TERMINO]]-Tabla1[[#This Row],[HORA INICIO]])/60)</f>
        <v/>
      </c>
      <c r="O795" s="1" t="str">
        <f ca="1">IF(AND(K795=I795,J795="CONFORME"),"FECHA CUMPLIDA",IF(J795="STAND BY","STAND BY",IF(J795=""," ",IF(Tabla1[[#This Row],[FECHA EJEC.]]="","PENDIENTE",CONCATENATE("RETRASO DE ",(K795-I795)," DIAS")))))</f>
        <v>PENDIENTE</v>
      </c>
      <c r="P795" s="2" t="str">
        <f ca="1">VLOOKUP(MONTH(Tabla1[[#This Row],[FECHA PROG.]]),Tabla2[],2,0)</f>
        <v>Ene</v>
      </c>
      <c r="Q795" s="1">
        <f ca="1">YEAR(Tabla1[[#This Row],[FECHA PROG.]])</f>
        <v>2019</v>
      </c>
      <c r="R795" s="8">
        <f ca="1">360-SUMIFS(Tabla1[HORAS],Tabla1[MÁQUINA],Tabla1[[#This Row],[MÁQUINA]],Tabla1[AÑO],Tabla1[[#This Row],[AÑO]],Tabla1[MES],Tabla1[[#This Row],[MES]])</f>
        <v>358.75</v>
      </c>
      <c r="S795" s="17">
        <f ca="1">Tabla1[[#This Row],[HORAS DISPONIBLES]]/360</f>
        <v>0.99652777777777779</v>
      </c>
    </row>
    <row r="796" spans="1:19" x14ac:dyDescent="0.2">
      <c r="A796" s="1" t="s">
        <v>135</v>
      </c>
      <c r="B796" s="1" t="s">
        <v>16</v>
      </c>
      <c r="C796" s="1" t="str">
        <f ca="1">VLOOKUP(RANDBETWEEN(1,13),Tablas!$N$7:$O$19,2,0)</f>
        <v>ESCREPA</v>
      </c>
      <c r="D796" s="1" t="s">
        <v>12</v>
      </c>
      <c r="E796" s="1" t="s">
        <v>18</v>
      </c>
      <c r="F796" s="1">
        <v>107</v>
      </c>
      <c r="G796" s="1" t="s">
        <v>14</v>
      </c>
      <c r="H796" s="1">
        <v>1420</v>
      </c>
      <c r="I796" s="2">
        <f t="shared" ca="1" si="12"/>
        <v>43577</v>
      </c>
      <c r="J796" s="1" t="str">
        <f ca="1">IFERROR(IF(YEAR(Tabla1[[#This Row],[FECHA EJEC.]])&gt;0,"CONFORME","STANDBY"),"PENDIENTE")</f>
        <v>CONFORME</v>
      </c>
      <c r="K796" s="2">
        <f ca="1">IF(VLOOKUP(RANDBETWEEN(1,20),Tablas!$Q$6:$R$25,2,0)=0,"",Tabla1[[#This Row],[FECHA PROG.]]+VLOOKUP(RANDBETWEEN(1,20),Tablas!$Q$6:$R$25,2,0))</f>
        <v>43580</v>
      </c>
      <c r="L796" s="7">
        <f ca="1">IF(Tabla1[[#This Row],[FECHA EJEC.]]="","",TIME(RANDBETWEEN(9,15),RANDBETWEEN(10,40),0))</f>
        <v>0.6020833333333333</v>
      </c>
      <c r="M796" s="7">
        <f ca="1">IF(Tabla1[[#This Row],[FECHA EJEC.]]="","",Tabla1[[#This Row],[HORA INICIO]]+TIME(RANDBETWEEN(1,4),RANDBETWEEN(10,30),0))</f>
        <v>0.74444444444444446</v>
      </c>
      <c r="N796" s="8">
        <f ca="1">IF(Tabla1[[#This Row],[FECHA EJEC.]]="","",HOUR(Tabla1[[#This Row],[HORA TERMINO]]-Tabla1[[#This Row],[HORA INICIO]])+MINUTE(Tabla1[[#This Row],[HORA TERMINO]]-Tabla1[[#This Row],[HORA INICIO]])/60)</f>
        <v>3.4166666666666665</v>
      </c>
      <c r="O796" s="1" t="str">
        <f ca="1">IF(AND(K796=I796,J796="CONFORME"),"FECHA CUMPLIDA",IF(J796="STAND BY","STAND BY",IF(J796=""," ",IF(Tabla1[[#This Row],[FECHA EJEC.]]="","PENDIENTE",CONCATENATE("RETRASO DE ",(K796-I796)," DIAS")))))</f>
        <v>RETRASO DE 3 DIAS</v>
      </c>
      <c r="P796" s="2" t="str">
        <f ca="1">VLOOKUP(MONTH(Tabla1[[#This Row],[FECHA PROG.]]),Tabla2[],2,0)</f>
        <v>Abr</v>
      </c>
      <c r="Q796" s="1">
        <f ca="1">YEAR(Tabla1[[#This Row],[FECHA PROG.]])</f>
        <v>2019</v>
      </c>
      <c r="R796" s="8">
        <f ca="1">360-SUMIFS(Tabla1[HORAS],Tabla1[MÁQUINA],Tabla1[[#This Row],[MÁQUINA]],Tabla1[AÑO],Tabla1[[#This Row],[AÑO]],Tabla1[MES],Tabla1[[#This Row],[MES]])</f>
        <v>348.06666666666666</v>
      </c>
      <c r="S796" s="17">
        <f ca="1">Tabla1[[#This Row],[HORAS DISPONIBLES]]/360</f>
        <v>0.96685185185185185</v>
      </c>
    </row>
    <row r="797" spans="1:19" x14ac:dyDescent="0.2">
      <c r="A797" s="1" t="s">
        <v>188</v>
      </c>
      <c r="B797" s="1" t="s">
        <v>35</v>
      </c>
      <c r="C797" s="1" t="str">
        <f ca="1">VLOOKUP(RANDBETWEEN(1,13),Tablas!$N$7:$O$19,2,0)</f>
        <v>MOTONIVELADORA</v>
      </c>
      <c r="D797" s="1" t="s">
        <v>12</v>
      </c>
      <c r="E797" s="1" t="s">
        <v>13</v>
      </c>
      <c r="F797" s="1">
        <v>106</v>
      </c>
      <c r="G797" s="1" t="s">
        <v>29</v>
      </c>
      <c r="H797" s="1">
        <v>908</v>
      </c>
      <c r="I797" s="2">
        <f t="shared" ca="1" si="12"/>
        <v>43496</v>
      </c>
      <c r="J797" s="1" t="str">
        <f ca="1">IFERROR(IF(YEAR(Tabla1[[#This Row],[FECHA EJEC.]])&gt;0,"CONFORME","STANDBY"),"PENDIENTE")</f>
        <v>PENDIENTE</v>
      </c>
      <c r="K797" s="2" t="str">
        <f ca="1">IF(VLOOKUP(RANDBETWEEN(1,20),Tablas!$Q$6:$R$25,2,0)=0,"",Tabla1[[#This Row],[FECHA PROG.]]+VLOOKUP(RANDBETWEEN(1,20),Tablas!$Q$6:$R$25,2,0))</f>
        <v/>
      </c>
      <c r="L797" s="7" t="str">
        <f ca="1">IF(Tabla1[[#This Row],[FECHA EJEC.]]="","",TIME(RANDBETWEEN(9,15),RANDBETWEEN(10,40),0))</f>
        <v/>
      </c>
      <c r="M797" s="7" t="str">
        <f ca="1">IF(Tabla1[[#This Row],[FECHA EJEC.]]="","",Tabla1[[#This Row],[HORA INICIO]]+TIME(RANDBETWEEN(1,4),RANDBETWEEN(10,30),0))</f>
        <v/>
      </c>
      <c r="N797" s="8" t="str">
        <f ca="1">IF(Tabla1[[#This Row],[FECHA EJEC.]]="","",HOUR(Tabla1[[#This Row],[HORA TERMINO]]-Tabla1[[#This Row],[HORA INICIO]])+MINUTE(Tabla1[[#This Row],[HORA TERMINO]]-Tabla1[[#This Row],[HORA INICIO]])/60)</f>
        <v/>
      </c>
      <c r="O797" s="1" t="str">
        <f ca="1">IF(AND(K797=I797,J797="CONFORME"),"FECHA CUMPLIDA",IF(J797="STAND BY","STAND BY",IF(J797=""," ",IF(Tabla1[[#This Row],[FECHA EJEC.]]="","PENDIENTE",CONCATENATE("RETRASO DE ",(K797-I797)," DIAS")))))</f>
        <v>PENDIENTE</v>
      </c>
      <c r="P797" s="2" t="str">
        <f ca="1">VLOOKUP(MONTH(Tabla1[[#This Row],[FECHA PROG.]]),Tabla2[],2,0)</f>
        <v>Ene</v>
      </c>
      <c r="Q797" s="1">
        <f ca="1">YEAR(Tabla1[[#This Row],[FECHA PROG.]])</f>
        <v>2019</v>
      </c>
      <c r="R797" s="8">
        <f ca="1">360-SUMIFS(Tabla1[HORAS],Tabla1[MÁQUINA],Tabla1[[#This Row],[MÁQUINA]],Tabla1[AÑO],Tabla1[[#This Row],[AÑO]],Tabla1[MES],Tabla1[[#This Row],[MES]])</f>
        <v>354.35</v>
      </c>
      <c r="S797" s="17">
        <f ca="1">Tabla1[[#This Row],[HORAS DISPONIBLES]]/360</f>
        <v>0.98430555555555566</v>
      </c>
    </row>
    <row r="798" spans="1:19" x14ac:dyDescent="0.2">
      <c r="A798" s="1" t="s">
        <v>188</v>
      </c>
      <c r="B798" s="1" t="s">
        <v>35</v>
      </c>
      <c r="C798" s="1" t="str">
        <f ca="1">VLOOKUP(RANDBETWEEN(1,13),Tablas!$N$7:$O$19,2,0)</f>
        <v>CISTERNAS DE AGUA</v>
      </c>
      <c r="D798" s="1" t="s">
        <v>12</v>
      </c>
      <c r="E798" s="1" t="s">
        <v>18</v>
      </c>
      <c r="F798" s="1">
        <v>106</v>
      </c>
      <c r="G798" s="1" t="s">
        <v>55</v>
      </c>
      <c r="H798" s="1">
        <v>1911</v>
      </c>
      <c r="I798" s="2">
        <f t="shared" ca="1" si="12"/>
        <v>43404</v>
      </c>
      <c r="J798" s="1" t="str">
        <f ca="1">IFERROR(IF(YEAR(Tabla1[[#This Row],[FECHA EJEC.]])&gt;0,"CONFORME","STANDBY"),"PENDIENTE")</f>
        <v>CONFORME</v>
      </c>
      <c r="K798" s="2">
        <f ca="1">IF(VLOOKUP(RANDBETWEEN(1,20),Tablas!$Q$6:$R$25,2,0)=0,"",Tabla1[[#This Row],[FECHA PROG.]]+VLOOKUP(RANDBETWEEN(1,20),Tablas!$Q$6:$R$25,2,0))</f>
        <v>43406</v>
      </c>
      <c r="L798" s="7">
        <f ca="1">IF(Tabla1[[#This Row],[FECHA EJEC.]]="","",TIME(RANDBETWEEN(9,15),RANDBETWEEN(10,40),0))</f>
        <v>0.47638888888888886</v>
      </c>
      <c r="M798" s="7">
        <f ca="1">IF(Tabla1[[#This Row],[FECHA EJEC.]]="","",Tabla1[[#This Row],[HORA INICIO]]+TIME(RANDBETWEEN(1,4),RANDBETWEEN(10,30),0))</f>
        <v>0.57013888888888886</v>
      </c>
      <c r="N798" s="8">
        <f ca="1">IF(Tabla1[[#This Row],[FECHA EJEC.]]="","",HOUR(Tabla1[[#This Row],[HORA TERMINO]]-Tabla1[[#This Row],[HORA INICIO]])+MINUTE(Tabla1[[#This Row],[HORA TERMINO]]-Tabla1[[#This Row],[HORA INICIO]])/60)</f>
        <v>2.25</v>
      </c>
      <c r="O798" s="1" t="str">
        <f ca="1">IF(AND(K798=I798,J798="CONFORME"),"FECHA CUMPLIDA",IF(J798="STAND BY","STAND BY",IF(J798=""," ",IF(Tabla1[[#This Row],[FECHA EJEC.]]="","PENDIENTE",CONCATENATE("RETRASO DE ",(K798-I798)," DIAS")))))</f>
        <v>RETRASO DE 2 DIAS</v>
      </c>
      <c r="P798" s="2" t="str">
        <f ca="1">VLOOKUP(MONTH(Tabla1[[#This Row],[FECHA PROG.]]),Tabla2[],2,0)</f>
        <v>Oct</v>
      </c>
      <c r="Q798" s="1">
        <f ca="1">YEAR(Tabla1[[#This Row],[FECHA PROG.]])</f>
        <v>2018</v>
      </c>
      <c r="R798" s="8">
        <f ca="1">360-SUMIFS(Tabla1[HORAS],Tabla1[MÁQUINA],Tabla1[[#This Row],[MÁQUINA]],Tabla1[AÑO],Tabla1[[#This Row],[AÑO]],Tabla1[MES],Tabla1[[#This Row],[MES]])</f>
        <v>334.95</v>
      </c>
      <c r="S798" s="17">
        <f ca="1">Tabla1[[#This Row],[HORAS DISPONIBLES]]/360</f>
        <v>0.93041666666666667</v>
      </c>
    </row>
    <row r="799" spans="1:19" x14ac:dyDescent="0.2">
      <c r="A799" s="1" t="s">
        <v>145</v>
      </c>
      <c r="B799" s="1" t="s">
        <v>39</v>
      </c>
      <c r="C799" s="1" t="str">
        <f ca="1">VLOOKUP(RANDBETWEEN(1,13),Tablas!$N$7:$O$19,2,0)</f>
        <v>MOTONIVELADORA</v>
      </c>
      <c r="D799" s="1" t="s">
        <v>12</v>
      </c>
      <c r="E799" s="1" t="s">
        <v>21</v>
      </c>
      <c r="F799" s="1">
        <v>107</v>
      </c>
      <c r="G799" s="1" t="s">
        <v>19</v>
      </c>
      <c r="H799" s="1">
        <v>1698</v>
      </c>
      <c r="I799" s="2">
        <f t="shared" ca="1" si="12"/>
        <v>43199</v>
      </c>
      <c r="J799" s="1" t="str">
        <f ca="1">IFERROR(IF(YEAR(Tabla1[[#This Row],[FECHA EJEC.]])&gt;0,"CONFORME","STANDBY"),"PENDIENTE")</f>
        <v>CONFORME</v>
      </c>
      <c r="K799" s="2">
        <f ca="1">IF(VLOOKUP(RANDBETWEEN(1,20),Tablas!$Q$6:$R$25,2,0)=0,"",Tabla1[[#This Row],[FECHA PROG.]]+VLOOKUP(RANDBETWEEN(1,20),Tablas!$Q$6:$R$25,2,0))</f>
        <v>43200</v>
      </c>
      <c r="L799" s="7">
        <f ca="1">IF(Tabla1[[#This Row],[FECHA EJEC.]]="","",TIME(RANDBETWEEN(9,15),RANDBETWEEN(10,40),0))</f>
        <v>0.43055555555555558</v>
      </c>
      <c r="M799" s="7">
        <f ca="1">IF(Tabla1[[#This Row],[FECHA EJEC.]]="","",Tabla1[[#This Row],[HORA INICIO]]+TIME(RANDBETWEEN(1,4),RANDBETWEEN(10,30),0))</f>
        <v>0.52361111111111114</v>
      </c>
      <c r="N799" s="8">
        <f ca="1">IF(Tabla1[[#This Row],[FECHA EJEC.]]="","",HOUR(Tabla1[[#This Row],[HORA TERMINO]]-Tabla1[[#This Row],[HORA INICIO]])+MINUTE(Tabla1[[#This Row],[HORA TERMINO]]-Tabla1[[#This Row],[HORA INICIO]])/60)</f>
        <v>2.2333333333333334</v>
      </c>
      <c r="O799" s="1" t="str">
        <f ca="1">IF(AND(K799=I799,J799="CONFORME"),"FECHA CUMPLIDA",IF(J799="STAND BY","STAND BY",IF(J799=""," ",IF(Tabla1[[#This Row],[FECHA EJEC.]]="","PENDIENTE",CONCATENATE("RETRASO DE ",(K799-I799)," DIAS")))))</f>
        <v>RETRASO DE 1 DIAS</v>
      </c>
      <c r="P799" s="2" t="str">
        <f ca="1">VLOOKUP(MONTH(Tabla1[[#This Row],[FECHA PROG.]]),Tabla2[],2,0)</f>
        <v>Abr</v>
      </c>
      <c r="Q799" s="1">
        <f ca="1">YEAR(Tabla1[[#This Row],[FECHA PROG.]])</f>
        <v>2018</v>
      </c>
      <c r="R799" s="8">
        <f ca="1">360-SUMIFS(Tabla1[HORAS],Tabla1[MÁQUINA],Tabla1[[#This Row],[MÁQUINA]],Tabla1[AÑO],Tabla1[[#This Row],[AÑO]],Tabla1[MES],Tabla1[[#This Row],[MES]])</f>
        <v>354.43333333333334</v>
      </c>
      <c r="S799" s="17">
        <f ca="1">Tabla1[[#This Row],[HORAS DISPONIBLES]]/360</f>
        <v>0.9845370370370371</v>
      </c>
    </row>
    <row r="800" spans="1:19" x14ac:dyDescent="0.2">
      <c r="A800" s="1" t="s">
        <v>137</v>
      </c>
      <c r="B800" s="1" t="s">
        <v>23</v>
      </c>
      <c r="C800" s="1" t="str">
        <f ca="1">VLOOKUP(RANDBETWEEN(1,13),Tablas!$N$7:$O$19,2,0)</f>
        <v>MOTONIVELADORA</v>
      </c>
      <c r="D800" s="1" t="s">
        <v>12</v>
      </c>
      <c r="E800" s="1" t="s">
        <v>24</v>
      </c>
      <c r="F800" s="1">
        <v>201</v>
      </c>
      <c r="G800" s="1" t="s">
        <v>25</v>
      </c>
      <c r="H800" s="1">
        <v>1168</v>
      </c>
      <c r="I800" s="2">
        <f t="shared" ca="1" si="12"/>
        <v>43244</v>
      </c>
      <c r="J800" s="1" t="str">
        <f ca="1">IFERROR(IF(YEAR(Tabla1[[#This Row],[FECHA EJEC.]])&gt;0,"CONFORME","STANDBY"),"PENDIENTE")</f>
        <v>PENDIENTE</v>
      </c>
      <c r="K800" s="2" t="str">
        <f ca="1">IF(VLOOKUP(RANDBETWEEN(1,20),Tablas!$Q$6:$R$25,2,0)=0,"",Tabla1[[#This Row],[FECHA PROG.]]+VLOOKUP(RANDBETWEEN(1,20),Tablas!$Q$6:$R$25,2,0))</f>
        <v/>
      </c>
      <c r="L800" s="7" t="str">
        <f ca="1">IF(Tabla1[[#This Row],[FECHA EJEC.]]="","",TIME(RANDBETWEEN(9,15),RANDBETWEEN(10,40),0))</f>
        <v/>
      </c>
      <c r="M800" s="7" t="str">
        <f ca="1">IF(Tabla1[[#This Row],[FECHA EJEC.]]="","",Tabla1[[#This Row],[HORA INICIO]]+TIME(RANDBETWEEN(1,4),RANDBETWEEN(10,30),0))</f>
        <v/>
      </c>
      <c r="N800" s="8" t="str">
        <f ca="1">IF(Tabla1[[#This Row],[FECHA EJEC.]]="","",HOUR(Tabla1[[#This Row],[HORA TERMINO]]-Tabla1[[#This Row],[HORA INICIO]])+MINUTE(Tabla1[[#This Row],[HORA TERMINO]]-Tabla1[[#This Row],[HORA INICIO]])/60)</f>
        <v/>
      </c>
      <c r="O800" s="1" t="str">
        <f ca="1">IF(AND(K800=I800,J800="CONFORME"),"FECHA CUMPLIDA",IF(J800="STAND BY","STAND BY",IF(J800=""," ",IF(Tabla1[[#This Row],[FECHA EJEC.]]="","PENDIENTE",CONCATENATE("RETRASO DE ",(K800-I800)," DIAS")))))</f>
        <v>PENDIENTE</v>
      </c>
      <c r="P800" s="2" t="str">
        <f ca="1">VLOOKUP(MONTH(Tabla1[[#This Row],[FECHA PROG.]]),Tabla2[],2,0)</f>
        <v>May</v>
      </c>
      <c r="Q800" s="1">
        <f ca="1">YEAR(Tabla1[[#This Row],[FECHA PROG.]])</f>
        <v>2018</v>
      </c>
      <c r="R800" s="8">
        <f ca="1">360-SUMIFS(Tabla1[HORAS],Tabla1[MÁQUINA],Tabla1[[#This Row],[MÁQUINA]],Tabla1[AÑO],Tabla1[[#This Row],[AÑO]],Tabla1[MES],Tabla1[[#This Row],[MES]])</f>
        <v>354.06666666666666</v>
      </c>
      <c r="S800" s="17">
        <f ca="1">Tabla1[[#This Row],[HORAS DISPONIBLES]]/360</f>
        <v>0.98351851851851846</v>
      </c>
    </row>
    <row r="801" spans="1:19" x14ac:dyDescent="0.2">
      <c r="A801" s="1" t="s">
        <v>134</v>
      </c>
      <c r="B801" s="1" t="s">
        <v>44</v>
      </c>
      <c r="C801" s="1" t="str">
        <f ca="1">VLOOKUP(RANDBETWEEN(1,13),Tablas!$N$7:$O$19,2,0)</f>
        <v>MOTOTRAILLA</v>
      </c>
      <c r="D801" s="1" t="s">
        <v>12</v>
      </c>
      <c r="E801" s="1" t="s">
        <v>13</v>
      </c>
      <c r="F801" s="1">
        <v>107</v>
      </c>
      <c r="G801" s="1" t="s">
        <v>14</v>
      </c>
      <c r="H801" s="1">
        <v>1420</v>
      </c>
      <c r="I801" s="2">
        <f t="shared" ca="1" si="12"/>
        <v>43296</v>
      </c>
      <c r="J801" s="1" t="str">
        <f ca="1">IFERROR(IF(YEAR(Tabla1[[#This Row],[FECHA EJEC.]])&gt;0,"CONFORME","STANDBY"),"PENDIENTE")</f>
        <v>CONFORME</v>
      </c>
      <c r="K801" s="2">
        <f ca="1">IF(VLOOKUP(RANDBETWEEN(1,20),Tablas!$Q$6:$R$25,2,0)=0,"",Tabla1[[#This Row],[FECHA PROG.]]+VLOOKUP(RANDBETWEEN(1,20),Tablas!$Q$6:$R$25,2,0))</f>
        <v>43299</v>
      </c>
      <c r="L801" s="7">
        <f ca="1">IF(Tabla1[[#This Row],[FECHA EJEC.]]="","",TIME(RANDBETWEEN(9,15),RANDBETWEEN(10,40),0))</f>
        <v>0.48541666666666666</v>
      </c>
      <c r="M801" s="7">
        <f ca="1">IF(Tabla1[[#This Row],[FECHA EJEC.]]="","",Tabla1[[#This Row],[HORA INICIO]]+TIME(RANDBETWEEN(1,4),RANDBETWEEN(10,30),0))</f>
        <v>0.62847222222222221</v>
      </c>
      <c r="N801" s="8">
        <f ca="1">IF(Tabla1[[#This Row],[FECHA EJEC.]]="","",HOUR(Tabla1[[#This Row],[HORA TERMINO]]-Tabla1[[#This Row],[HORA INICIO]])+MINUTE(Tabla1[[#This Row],[HORA TERMINO]]-Tabla1[[#This Row],[HORA INICIO]])/60)</f>
        <v>3.4333333333333336</v>
      </c>
      <c r="O801" s="1" t="str">
        <f ca="1">IF(AND(K801=I801,J801="CONFORME"),"FECHA CUMPLIDA",IF(J801="STAND BY","STAND BY",IF(J801=""," ",IF(Tabla1[[#This Row],[FECHA EJEC.]]="","PENDIENTE",CONCATENATE("RETRASO DE ",(K801-I801)," DIAS")))))</f>
        <v>RETRASO DE 3 DIAS</v>
      </c>
      <c r="P801" s="2" t="str">
        <f ca="1">VLOOKUP(MONTH(Tabla1[[#This Row],[FECHA PROG.]]),Tabla2[],2,0)</f>
        <v>Jul</v>
      </c>
      <c r="Q801" s="1">
        <f ca="1">YEAR(Tabla1[[#This Row],[FECHA PROG.]])</f>
        <v>2018</v>
      </c>
      <c r="R801" s="8">
        <f ca="1">360-SUMIFS(Tabla1[HORAS],Tabla1[MÁQUINA],Tabla1[[#This Row],[MÁQUINA]],Tabla1[AÑO],Tabla1[[#This Row],[AÑO]],Tabla1[MES],Tabla1[[#This Row],[MES]])</f>
        <v>340.7</v>
      </c>
      <c r="S801" s="17">
        <f ca="1">Tabla1[[#This Row],[HORAS DISPONIBLES]]/360</f>
        <v>0.94638888888888884</v>
      </c>
    </row>
    <row r="802" spans="1:19" x14ac:dyDescent="0.2">
      <c r="A802" s="1" t="s">
        <v>154</v>
      </c>
      <c r="B802" s="1" t="s">
        <v>70</v>
      </c>
      <c r="C802" s="1" t="str">
        <f ca="1">VLOOKUP(RANDBETWEEN(1,13),Tablas!$N$7:$O$19,2,0)</f>
        <v>CISTERNAS DE AGUA</v>
      </c>
      <c r="E802" s="1" t="s">
        <v>21</v>
      </c>
      <c r="F802" s="1">
        <v>107</v>
      </c>
      <c r="G802" s="1" t="s">
        <v>19</v>
      </c>
      <c r="H802" s="1">
        <v>1698</v>
      </c>
      <c r="I802" s="2">
        <f t="shared" ca="1" si="12"/>
        <v>43416</v>
      </c>
      <c r="J802" s="1" t="str">
        <f ca="1">IFERROR(IF(YEAR(Tabla1[[#This Row],[FECHA EJEC.]])&gt;0,"CONFORME","STANDBY"),"PENDIENTE")</f>
        <v>PENDIENTE</v>
      </c>
      <c r="K802" s="2" t="str">
        <f ca="1">IF(VLOOKUP(RANDBETWEEN(1,20),Tablas!$Q$6:$R$25,2,0)=0,"",Tabla1[[#This Row],[FECHA PROG.]]+VLOOKUP(RANDBETWEEN(1,20),Tablas!$Q$6:$R$25,2,0))</f>
        <v/>
      </c>
      <c r="L802" s="7" t="str">
        <f ca="1">IF(Tabla1[[#This Row],[FECHA EJEC.]]="","",TIME(RANDBETWEEN(9,15),RANDBETWEEN(10,40),0))</f>
        <v/>
      </c>
      <c r="M802" s="7" t="str">
        <f ca="1">IF(Tabla1[[#This Row],[FECHA EJEC.]]="","",Tabla1[[#This Row],[HORA INICIO]]+TIME(RANDBETWEEN(1,4),RANDBETWEEN(10,30),0))</f>
        <v/>
      </c>
      <c r="N802" s="8" t="str">
        <f ca="1">IF(Tabla1[[#This Row],[FECHA EJEC.]]="","",HOUR(Tabla1[[#This Row],[HORA TERMINO]]-Tabla1[[#This Row],[HORA INICIO]])+MINUTE(Tabla1[[#This Row],[HORA TERMINO]]-Tabla1[[#This Row],[HORA INICIO]])/60)</f>
        <v/>
      </c>
      <c r="O802" s="1" t="str">
        <f ca="1">IF(AND(K802=I802,J802="CONFORME"),"FECHA CUMPLIDA",IF(J802="STAND BY","STAND BY",IF(J802=""," ",IF(Tabla1[[#This Row],[FECHA EJEC.]]="","PENDIENTE",CONCATENATE("RETRASO DE ",(K802-I802)," DIAS")))))</f>
        <v>PENDIENTE</v>
      </c>
      <c r="P802" s="2" t="str">
        <f ca="1">VLOOKUP(MONTH(Tabla1[[#This Row],[FECHA PROG.]]),Tabla2[],2,0)</f>
        <v>Nov</v>
      </c>
      <c r="Q802" s="1">
        <f ca="1">YEAR(Tabla1[[#This Row],[FECHA PROG.]])</f>
        <v>2018</v>
      </c>
      <c r="R802" s="8">
        <f ca="1">360-SUMIFS(Tabla1[HORAS],Tabla1[MÁQUINA],Tabla1[[#This Row],[MÁQUINA]],Tabla1[AÑO],Tabla1[[#This Row],[AÑO]],Tabla1[MES],Tabla1[[#This Row],[MES]])</f>
        <v>357.15</v>
      </c>
      <c r="S802" s="17">
        <f ca="1">Tabla1[[#This Row],[HORAS DISPONIBLES]]/360</f>
        <v>0.99208333333333332</v>
      </c>
    </row>
    <row r="803" spans="1:19" x14ac:dyDescent="0.2">
      <c r="A803" s="1" t="s">
        <v>139</v>
      </c>
      <c r="B803" s="1" t="s">
        <v>28</v>
      </c>
      <c r="C803" s="1" t="str">
        <f ca="1">VLOOKUP(RANDBETWEEN(1,13),Tablas!$N$7:$O$19,2,0)</f>
        <v>LAS VOLQUETAS</v>
      </c>
      <c r="D803" s="1" t="s">
        <v>12</v>
      </c>
      <c r="E803" s="1" t="s">
        <v>13</v>
      </c>
      <c r="F803" s="1">
        <v>106</v>
      </c>
      <c r="G803" s="1" t="s">
        <v>29</v>
      </c>
      <c r="H803" s="1">
        <v>908</v>
      </c>
      <c r="I803" s="2">
        <f t="shared" ca="1" si="12"/>
        <v>43168</v>
      </c>
      <c r="J803" s="1" t="str">
        <f ca="1">IFERROR(IF(YEAR(Tabla1[[#This Row],[FECHA EJEC.]])&gt;0,"CONFORME","STANDBY"),"PENDIENTE")</f>
        <v>CONFORME</v>
      </c>
      <c r="K803" s="2">
        <f ca="1">IF(VLOOKUP(RANDBETWEEN(1,20),Tablas!$Q$6:$R$25,2,0)=0,"",Tabla1[[#This Row],[FECHA PROG.]]+VLOOKUP(RANDBETWEEN(1,20),Tablas!$Q$6:$R$25,2,0))</f>
        <v>43169</v>
      </c>
      <c r="L803" s="7">
        <f ca="1">IF(Tabla1[[#This Row],[FECHA EJEC.]]="","",TIME(RANDBETWEEN(9,15),RANDBETWEEN(10,40),0))</f>
        <v>0.3840277777777778</v>
      </c>
      <c r="M803" s="7">
        <f ca="1">IF(Tabla1[[#This Row],[FECHA EJEC.]]="","",Tabla1[[#This Row],[HORA INICIO]]+TIME(RANDBETWEEN(1,4),RANDBETWEEN(10,30),0))</f>
        <v>0.5625</v>
      </c>
      <c r="N803" s="8">
        <f ca="1">IF(Tabla1[[#This Row],[FECHA EJEC.]]="","",HOUR(Tabla1[[#This Row],[HORA TERMINO]]-Tabla1[[#This Row],[HORA INICIO]])+MINUTE(Tabla1[[#This Row],[HORA TERMINO]]-Tabla1[[#This Row],[HORA INICIO]])/60)</f>
        <v>4.2833333333333332</v>
      </c>
      <c r="O803" s="1" t="str">
        <f ca="1">IF(AND(K803=I803,J803="CONFORME"),"FECHA CUMPLIDA",IF(J803="STAND BY","STAND BY",IF(J803=""," ",IF(Tabla1[[#This Row],[FECHA EJEC.]]="","PENDIENTE",CONCATENATE("RETRASO DE ",(K803-I803)," DIAS")))))</f>
        <v>RETRASO DE 1 DIAS</v>
      </c>
      <c r="P803" s="2" t="str">
        <f ca="1">VLOOKUP(MONTH(Tabla1[[#This Row],[FECHA PROG.]]),Tabla2[],2,0)</f>
        <v>Mar</v>
      </c>
      <c r="Q803" s="1">
        <f ca="1">YEAR(Tabla1[[#This Row],[FECHA PROG.]])</f>
        <v>2018</v>
      </c>
      <c r="R803" s="8">
        <f ca="1">360-SUMIFS(Tabla1[HORAS],Tabla1[MÁQUINA],Tabla1[[#This Row],[MÁQUINA]],Tabla1[AÑO],Tabla1[[#This Row],[AÑO]],Tabla1[MES],Tabla1[[#This Row],[MES]])</f>
        <v>303.93333333333334</v>
      </c>
      <c r="S803" s="17">
        <f ca="1">Tabla1[[#This Row],[HORAS DISPONIBLES]]/360</f>
        <v>0.84425925925925926</v>
      </c>
    </row>
    <row r="804" spans="1:19" x14ac:dyDescent="0.2">
      <c r="A804" s="1" t="s">
        <v>139</v>
      </c>
      <c r="B804" s="1" t="s">
        <v>28</v>
      </c>
      <c r="C804" s="1" t="str">
        <f ca="1">VLOOKUP(RANDBETWEEN(1,13),Tablas!$N$7:$O$19,2,0)</f>
        <v>DRAGAS</v>
      </c>
      <c r="D804" s="1" t="s">
        <v>12</v>
      </c>
      <c r="E804" s="1" t="s">
        <v>18</v>
      </c>
      <c r="F804" s="1">
        <v>106</v>
      </c>
      <c r="G804" s="1" t="s">
        <v>19</v>
      </c>
      <c r="H804" s="1">
        <v>1698</v>
      </c>
      <c r="I804" s="2">
        <f t="shared" ca="1" si="12"/>
        <v>43136</v>
      </c>
      <c r="J804" s="1" t="str">
        <f ca="1">IFERROR(IF(YEAR(Tabla1[[#This Row],[FECHA EJEC.]])&gt;0,"CONFORME","STANDBY"),"PENDIENTE")</f>
        <v>CONFORME</v>
      </c>
      <c r="K804" s="2">
        <f ca="1">IF(VLOOKUP(RANDBETWEEN(1,20),Tablas!$Q$6:$R$25,2,0)=0,"",Tabla1[[#This Row],[FECHA PROG.]]+VLOOKUP(RANDBETWEEN(1,20),Tablas!$Q$6:$R$25,2,0))</f>
        <v>43136</v>
      </c>
      <c r="L804" s="7">
        <f ca="1">IF(Tabla1[[#This Row],[FECHA EJEC.]]="","",TIME(RANDBETWEEN(9,15),RANDBETWEEN(10,40),0))</f>
        <v>0.47847222222222224</v>
      </c>
      <c r="M804" s="7">
        <f ca="1">IF(Tabla1[[#This Row],[FECHA EJEC.]]="","",Tabla1[[#This Row],[HORA INICIO]]+TIME(RANDBETWEEN(1,4),RANDBETWEEN(10,30),0))</f>
        <v>0.62222222222222223</v>
      </c>
      <c r="N804" s="8">
        <f ca="1">IF(Tabla1[[#This Row],[FECHA EJEC.]]="","",HOUR(Tabla1[[#This Row],[HORA TERMINO]]-Tabla1[[#This Row],[HORA INICIO]])+MINUTE(Tabla1[[#This Row],[HORA TERMINO]]-Tabla1[[#This Row],[HORA INICIO]])/60)</f>
        <v>3.45</v>
      </c>
      <c r="O804" s="1" t="str">
        <f ca="1">IF(AND(K804=I804,J804="CONFORME"),"FECHA CUMPLIDA",IF(J804="STAND BY","STAND BY",IF(J804=""," ",IF(Tabla1[[#This Row],[FECHA EJEC.]]="","PENDIENTE",CONCATENATE("RETRASO DE ",(K804-I804)," DIAS")))))</f>
        <v>FECHA CUMPLIDA</v>
      </c>
      <c r="P804" s="2" t="str">
        <f ca="1">VLOOKUP(MONTH(Tabla1[[#This Row],[FECHA PROG.]]),Tabla2[],2,0)</f>
        <v>Feb</v>
      </c>
      <c r="Q804" s="1">
        <f ca="1">YEAR(Tabla1[[#This Row],[FECHA PROG.]])</f>
        <v>2018</v>
      </c>
      <c r="R804" s="8">
        <f ca="1">360-SUMIFS(Tabla1[HORAS],Tabla1[MÁQUINA],Tabla1[[#This Row],[MÁQUINA]],Tabla1[AÑO],Tabla1[[#This Row],[AÑO]],Tabla1[MES],Tabla1[[#This Row],[MES]])</f>
        <v>318.2</v>
      </c>
      <c r="S804" s="17">
        <f ca="1">Tabla1[[#This Row],[HORAS DISPONIBLES]]/360</f>
        <v>0.88388888888888884</v>
      </c>
    </row>
    <row r="805" spans="1:19" x14ac:dyDescent="0.2">
      <c r="A805" s="1" t="s">
        <v>144</v>
      </c>
      <c r="B805" s="1" t="s">
        <v>36</v>
      </c>
      <c r="C805" s="1" t="str">
        <f ca="1">VLOOKUP(RANDBETWEEN(1,13),Tablas!$N$7:$O$19,2,0)</f>
        <v>TRACTORES</v>
      </c>
      <c r="D805" s="1" t="s">
        <v>12</v>
      </c>
      <c r="E805" s="1" t="s">
        <v>21</v>
      </c>
      <c r="F805" s="1">
        <v>107</v>
      </c>
      <c r="G805" s="1" t="s">
        <v>19</v>
      </c>
      <c r="H805" s="1">
        <v>1698</v>
      </c>
      <c r="I805" s="2">
        <f t="shared" ca="1" si="12"/>
        <v>43152</v>
      </c>
      <c r="J805" s="1" t="str">
        <f ca="1">IFERROR(IF(YEAR(Tabla1[[#This Row],[FECHA EJEC.]])&gt;0,"CONFORME","STANDBY"),"PENDIENTE")</f>
        <v>PENDIENTE</v>
      </c>
      <c r="K805" s="2" t="str">
        <f ca="1">IF(VLOOKUP(RANDBETWEEN(1,20),Tablas!$Q$6:$R$25,2,0)=0,"",Tabla1[[#This Row],[FECHA PROG.]]+VLOOKUP(RANDBETWEEN(1,20),Tablas!$Q$6:$R$25,2,0))</f>
        <v/>
      </c>
      <c r="L805" s="7" t="str">
        <f ca="1">IF(Tabla1[[#This Row],[FECHA EJEC.]]="","",TIME(RANDBETWEEN(9,15),RANDBETWEEN(10,40),0))</f>
        <v/>
      </c>
      <c r="M805" s="7" t="str">
        <f ca="1">IF(Tabla1[[#This Row],[FECHA EJEC.]]="","",Tabla1[[#This Row],[HORA INICIO]]+TIME(RANDBETWEEN(1,4),RANDBETWEEN(10,30),0))</f>
        <v/>
      </c>
      <c r="N805" s="8" t="str">
        <f ca="1">IF(Tabla1[[#This Row],[FECHA EJEC.]]="","",HOUR(Tabla1[[#This Row],[HORA TERMINO]]-Tabla1[[#This Row],[HORA INICIO]])+MINUTE(Tabla1[[#This Row],[HORA TERMINO]]-Tabla1[[#This Row],[HORA INICIO]])/60)</f>
        <v/>
      </c>
      <c r="O805" s="1" t="str">
        <f ca="1">IF(AND(K805=I805,J805="CONFORME"),"FECHA CUMPLIDA",IF(J805="STAND BY","STAND BY",IF(J805=""," ",IF(Tabla1[[#This Row],[FECHA EJEC.]]="","PENDIENTE",CONCATENATE("RETRASO DE ",(K805-I805)," DIAS")))))</f>
        <v>PENDIENTE</v>
      </c>
      <c r="P805" s="2" t="str">
        <f ca="1">VLOOKUP(MONTH(Tabla1[[#This Row],[FECHA PROG.]]),Tabla2[],2,0)</f>
        <v>Feb</v>
      </c>
      <c r="Q805" s="1">
        <f ca="1">YEAR(Tabla1[[#This Row],[FECHA PROG.]])</f>
        <v>2018</v>
      </c>
      <c r="R805" s="8">
        <f ca="1">360-SUMIFS(Tabla1[HORAS],Tabla1[MÁQUINA],Tabla1[[#This Row],[MÁQUINA]],Tabla1[AÑO],Tabla1[[#This Row],[AÑO]],Tabla1[MES],Tabla1[[#This Row],[MES]])</f>
        <v>355.63333333333333</v>
      </c>
      <c r="S805" s="17">
        <f ca="1">Tabla1[[#This Row],[HORAS DISPONIBLES]]/360</f>
        <v>0.9878703703703704</v>
      </c>
    </row>
    <row r="806" spans="1:19" x14ac:dyDescent="0.2">
      <c r="A806" s="1" t="s">
        <v>140</v>
      </c>
      <c r="B806" s="1" t="s">
        <v>30</v>
      </c>
      <c r="C806" s="1" t="str">
        <f ca="1">VLOOKUP(RANDBETWEEN(1,13),Tablas!$N$7:$O$19,2,0)</f>
        <v>LAS VOLQUETAS</v>
      </c>
      <c r="D806" s="1" t="s">
        <v>12</v>
      </c>
      <c r="E806" s="1" t="s">
        <v>24</v>
      </c>
      <c r="F806" s="1">
        <v>201</v>
      </c>
      <c r="G806" s="1" t="s">
        <v>25</v>
      </c>
      <c r="H806" s="1">
        <v>1168</v>
      </c>
      <c r="I806" s="2">
        <f t="shared" ca="1" si="12"/>
        <v>43217</v>
      </c>
      <c r="J806" s="1" t="str">
        <f ca="1">IFERROR(IF(YEAR(Tabla1[[#This Row],[FECHA EJEC.]])&gt;0,"CONFORME","STANDBY"),"PENDIENTE")</f>
        <v>CONFORME</v>
      </c>
      <c r="K806" s="2">
        <f ca="1">IF(VLOOKUP(RANDBETWEEN(1,20),Tablas!$Q$6:$R$25,2,0)=0,"",Tabla1[[#This Row],[FECHA PROG.]]+VLOOKUP(RANDBETWEEN(1,20),Tablas!$Q$6:$R$25,2,0))</f>
        <v>43217</v>
      </c>
      <c r="L806" s="7">
        <f ca="1">IF(Tabla1[[#This Row],[FECHA EJEC.]]="","",TIME(RANDBETWEEN(9,15),RANDBETWEEN(10,40),0))</f>
        <v>0.43611111111111112</v>
      </c>
      <c r="M806" s="7">
        <f ca="1">IF(Tabla1[[#This Row],[FECHA EJEC.]]="","",Tabla1[[#This Row],[HORA INICIO]]+TIME(RANDBETWEEN(1,4),RANDBETWEEN(10,30),0))</f>
        <v>0.62083333333333335</v>
      </c>
      <c r="N806" s="8">
        <f ca="1">IF(Tabla1[[#This Row],[FECHA EJEC.]]="","",HOUR(Tabla1[[#This Row],[HORA TERMINO]]-Tabla1[[#This Row],[HORA INICIO]])+MINUTE(Tabla1[[#This Row],[HORA TERMINO]]-Tabla1[[#This Row],[HORA INICIO]])/60)</f>
        <v>4.4333333333333336</v>
      </c>
      <c r="O806" s="1" t="str">
        <f ca="1">IF(AND(K806=I806,J806="CONFORME"),"FECHA CUMPLIDA",IF(J806="STAND BY","STAND BY",IF(J806=""," ",IF(Tabla1[[#This Row],[FECHA EJEC.]]="","PENDIENTE",CONCATENATE("RETRASO DE ",(K806-I806)," DIAS")))))</f>
        <v>FECHA CUMPLIDA</v>
      </c>
      <c r="P806" s="2" t="str">
        <f ca="1">VLOOKUP(MONTH(Tabla1[[#This Row],[FECHA PROG.]]),Tabla2[],2,0)</f>
        <v>Abr</v>
      </c>
      <c r="Q806" s="1">
        <f ca="1">YEAR(Tabla1[[#This Row],[FECHA PROG.]])</f>
        <v>2018</v>
      </c>
      <c r="R806" s="8">
        <f ca="1">360-SUMIFS(Tabla1[HORAS],Tabla1[MÁQUINA],Tabla1[[#This Row],[MÁQUINA]],Tabla1[AÑO],Tabla1[[#This Row],[AÑO]],Tabla1[MES],Tabla1[[#This Row],[MES]])</f>
        <v>351.18333333333334</v>
      </c>
      <c r="S806" s="17">
        <f ca="1">Tabla1[[#This Row],[HORAS DISPONIBLES]]/360</f>
        <v>0.97550925925925924</v>
      </c>
    </row>
    <row r="807" spans="1:19" x14ac:dyDescent="0.2">
      <c r="A807" s="1" t="s">
        <v>151</v>
      </c>
      <c r="B807" s="1" t="s">
        <v>47</v>
      </c>
      <c r="C807" s="1" t="str">
        <f ca="1">VLOOKUP(RANDBETWEEN(1,13),Tablas!$N$7:$O$19,2,0)</f>
        <v>RETROEXCAVADORA</v>
      </c>
      <c r="D807" s="1" t="s">
        <v>12</v>
      </c>
      <c r="E807" s="1" t="s">
        <v>13</v>
      </c>
      <c r="F807" s="1">
        <v>107</v>
      </c>
      <c r="G807" s="1" t="s">
        <v>14</v>
      </c>
      <c r="H807" s="1">
        <v>1420</v>
      </c>
      <c r="I807" s="2">
        <f t="shared" ca="1" si="12"/>
        <v>43394</v>
      </c>
      <c r="J807" s="1" t="str">
        <f ca="1">IFERROR(IF(YEAR(Tabla1[[#This Row],[FECHA EJEC.]])&gt;0,"CONFORME","STANDBY"),"PENDIENTE")</f>
        <v>CONFORME</v>
      </c>
      <c r="K807" s="2">
        <f ca="1">IF(VLOOKUP(RANDBETWEEN(1,20),Tablas!$Q$6:$R$25,2,0)=0,"",Tabla1[[#This Row],[FECHA PROG.]]+VLOOKUP(RANDBETWEEN(1,20),Tablas!$Q$6:$R$25,2,0))</f>
        <v>43396</v>
      </c>
      <c r="L807" s="7">
        <f ca="1">IF(Tabla1[[#This Row],[FECHA EJEC.]]="","",TIME(RANDBETWEEN(9,15),RANDBETWEEN(10,40),0))</f>
        <v>0.47013888888888888</v>
      </c>
      <c r="M807" s="7">
        <f ca="1">IF(Tabla1[[#This Row],[FECHA EJEC.]]="","",Tabla1[[#This Row],[HORA INICIO]]+TIME(RANDBETWEEN(1,4),RANDBETWEEN(10,30),0))</f>
        <v>0.60416666666666663</v>
      </c>
      <c r="N807" s="8">
        <f ca="1">IF(Tabla1[[#This Row],[FECHA EJEC.]]="","",HOUR(Tabla1[[#This Row],[HORA TERMINO]]-Tabla1[[#This Row],[HORA INICIO]])+MINUTE(Tabla1[[#This Row],[HORA TERMINO]]-Tabla1[[#This Row],[HORA INICIO]])/60)</f>
        <v>3.2166666666666668</v>
      </c>
      <c r="O807" s="1" t="str">
        <f ca="1">IF(AND(K807=I807,J807="CONFORME"),"FECHA CUMPLIDA",IF(J807="STAND BY","STAND BY",IF(J807=""," ",IF(Tabla1[[#This Row],[FECHA EJEC.]]="","PENDIENTE",CONCATENATE("RETRASO DE ",(K807-I807)," DIAS")))))</f>
        <v>RETRASO DE 2 DIAS</v>
      </c>
      <c r="P807" s="2" t="str">
        <f ca="1">VLOOKUP(MONTH(Tabla1[[#This Row],[FECHA PROG.]]),Tabla2[],2,0)</f>
        <v>Oct</v>
      </c>
      <c r="Q807" s="1">
        <f ca="1">YEAR(Tabla1[[#This Row],[FECHA PROG.]])</f>
        <v>2018</v>
      </c>
      <c r="R807" s="8">
        <f ca="1">360-SUMIFS(Tabla1[HORAS],Tabla1[MÁQUINA],Tabla1[[#This Row],[MÁQUINA]],Tabla1[AÑO],Tabla1[[#This Row],[AÑO]],Tabla1[MES],Tabla1[[#This Row],[MES]])</f>
        <v>348.95</v>
      </c>
      <c r="S807" s="17">
        <f ca="1">Tabla1[[#This Row],[HORAS DISPONIBLES]]/360</f>
        <v>0.96930555555555553</v>
      </c>
    </row>
    <row r="808" spans="1:19" x14ac:dyDescent="0.2">
      <c r="A808" s="1" t="s">
        <v>154</v>
      </c>
      <c r="B808" s="1" t="s">
        <v>79</v>
      </c>
      <c r="C808" s="1" t="str">
        <f ca="1">VLOOKUP(RANDBETWEEN(1,13),Tablas!$N$7:$O$19,2,0)</f>
        <v>EXCAVADORA</v>
      </c>
      <c r="E808" s="1" t="s">
        <v>21</v>
      </c>
      <c r="F808" s="1">
        <v>107</v>
      </c>
      <c r="G808" s="1" t="s">
        <v>19</v>
      </c>
      <c r="H808" s="1">
        <v>1698</v>
      </c>
      <c r="I808" s="2">
        <f t="shared" ca="1" si="12"/>
        <v>43503</v>
      </c>
      <c r="J808" s="1" t="str">
        <f ca="1">IFERROR(IF(YEAR(Tabla1[[#This Row],[FECHA EJEC.]])&gt;0,"CONFORME","STANDBY"),"PENDIENTE")</f>
        <v>CONFORME</v>
      </c>
      <c r="K808" s="2">
        <f ca="1">IF(VLOOKUP(RANDBETWEEN(1,20),Tablas!$Q$6:$R$25,2,0)=0,"",Tabla1[[#This Row],[FECHA PROG.]]+VLOOKUP(RANDBETWEEN(1,20),Tablas!$Q$6:$R$25,2,0))</f>
        <v>43506</v>
      </c>
      <c r="L808" s="7">
        <f ca="1">IF(Tabla1[[#This Row],[FECHA EJEC.]]="","",TIME(RANDBETWEEN(9,15),RANDBETWEEN(10,40),0))</f>
        <v>0.40277777777777779</v>
      </c>
      <c r="M808" s="7">
        <f ca="1">IF(Tabla1[[#This Row],[FECHA EJEC.]]="","",Tabla1[[#This Row],[HORA INICIO]]+TIME(RANDBETWEEN(1,4),RANDBETWEEN(10,30),0))</f>
        <v>0.45972222222222225</v>
      </c>
      <c r="N808" s="8">
        <f ca="1">IF(Tabla1[[#This Row],[FECHA EJEC.]]="","",HOUR(Tabla1[[#This Row],[HORA TERMINO]]-Tabla1[[#This Row],[HORA INICIO]])+MINUTE(Tabla1[[#This Row],[HORA TERMINO]]-Tabla1[[#This Row],[HORA INICIO]])/60)</f>
        <v>1.3666666666666667</v>
      </c>
      <c r="O808" s="1" t="str">
        <f ca="1">IF(AND(K808=I808,J808="CONFORME"),"FECHA CUMPLIDA",IF(J808="STAND BY","STAND BY",IF(J808=""," ",IF(Tabla1[[#This Row],[FECHA EJEC.]]="","PENDIENTE",CONCATENATE("RETRASO DE ",(K808-I808)," DIAS")))))</f>
        <v>RETRASO DE 3 DIAS</v>
      </c>
      <c r="P808" s="2" t="str">
        <f ca="1">VLOOKUP(MONTH(Tabla1[[#This Row],[FECHA PROG.]]),Tabla2[],2,0)</f>
        <v>Feb</v>
      </c>
      <c r="Q808" s="1">
        <f ca="1">YEAR(Tabla1[[#This Row],[FECHA PROG.]])</f>
        <v>2019</v>
      </c>
      <c r="R808" s="8">
        <f ca="1">360-SUMIFS(Tabla1[HORAS],Tabla1[MÁQUINA],Tabla1[[#This Row],[MÁQUINA]],Tabla1[AÑO],Tabla1[[#This Row],[AÑO]],Tabla1[MES],Tabla1[[#This Row],[MES]])</f>
        <v>344.26666666666665</v>
      </c>
      <c r="S808" s="17">
        <f ca="1">Tabla1[[#This Row],[HORAS DISPONIBLES]]/360</f>
        <v>0.9562962962962962</v>
      </c>
    </row>
    <row r="809" spans="1:19" x14ac:dyDescent="0.2">
      <c r="A809" s="1" t="s">
        <v>191</v>
      </c>
      <c r="B809" s="1" t="s">
        <v>100</v>
      </c>
      <c r="C809" s="1" t="str">
        <f ca="1">VLOOKUP(RANDBETWEEN(1,13),Tablas!$N$7:$O$19,2,0)</f>
        <v>CISTERNAS DE AGUA</v>
      </c>
      <c r="D809" s="1" t="s">
        <v>12</v>
      </c>
      <c r="E809" s="1" t="s">
        <v>18</v>
      </c>
      <c r="F809" s="1">
        <v>201</v>
      </c>
      <c r="G809" s="1" t="s">
        <v>55</v>
      </c>
      <c r="H809" s="1">
        <v>1911</v>
      </c>
      <c r="I809" s="2">
        <f t="shared" ca="1" si="12"/>
        <v>43325</v>
      </c>
      <c r="J809" s="1" t="str">
        <f ca="1">IFERROR(IF(YEAR(Tabla1[[#This Row],[FECHA EJEC.]])&gt;0,"CONFORME","STANDBY"),"PENDIENTE")</f>
        <v>CONFORME</v>
      </c>
      <c r="K809" s="2">
        <f ca="1">IF(VLOOKUP(RANDBETWEEN(1,20),Tablas!$Q$6:$R$25,2,0)=0,"",Tabla1[[#This Row],[FECHA PROG.]]+VLOOKUP(RANDBETWEEN(1,20),Tablas!$Q$6:$R$25,2,0))</f>
        <v>43327</v>
      </c>
      <c r="L809" s="7">
        <f ca="1">IF(Tabla1[[#This Row],[FECHA EJEC.]]="","",TIME(RANDBETWEEN(9,15),RANDBETWEEN(10,40),0))</f>
        <v>0.60138888888888886</v>
      </c>
      <c r="M809" s="7">
        <f ca="1">IF(Tabla1[[#This Row],[FECHA EJEC.]]="","",Tabla1[[#This Row],[HORA INICIO]]+TIME(RANDBETWEEN(1,4),RANDBETWEEN(10,30),0))</f>
        <v>0.7763888888888888</v>
      </c>
      <c r="N809" s="8">
        <f ca="1">IF(Tabla1[[#This Row],[FECHA EJEC.]]="","",HOUR(Tabla1[[#This Row],[HORA TERMINO]]-Tabla1[[#This Row],[HORA INICIO]])+MINUTE(Tabla1[[#This Row],[HORA TERMINO]]-Tabla1[[#This Row],[HORA INICIO]])/60)</f>
        <v>4.2</v>
      </c>
      <c r="O809" s="1" t="str">
        <f ca="1">IF(AND(K809=I809,J809="CONFORME"),"FECHA CUMPLIDA",IF(J809="STAND BY","STAND BY",IF(J809=""," ",IF(Tabla1[[#This Row],[FECHA EJEC.]]="","PENDIENTE",CONCATENATE("RETRASO DE ",(K809-I809)," DIAS")))))</f>
        <v>RETRASO DE 2 DIAS</v>
      </c>
      <c r="P809" s="2" t="str">
        <f ca="1">VLOOKUP(MONTH(Tabla1[[#This Row],[FECHA PROG.]]),Tabla2[],2,0)</f>
        <v>Ago</v>
      </c>
      <c r="Q809" s="1">
        <f ca="1">YEAR(Tabla1[[#This Row],[FECHA PROG.]])</f>
        <v>2018</v>
      </c>
      <c r="R809" s="8">
        <f ca="1">360-SUMIFS(Tabla1[HORAS],Tabla1[MÁQUINA],Tabla1[[#This Row],[MÁQUINA]],Tabla1[AÑO],Tabla1[[#This Row],[AÑO]],Tabla1[MES],Tabla1[[#This Row],[MES]])</f>
        <v>355.8</v>
      </c>
      <c r="S809" s="17">
        <f ca="1">Tabla1[[#This Row],[HORAS DISPONIBLES]]/360</f>
        <v>0.9883333333333334</v>
      </c>
    </row>
    <row r="810" spans="1:19" x14ac:dyDescent="0.2">
      <c r="A810" s="1" t="s">
        <v>139</v>
      </c>
      <c r="B810" s="1" t="s">
        <v>32</v>
      </c>
      <c r="C810" s="1" t="str">
        <f ca="1">VLOOKUP(RANDBETWEEN(1,13),Tablas!$N$7:$O$19,2,0)</f>
        <v>EXCAVADORA</v>
      </c>
      <c r="D810" s="1" t="s">
        <v>12</v>
      </c>
      <c r="E810" s="1" t="s">
        <v>13</v>
      </c>
      <c r="F810" s="1">
        <v>106</v>
      </c>
      <c r="G810" s="1" t="s">
        <v>29</v>
      </c>
      <c r="H810" s="1">
        <v>908</v>
      </c>
      <c r="I810" s="2">
        <f t="shared" ca="1" si="12"/>
        <v>43504</v>
      </c>
      <c r="J810" s="1" t="str">
        <f ca="1">IFERROR(IF(YEAR(Tabla1[[#This Row],[FECHA EJEC.]])&gt;0,"CONFORME","STANDBY"),"PENDIENTE")</f>
        <v>CONFORME</v>
      </c>
      <c r="K810" s="2">
        <f ca="1">IF(VLOOKUP(RANDBETWEEN(1,20),Tablas!$Q$6:$R$25,2,0)=0,"",Tabla1[[#This Row],[FECHA PROG.]]+VLOOKUP(RANDBETWEEN(1,20),Tablas!$Q$6:$R$25,2,0))</f>
        <v>43508</v>
      </c>
      <c r="L810" s="7">
        <f ca="1">IF(Tabla1[[#This Row],[FECHA EJEC.]]="","",TIME(RANDBETWEEN(9,15),RANDBETWEEN(10,40),0))</f>
        <v>0.4826388888888889</v>
      </c>
      <c r="M810" s="7">
        <f ca="1">IF(Tabla1[[#This Row],[FECHA EJEC.]]="","",Tabla1[[#This Row],[HORA INICIO]]+TIME(RANDBETWEEN(1,4),RANDBETWEEN(10,30),0))</f>
        <v>0.58472222222222225</v>
      </c>
      <c r="N810" s="8">
        <f ca="1">IF(Tabla1[[#This Row],[FECHA EJEC.]]="","",HOUR(Tabla1[[#This Row],[HORA TERMINO]]-Tabla1[[#This Row],[HORA INICIO]])+MINUTE(Tabla1[[#This Row],[HORA TERMINO]]-Tabla1[[#This Row],[HORA INICIO]])/60)</f>
        <v>2.4500000000000002</v>
      </c>
      <c r="O810" s="1" t="str">
        <f ca="1">IF(AND(K810=I810,J810="CONFORME"),"FECHA CUMPLIDA",IF(J810="STAND BY","STAND BY",IF(J810=""," ",IF(Tabla1[[#This Row],[FECHA EJEC.]]="","PENDIENTE",CONCATENATE("RETRASO DE ",(K810-I810)," DIAS")))))</f>
        <v>RETRASO DE 4 DIAS</v>
      </c>
      <c r="P810" s="2" t="str">
        <f ca="1">VLOOKUP(MONTH(Tabla1[[#This Row],[FECHA PROG.]]),Tabla2[],2,0)</f>
        <v>Feb</v>
      </c>
      <c r="Q810" s="1">
        <f ca="1">YEAR(Tabla1[[#This Row],[FECHA PROG.]])</f>
        <v>2019</v>
      </c>
      <c r="R810" s="8">
        <f ca="1">360-SUMIFS(Tabla1[HORAS],Tabla1[MÁQUINA],Tabla1[[#This Row],[MÁQUINA]],Tabla1[AÑO],Tabla1[[#This Row],[AÑO]],Tabla1[MES],Tabla1[[#This Row],[MES]])</f>
        <v>312.64999999999998</v>
      </c>
      <c r="S810" s="17">
        <f ca="1">Tabla1[[#This Row],[HORAS DISPONIBLES]]/360</f>
        <v>0.8684722222222222</v>
      </c>
    </row>
    <row r="811" spans="1:19" x14ac:dyDescent="0.2">
      <c r="A811" s="1" t="s">
        <v>139</v>
      </c>
      <c r="B811" s="1" t="s">
        <v>32</v>
      </c>
      <c r="C811" s="1" t="str">
        <f ca="1">VLOOKUP(RANDBETWEEN(1,13),Tablas!$N$7:$O$19,2,0)</f>
        <v>MOTONIVELADORA</v>
      </c>
      <c r="D811" s="1" t="s">
        <v>12</v>
      </c>
      <c r="E811" s="1" t="s">
        <v>18</v>
      </c>
      <c r="F811" s="1">
        <v>106</v>
      </c>
      <c r="G811" s="1" t="s">
        <v>19</v>
      </c>
      <c r="H811" s="1">
        <v>1698</v>
      </c>
      <c r="I811" s="2">
        <f t="shared" ca="1" si="12"/>
        <v>43314</v>
      </c>
      <c r="J811" s="1" t="str">
        <f ca="1">IFERROR(IF(YEAR(Tabla1[[#This Row],[FECHA EJEC.]])&gt;0,"CONFORME","STANDBY"),"PENDIENTE")</f>
        <v>PENDIENTE</v>
      </c>
      <c r="K811" s="2" t="str">
        <f ca="1">IF(VLOOKUP(RANDBETWEEN(1,20),Tablas!$Q$6:$R$25,2,0)=0,"",Tabla1[[#This Row],[FECHA PROG.]]+VLOOKUP(RANDBETWEEN(1,20),Tablas!$Q$6:$R$25,2,0))</f>
        <v/>
      </c>
      <c r="L811" s="7" t="str">
        <f ca="1">IF(Tabla1[[#This Row],[FECHA EJEC.]]="","",TIME(RANDBETWEEN(9,15),RANDBETWEEN(10,40),0))</f>
        <v/>
      </c>
      <c r="M811" s="7" t="str">
        <f ca="1">IF(Tabla1[[#This Row],[FECHA EJEC.]]="","",Tabla1[[#This Row],[HORA INICIO]]+TIME(RANDBETWEEN(1,4),RANDBETWEEN(10,30),0))</f>
        <v/>
      </c>
      <c r="N811" s="8" t="str">
        <f ca="1">IF(Tabla1[[#This Row],[FECHA EJEC.]]="","",HOUR(Tabla1[[#This Row],[HORA TERMINO]]-Tabla1[[#This Row],[HORA INICIO]])+MINUTE(Tabla1[[#This Row],[HORA TERMINO]]-Tabla1[[#This Row],[HORA INICIO]])/60)</f>
        <v/>
      </c>
      <c r="O811" s="1" t="str">
        <f ca="1">IF(AND(K811=I811,J811="CONFORME"),"FECHA CUMPLIDA",IF(J811="STAND BY","STAND BY",IF(J811=""," ",IF(Tabla1[[#This Row],[FECHA EJEC.]]="","PENDIENTE",CONCATENATE("RETRASO DE ",(K811-I811)," DIAS")))))</f>
        <v>PENDIENTE</v>
      </c>
      <c r="P811" s="2" t="str">
        <f ca="1">VLOOKUP(MONTH(Tabla1[[#This Row],[FECHA PROG.]]),Tabla2[],2,0)</f>
        <v>Ago</v>
      </c>
      <c r="Q811" s="1">
        <f ca="1">YEAR(Tabla1[[#This Row],[FECHA PROG.]])</f>
        <v>2018</v>
      </c>
      <c r="R811" s="8">
        <f ca="1">360-SUMIFS(Tabla1[HORAS],Tabla1[MÁQUINA],Tabla1[[#This Row],[MÁQUINA]],Tabla1[AÑO],Tabla1[[#This Row],[AÑO]],Tabla1[MES],Tabla1[[#This Row],[MES]])</f>
        <v>310.93333333333334</v>
      </c>
      <c r="S811" s="17">
        <f ca="1">Tabla1[[#This Row],[HORAS DISPONIBLES]]/360</f>
        <v>0.86370370370370375</v>
      </c>
    </row>
    <row r="812" spans="1:19" x14ac:dyDescent="0.2">
      <c r="A812" s="1" t="s">
        <v>142</v>
      </c>
      <c r="B812" s="1" t="s">
        <v>33</v>
      </c>
      <c r="C812" s="1" t="str">
        <f ca="1">VLOOKUP(RANDBETWEEN(1,13),Tablas!$N$7:$O$19,2,0)</f>
        <v>MOTONIVELADORA</v>
      </c>
      <c r="D812" s="1" t="s">
        <v>12</v>
      </c>
      <c r="E812" s="1" t="s">
        <v>24</v>
      </c>
      <c r="F812" s="1">
        <v>201</v>
      </c>
      <c r="G812" s="1" t="s">
        <v>25</v>
      </c>
      <c r="H812" s="1">
        <v>1168</v>
      </c>
      <c r="I812" s="2">
        <f t="shared" ca="1" si="12"/>
        <v>43448</v>
      </c>
      <c r="J812" s="1" t="str">
        <f ca="1">IFERROR(IF(YEAR(Tabla1[[#This Row],[FECHA EJEC.]])&gt;0,"CONFORME","STANDBY"),"PENDIENTE")</f>
        <v>CONFORME</v>
      </c>
      <c r="K812" s="2">
        <f ca="1">IF(VLOOKUP(RANDBETWEEN(1,20),Tablas!$Q$6:$R$25,2,0)=0,"",Tabla1[[#This Row],[FECHA PROG.]]+VLOOKUP(RANDBETWEEN(1,20),Tablas!$Q$6:$R$25,2,0))</f>
        <v>43450</v>
      </c>
      <c r="L812" s="7">
        <f ca="1">IF(Tabla1[[#This Row],[FECHA EJEC.]]="","",TIME(RANDBETWEEN(9,15),RANDBETWEEN(10,40),0))</f>
        <v>0.43333333333333335</v>
      </c>
      <c r="M812" s="7">
        <f ca="1">IF(Tabla1[[#This Row],[FECHA EJEC.]]="","",Tabla1[[#This Row],[HORA INICIO]]+TIME(RANDBETWEEN(1,4),RANDBETWEEN(10,30),0))</f>
        <v>0.6118055555555556</v>
      </c>
      <c r="N812" s="8">
        <f ca="1">IF(Tabla1[[#This Row],[FECHA EJEC.]]="","",HOUR(Tabla1[[#This Row],[HORA TERMINO]]-Tabla1[[#This Row],[HORA INICIO]])+MINUTE(Tabla1[[#This Row],[HORA TERMINO]]-Tabla1[[#This Row],[HORA INICIO]])/60)</f>
        <v>4.2833333333333332</v>
      </c>
      <c r="O812" s="1" t="str">
        <f ca="1">IF(AND(K812=I812,J812="CONFORME"),"FECHA CUMPLIDA",IF(J812="STAND BY","STAND BY",IF(J812=""," ",IF(Tabla1[[#This Row],[FECHA EJEC.]]="","PENDIENTE",CONCATENATE("RETRASO DE ",(K812-I812)," DIAS")))))</f>
        <v>RETRASO DE 2 DIAS</v>
      </c>
      <c r="P812" s="2" t="str">
        <f ca="1">VLOOKUP(MONTH(Tabla1[[#This Row],[FECHA PROG.]]),Tabla2[],2,0)</f>
        <v>Dic</v>
      </c>
      <c r="Q812" s="1">
        <f ca="1">YEAR(Tabla1[[#This Row],[FECHA PROG.]])</f>
        <v>2018</v>
      </c>
      <c r="R812" s="8">
        <f ca="1">360-SUMIFS(Tabla1[HORAS],Tabla1[MÁQUINA],Tabla1[[#This Row],[MÁQUINA]],Tabla1[AÑO],Tabla1[[#This Row],[AÑO]],Tabla1[MES],Tabla1[[#This Row],[MES]])</f>
        <v>350.33333333333331</v>
      </c>
      <c r="S812" s="17">
        <f ca="1">Tabla1[[#This Row],[HORAS DISPONIBLES]]/360</f>
        <v>0.9731481481481481</v>
      </c>
    </row>
    <row r="813" spans="1:19" x14ac:dyDescent="0.2">
      <c r="A813" s="1" t="s">
        <v>134</v>
      </c>
      <c r="B813" s="1" t="s">
        <v>48</v>
      </c>
      <c r="C813" s="1" t="str">
        <f ca="1">VLOOKUP(RANDBETWEEN(1,13),Tablas!$N$7:$O$19,2,0)</f>
        <v>DRAGALINA</v>
      </c>
      <c r="D813" s="1" t="s">
        <v>12</v>
      </c>
      <c r="E813" s="1" t="s">
        <v>13</v>
      </c>
      <c r="F813" s="1">
        <v>107</v>
      </c>
      <c r="G813" s="1" t="s">
        <v>14</v>
      </c>
      <c r="H813" s="1">
        <v>1420</v>
      </c>
      <c r="I813" s="2">
        <f t="shared" ca="1" si="12"/>
        <v>43399</v>
      </c>
      <c r="J813" s="1" t="str">
        <f ca="1">IFERROR(IF(YEAR(Tabla1[[#This Row],[FECHA EJEC.]])&gt;0,"CONFORME","STANDBY"),"PENDIENTE")</f>
        <v>PENDIENTE</v>
      </c>
      <c r="K813" s="2" t="str">
        <f ca="1">IF(VLOOKUP(RANDBETWEEN(1,20),Tablas!$Q$6:$R$25,2,0)=0,"",Tabla1[[#This Row],[FECHA PROG.]]+VLOOKUP(RANDBETWEEN(1,20),Tablas!$Q$6:$R$25,2,0))</f>
        <v/>
      </c>
      <c r="L813" s="7" t="str">
        <f ca="1">IF(Tabla1[[#This Row],[FECHA EJEC.]]="","",TIME(RANDBETWEEN(9,15),RANDBETWEEN(10,40),0))</f>
        <v/>
      </c>
      <c r="M813" s="7" t="str">
        <f ca="1">IF(Tabla1[[#This Row],[FECHA EJEC.]]="","",Tabla1[[#This Row],[HORA INICIO]]+TIME(RANDBETWEEN(1,4),RANDBETWEEN(10,30),0))</f>
        <v/>
      </c>
      <c r="N813" s="8" t="str">
        <f ca="1">IF(Tabla1[[#This Row],[FECHA EJEC.]]="","",HOUR(Tabla1[[#This Row],[HORA TERMINO]]-Tabla1[[#This Row],[HORA INICIO]])+MINUTE(Tabla1[[#This Row],[HORA TERMINO]]-Tabla1[[#This Row],[HORA INICIO]])/60)</f>
        <v/>
      </c>
      <c r="O813" s="1" t="str">
        <f ca="1">IF(AND(K813=I813,J813="CONFORME"),"FECHA CUMPLIDA",IF(J813="STAND BY","STAND BY",IF(J813=""," ",IF(Tabla1[[#This Row],[FECHA EJEC.]]="","PENDIENTE",CONCATENATE("RETRASO DE ",(K813-I813)," DIAS")))))</f>
        <v>PENDIENTE</v>
      </c>
      <c r="P813" s="2" t="str">
        <f ca="1">VLOOKUP(MONTH(Tabla1[[#This Row],[FECHA PROG.]]),Tabla2[],2,0)</f>
        <v>Oct</v>
      </c>
      <c r="Q813" s="1">
        <f ca="1">YEAR(Tabla1[[#This Row],[FECHA PROG.]])</f>
        <v>2018</v>
      </c>
      <c r="R813" s="8">
        <f ca="1">360-SUMIFS(Tabla1[HORAS],Tabla1[MÁQUINA],Tabla1[[#This Row],[MÁQUINA]],Tabla1[AÑO],Tabla1[[#This Row],[AÑO]],Tabla1[MES],Tabla1[[#This Row],[MES]])</f>
        <v>353.55</v>
      </c>
      <c r="S813" s="17">
        <f ca="1">Tabla1[[#This Row],[HORAS DISPONIBLES]]/360</f>
        <v>0.98208333333333342</v>
      </c>
    </row>
    <row r="814" spans="1:19" x14ac:dyDescent="0.2">
      <c r="A814" s="1" t="s">
        <v>153</v>
      </c>
      <c r="B814" s="1" t="s">
        <v>57</v>
      </c>
      <c r="C814" s="1" t="str">
        <f ca="1">VLOOKUP(RANDBETWEEN(1,13),Tablas!$N$7:$O$19,2,0)</f>
        <v>DRAGALINA</v>
      </c>
      <c r="E814" s="1" t="s">
        <v>21</v>
      </c>
      <c r="F814" s="1">
        <v>107</v>
      </c>
      <c r="G814" s="1" t="s">
        <v>19</v>
      </c>
      <c r="H814" s="1">
        <v>1698</v>
      </c>
      <c r="I814" s="2">
        <f t="shared" ca="1" si="12"/>
        <v>43137</v>
      </c>
      <c r="J814" s="1" t="str">
        <f ca="1">IFERROR(IF(YEAR(Tabla1[[#This Row],[FECHA EJEC.]])&gt;0,"CONFORME","STANDBY"),"PENDIENTE")</f>
        <v>PENDIENTE</v>
      </c>
      <c r="K814" s="2" t="str">
        <f ca="1">IF(VLOOKUP(RANDBETWEEN(1,20),Tablas!$Q$6:$R$25,2,0)=0,"",Tabla1[[#This Row],[FECHA PROG.]]+VLOOKUP(RANDBETWEEN(1,20),Tablas!$Q$6:$R$25,2,0))</f>
        <v/>
      </c>
      <c r="L814" s="7" t="str">
        <f ca="1">IF(Tabla1[[#This Row],[FECHA EJEC.]]="","",TIME(RANDBETWEEN(9,15),RANDBETWEEN(10,40),0))</f>
        <v/>
      </c>
      <c r="M814" s="7" t="str">
        <f ca="1">IF(Tabla1[[#This Row],[FECHA EJEC.]]="","",Tabla1[[#This Row],[HORA INICIO]]+TIME(RANDBETWEEN(1,4),RANDBETWEEN(10,30),0))</f>
        <v/>
      </c>
      <c r="N814" s="8" t="str">
        <f ca="1">IF(Tabla1[[#This Row],[FECHA EJEC.]]="","",HOUR(Tabla1[[#This Row],[HORA TERMINO]]-Tabla1[[#This Row],[HORA INICIO]])+MINUTE(Tabla1[[#This Row],[HORA TERMINO]]-Tabla1[[#This Row],[HORA INICIO]])/60)</f>
        <v/>
      </c>
      <c r="O814" s="1" t="str">
        <f ca="1">IF(AND(K814=I814,J814="CONFORME"),"FECHA CUMPLIDA",IF(J814="STAND BY","STAND BY",IF(J814=""," ",IF(Tabla1[[#This Row],[FECHA EJEC.]]="","PENDIENTE",CONCATENATE("RETRASO DE ",(K814-I814)," DIAS")))))</f>
        <v>PENDIENTE</v>
      </c>
      <c r="P814" s="2" t="str">
        <f ca="1">VLOOKUP(MONTH(Tabla1[[#This Row],[FECHA PROG.]]),Tabla2[],2,0)</f>
        <v>Feb</v>
      </c>
      <c r="Q814" s="1">
        <f ca="1">YEAR(Tabla1[[#This Row],[FECHA PROG.]])</f>
        <v>2018</v>
      </c>
      <c r="R814" s="8">
        <f ca="1">360-SUMIFS(Tabla1[HORAS],Tabla1[MÁQUINA],Tabla1[[#This Row],[MÁQUINA]],Tabla1[AÑO],Tabla1[[#This Row],[AÑO]],Tabla1[MES],Tabla1[[#This Row],[MES]])</f>
        <v>357.78333333333336</v>
      </c>
      <c r="S814" s="17">
        <f ca="1">Tabla1[[#This Row],[HORAS DISPONIBLES]]/360</f>
        <v>0.99384259259259267</v>
      </c>
    </row>
    <row r="815" spans="1:19" x14ac:dyDescent="0.2">
      <c r="A815" s="1" t="s">
        <v>155</v>
      </c>
      <c r="B815" s="1" t="s">
        <v>62</v>
      </c>
      <c r="C815" s="1" t="str">
        <f ca="1">VLOOKUP(RANDBETWEEN(1,13),Tablas!$N$7:$O$19,2,0)</f>
        <v>RETROEXCAVADORA</v>
      </c>
      <c r="E815" s="1" t="s">
        <v>18</v>
      </c>
      <c r="F815" s="1">
        <v>201</v>
      </c>
      <c r="G815" s="1" t="s">
        <v>55</v>
      </c>
      <c r="H815" s="1">
        <v>1911</v>
      </c>
      <c r="I815" s="2">
        <f t="shared" ca="1" si="12"/>
        <v>43357</v>
      </c>
      <c r="J815" s="1" t="str">
        <f ca="1">IFERROR(IF(YEAR(Tabla1[[#This Row],[FECHA EJEC.]])&gt;0,"CONFORME","STANDBY"),"PENDIENTE")</f>
        <v>CONFORME</v>
      </c>
      <c r="K815" s="2">
        <f ca="1">IF(VLOOKUP(RANDBETWEEN(1,20),Tablas!$Q$6:$R$25,2,0)=0,"",Tabla1[[#This Row],[FECHA PROG.]]+VLOOKUP(RANDBETWEEN(1,20),Tablas!$Q$6:$R$25,2,0))</f>
        <v>43359</v>
      </c>
      <c r="L815" s="7">
        <f ca="1">IF(Tabla1[[#This Row],[FECHA EJEC.]]="","",TIME(RANDBETWEEN(9,15),RANDBETWEEN(10,40),0))</f>
        <v>0.44236111111111109</v>
      </c>
      <c r="M815" s="7">
        <f ca="1">IF(Tabla1[[#This Row],[FECHA EJEC.]]="","",Tabla1[[#This Row],[HORA INICIO]]+TIME(RANDBETWEEN(1,4),RANDBETWEEN(10,30),0))</f>
        <v>0.4909722222222222</v>
      </c>
      <c r="N815" s="8">
        <f ca="1">IF(Tabla1[[#This Row],[FECHA EJEC.]]="","",HOUR(Tabla1[[#This Row],[HORA TERMINO]]-Tabla1[[#This Row],[HORA INICIO]])+MINUTE(Tabla1[[#This Row],[HORA TERMINO]]-Tabla1[[#This Row],[HORA INICIO]])/60)</f>
        <v>1.1666666666666667</v>
      </c>
      <c r="O815" s="1" t="str">
        <f ca="1">IF(AND(K815=I815,J815="CONFORME"),"FECHA CUMPLIDA",IF(J815="STAND BY","STAND BY",IF(J815=""," ",IF(Tabla1[[#This Row],[FECHA EJEC.]]="","PENDIENTE",CONCATENATE("RETRASO DE ",(K815-I815)," DIAS")))))</f>
        <v>RETRASO DE 2 DIAS</v>
      </c>
      <c r="P815" s="2" t="str">
        <f ca="1">VLOOKUP(MONTH(Tabla1[[#This Row],[FECHA PROG.]]),Tabla2[],2,0)</f>
        <v>Set</v>
      </c>
      <c r="Q815" s="1">
        <f ca="1">YEAR(Tabla1[[#This Row],[FECHA PROG.]])</f>
        <v>2018</v>
      </c>
      <c r="R815" s="8">
        <f ca="1">360-SUMIFS(Tabla1[HORAS],Tabla1[MÁQUINA],Tabla1[[#This Row],[MÁQUINA]],Tabla1[AÑO],Tabla1[[#This Row],[AÑO]],Tabla1[MES],Tabla1[[#This Row],[MES]])</f>
        <v>357.5</v>
      </c>
      <c r="S815" s="17">
        <f ca="1">Tabla1[[#This Row],[HORAS DISPONIBLES]]/360</f>
        <v>0.99305555555555558</v>
      </c>
    </row>
    <row r="816" spans="1:19" x14ac:dyDescent="0.2">
      <c r="A816" s="1" t="s">
        <v>188</v>
      </c>
      <c r="B816" s="1" t="s">
        <v>35</v>
      </c>
      <c r="C816" s="1" t="str">
        <f ca="1">VLOOKUP(RANDBETWEEN(1,13),Tablas!$N$7:$O$19,2,0)</f>
        <v>ESCREPA</v>
      </c>
      <c r="D816" s="1" t="s">
        <v>12</v>
      </c>
      <c r="E816" s="1" t="s">
        <v>13</v>
      </c>
      <c r="F816" s="1">
        <v>106</v>
      </c>
      <c r="G816" s="1" t="s">
        <v>29</v>
      </c>
      <c r="H816" s="1">
        <v>908</v>
      </c>
      <c r="I816" s="2">
        <f t="shared" ca="1" si="12"/>
        <v>43198</v>
      </c>
      <c r="J816" s="1" t="str">
        <f ca="1">IFERROR(IF(YEAR(Tabla1[[#This Row],[FECHA EJEC.]])&gt;0,"CONFORME","STANDBY"),"PENDIENTE")</f>
        <v>CONFORME</v>
      </c>
      <c r="K816" s="2">
        <f ca="1">IF(VLOOKUP(RANDBETWEEN(1,20),Tablas!$Q$6:$R$25,2,0)=0,"",Tabla1[[#This Row],[FECHA PROG.]]+VLOOKUP(RANDBETWEEN(1,20),Tablas!$Q$6:$R$25,2,0))</f>
        <v>43198</v>
      </c>
      <c r="L816" s="7">
        <f ca="1">IF(Tabla1[[#This Row],[FECHA EJEC.]]="","",TIME(RANDBETWEEN(9,15),RANDBETWEEN(10,40),0))</f>
        <v>0.56388888888888888</v>
      </c>
      <c r="M816" s="7">
        <f ca="1">IF(Tabla1[[#This Row],[FECHA EJEC.]]="","",Tabla1[[#This Row],[HORA INICIO]]+TIME(RANDBETWEEN(1,4),RANDBETWEEN(10,30),0))</f>
        <v>0.74583333333333335</v>
      </c>
      <c r="N816" s="8">
        <f ca="1">IF(Tabla1[[#This Row],[FECHA EJEC.]]="","",HOUR(Tabla1[[#This Row],[HORA TERMINO]]-Tabla1[[#This Row],[HORA INICIO]])+MINUTE(Tabla1[[#This Row],[HORA TERMINO]]-Tabla1[[#This Row],[HORA INICIO]])/60)</f>
        <v>4.3666666666666663</v>
      </c>
      <c r="O816" s="1" t="str">
        <f ca="1">IF(AND(K816=I816,J816="CONFORME"),"FECHA CUMPLIDA",IF(J816="STAND BY","STAND BY",IF(J816=""," ",IF(Tabla1[[#This Row],[FECHA EJEC.]]="","PENDIENTE",CONCATENATE("RETRASO DE ",(K816-I816)," DIAS")))))</f>
        <v>FECHA CUMPLIDA</v>
      </c>
      <c r="P816" s="2" t="str">
        <f ca="1">VLOOKUP(MONTH(Tabla1[[#This Row],[FECHA PROG.]]),Tabla2[],2,0)</f>
        <v>Abr</v>
      </c>
      <c r="Q816" s="1">
        <f ca="1">YEAR(Tabla1[[#This Row],[FECHA PROG.]])</f>
        <v>2018</v>
      </c>
      <c r="R816" s="8">
        <f ca="1">360-SUMIFS(Tabla1[HORAS],Tabla1[MÁQUINA],Tabla1[[#This Row],[MÁQUINA]],Tabla1[AÑO],Tabla1[[#This Row],[AÑO]],Tabla1[MES],Tabla1[[#This Row],[MES]])</f>
        <v>344.26666666666665</v>
      </c>
      <c r="S816" s="17">
        <f ca="1">Tabla1[[#This Row],[HORAS DISPONIBLES]]/360</f>
        <v>0.9562962962962962</v>
      </c>
    </row>
    <row r="817" spans="1:19" x14ac:dyDescent="0.2">
      <c r="A817" s="1" t="s">
        <v>188</v>
      </c>
      <c r="B817" s="1" t="s">
        <v>35</v>
      </c>
      <c r="C817" s="1" t="str">
        <f ca="1">VLOOKUP(RANDBETWEEN(1,13),Tablas!$N$7:$O$19,2,0)</f>
        <v>DRAGAS</v>
      </c>
      <c r="D817" s="1" t="s">
        <v>12</v>
      </c>
      <c r="E817" s="1" t="s">
        <v>18</v>
      </c>
      <c r="F817" s="1">
        <v>106</v>
      </c>
      <c r="G817" s="1" t="s">
        <v>55</v>
      </c>
      <c r="H817" s="1">
        <v>1911</v>
      </c>
      <c r="I817" s="2">
        <f t="shared" ca="1" si="12"/>
        <v>43244</v>
      </c>
      <c r="J817" s="1" t="str">
        <f ca="1">IFERROR(IF(YEAR(Tabla1[[#This Row],[FECHA EJEC.]])&gt;0,"CONFORME","STANDBY"),"PENDIENTE")</f>
        <v>PENDIENTE</v>
      </c>
      <c r="K817" s="2" t="str">
        <f ca="1">IF(VLOOKUP(RANDBETWEEN(1,20),Tablas!$Q$6:$R$25,2,0)=0,"",Tabla1[[#This Row],[FECHA PROG.]]+VLOOKUP(RANDBETWEEN(1,20),Tablas!$Q$6:$R$25,2,0))</f>
        <v/>
      </c>
      <c r="L817" s="7" t="str">
        <f ca="1">IF(Tabla1[[#This Row],[FECHA EJEC.]]="","",TIME(RANDBETWEEN(9,15),RANDBETWEEN(10,40),0))</f>
        <v/>
      </c>
      <c r="M817" s="7" t="str">
        <f ca="1">IF(Tabla1[[#This Row],[FECHA EJEC.]]="","",Tabla1[[#This Row],[HORA INICIO]]+TIME(RANDBETWEEN(1,4),RANDBETWEEN(10,30),0))</f>
        <v/>
      </c>
      <c r="N817" s="8" t="str">
        <f ca="1">IF(Tabla1[[#This Row],[FECHA EJEC.]]="","",HOUR(Tabla1[[#This Row],[HORA TERMINO]]-Tabla1[[#This Row],[HORA INICIO]])+MINUTE(Tabla1[[#This Row],[HORA TERMINO]]-Tabla1[[#This Row],[HORA INICIO]])/60)</f>
        <v/>
      </c>
      <c r="O817" s="1" t="str">
        <f ca="1">IF(AND(K817=I817,J817="CONFORME"),"FECHA CUMPLIDA",IF(J817="STAND BY","STAND BY",IF(J817=""," ",IF(Tabla1[[#This Row],[FECHA EJEC.]]="","PENDIENTE",CONCATENATE("RETRASO DE ",(K817-I817)," DIAS")))))</f>
        <v>PENDIENTE</v>
      </c>
      <c r="P817" s="2" t="str">
        <f ca="1">VLOOKUP(MONTH(Tabla1[[#This Row],[FECHA PROG.]]),Tabla2[],2,0)</f>
        <v>May</v>
      </c>
      <c r="Q817" s="1">
        <f ca="1">YEAR(Tabla1[[#This Row],[FECHA PROG.]])</f>
        <v>2018</v>
      </c>
      <c r="R817" s="8">
        <f ca="1">360-SUMIFS(Tabla1[HORAS],Tabla1[MÁQUINA],Tabla1[[#This Row],[MÁQUINA]],Tabla1[AÑO],Tabla1[[#This Row],[AÑO]],Tabla1[MES],Tabla1[[#This Row],[MES]])</f>
        <v>334.56666666666666</v>
      </c>
      <c r="S817" s="17">
        <f ca="1">Tabla1[[#This Row],[HORAS DISPONIBLES]]/360</f>
        <v>0.92935185185185187</v>
      </c>
    </row>
    <row r="818" spans="1:19" x14ac:dyDescent="0.2">
      <c r="A818" s="1" t="s">
        <v>142</v>
      </c>
      <c r="B818" s="1" t="s">
        <v>37</v>
      </c>
      <c r="C818" s="1" t="str">
        <f ca="1">VLOOKUP(RANDBETWEEN(1,13),Tablas!$N$7:$O$19,2,0)</f>
        <v>PAVIMENTADORA</v>
      </c>
      <c r="D818" s="1" t="s">
        <v>12</v>
      </c>
      <c r="E818" s="1" t="s">
        <v>24</v>
      </c>
      <c r="F818" s="1">
        <v>201</v>
      </c>
      <c r="G818" s="1" t="s">
        <v>25</v>
      </c>
      <c r="H818" s="1">
        <v>1168</v>
      </c>
      <c r="I818" s="2">
        <f t="shared" ca="1" si="12"/>
        <v>43105</v>
      </c>
      <c r="J818" s="1" t="str">
        <f ca="1">IFERROR(IF(YEAR(Tabla1[[#This Row],[FECHA EJEC.]])&gt;0,"CONFORME","STANDBY"),"PENDIENTE")</f>
        <v>CONFORME</v>
      </c>
      <c r="K818" s="2">
        <f ca="1">IF(VLOOKUP(RANDBETWEEN(1,20),Tablas!$Q$6:$R$25,2,0)=0,"",Tabla1[[#This Row],[FECHA PROG.]]+VLOOKUP(RANDBETWEEN(1,20),Tablas!$Q$6:$R$25,2,0))</f>
        <v>43107</v>
      </c>
      <c r="L818" s="7">
        <f ca="1">IF(Tabla1[[#This Row],[FECHA EJEC.]]="","",TIME(RANDBETWEEN(9,15),RANDBETWEEN(10,40),0))</f>
        <v>0.51875000000000004</v>
      </c>
      <c r="M818" s="7">
        <f ca="1">IF(Tabla1[[#This Row],[FECHA EJEC.]]="","",Tabla1[[#This Row],[HORA INICIO]]+TIME(RANDBETWEEN(1,4),RANDBETWEEN(10,30),0))</f>
        <v>0.57430555555555562</v>
      </c>
      <c r="N818" s="8">
        <f ca="1">IF(Tabla1[[#This Row],[FECHA EJEC.]]="","",HOUR(Tabla1[[#This Row],[HORA TERMINO]]-Tabla1[[#This Row],[HORA INICIO]])+MINUTE(Tabla1[[#This Row],[HORA TERMINO]]-Tabla1[[#This Row],[HORA INICIO]])/60)</f>
        <v>1.3333333333333333</v>
      </c>
      <c r="O818" s="1" t="str">
        <f ca="1">IF(AND(K818=I818,J818="CONFORME"),"FECHA CUMPLIDA",IF(J818="STAND BY","STAND BY",IF(J818=""," ",IF(Tabla1[[#This Row],[FECHA EJEC.]]="","PENDIENTE",CONCATENATE("RETRASO DE ",(K818-I818)," DIAS")))))</f>
        <v>RETRASO DE 2 DIAS</v>
      </c>
      <c r="P818" s="2" t="str">
        <f ca="1">VLOOKUP(MONTH(Tabla1[[#This Row],[FECHA PROG.]]),Tabla2[],2,0)</f>
        <v>Ene</v>
      </c>
      <c r="Q818" s="1">
        <f ca="1">YEAR(Tabla1[[#This Row],[FECHA PROG.]])</f>
        <v>2018</v>
      </c>
      <c r="R818" s="8">
        <f ca="1">360-SUMIFS(Tabla1[HORAS],Tabla1[MÁQUINA],Tabla1[[#This Row],[MÁQUINA]],Tabla1[AÑO],Tabla1[[#This Row],[AÑO]],Tabla1[MES],Tabla1[[#This Row],[MES]])</f>
        <v>351.06666666666666</v>
      </c>
      <c r="S818" s="17">
        <f ca="1">Tabla1[[#This Row],[HORAS DISPONIBLES]]/360</f>
        <v>0.97518518518518515</v>
      </c>
    </row>
    <row r="819" spans="1:19" x14ac:dyDescent="0.2">
      <c r="A819" s="1" t="s">
        <v>151</v>
      </c>
      <c r="B819" s="1" t="s">
        <v>49</v>
      </c>
      <c r="C819" s="1" t="str">
        <f ca="1">VLOOKUP(RANDBETWEEN(1,13),Tablas!$N$7:$O$19,2,0)</f>
        <v>RETROEXCAVADORA</v>
      </c>
      <c r="D819" s="1" t="s">
        <v>12</v>
      </c>
      <c r="E819" s="1" t="s">
        <v>13</v>
      </c>
      <c r="F819" s="1">
        <v>107</v>
      </c>
      <c r="G819" s="1" t="s">
        <v>14</v>
      </c>
      <c r="H819" s="1">
        <v>1420</v>
      </c>
      <c r="I819" s="2">
        <f t="shared" ca="1" si="12"/>
        <v>43445</v>
      </c>
      <c r="J819" s="1" t="str">
        <f ca="1">IFERROR(IF(YEAR(Tabla1[[#This Row],[FECHA EJEC.]])&gt;0,"CONFORME","STANDBY"),"PENDIENTE")</f>
        <v>CONFORME</v>
      </c>
      <c r="K819" s="2">
        <f ca="1">IF(VLOOKUP(RANDBETWEEN(1,20),Tablas!$Q$6:$R$25,2,0)=0,"",Tabla1[[#This Row],[FECHA PROG.]]+VLOOKUP(RANDBETWEEN(1,20),Tablas!$Q$6:$R$25,2,0))</f>
        <v>43449</v>
      </c>
      <c r="L819" s="7">
        <f ca="1">IF(Tabla1[[#This Row],[FECHA EJEC.]]="","",TIME(RANDBETWEEN(9,15),RANDBETWEEN(10,40),0))</f>
        <v>0.5083333333333333</v>
      </c>
      <c r="M819" s="7">
        <f ca="1">IF(Tabla1[[#This Row],[FECHA EJEC.]]="","",Tabla1[[#This Row],[HORA INICIO]]+TIME(RANDBETWEEN(1,4),RANDBETWEEN(10,30),0))</f>
        <v>0.6479166666666667</v>
      </c>
      <c r="N819" s="8">
        <f ca="1">IF(Tabla1[[#This Row],[FECHA EJEC.]]="","",HOUR(Tabla1[[#This Row],[HORA TERMINO]]-Tabla1[[#This Row],[HORA INICIO]])+MINUTE(Tabla1[[#This Row],[HORA TERMINO]]-Tabla1[[#This Row],[HORA INICIO]])/60)</f>
        <v>3.35</v>
      </c>
      <c r="O819" s="1" t="str">
        <f ca="1">IF(AND(K819=I819,J819="CONFORME"),"FECHA CUMPLIDA",IF(J819="STAND BY","STAND BY",IF(J819=""," ",IF(Tabla1[[#This Row],[FECHA EJEC.]]="","PENDIENTE",CONCATENATE("RETRASO DE ",(K819-I819)," DIAS")))))</f>
        <v>RETRASO DE 4 DIAS</v>
      </c>
      <c r="P819" s="2" t="str">
        <f ca="1">VLOOKUP(MONTH(Tabla1[[#This Row],[FECHA PROG.]]),Tabla2[],2,0)</f>
        <v>Dic</v>
      </c>
      <c r="Q819" s="1">
        <f ca="1">YEAR(Tabla1[[#This Row],[FECHA PROG.]])</f>
        <v>2018</v>
      </c>
      <c r="R819" s="8">
        <f ca="1">360-SUMIFS(Tabla1[HORAS],Tabla1[MÁQUINA],Tabla1[[#This Row],[MÁQUINA]],Tabla1[AÑO],Tabla1[[#This Row],[AÑO]],Tabla1[MES],Tabla1[[#This Row],[MES]])</f>
        <v>350.66666666666669</v>
      </c>
      <c r="S819" s="17">
        <f ca="1">Tabla1[[#This Row],[HORAS DISPONIBLES]]/360</f>
        <v>0.97407407407407409</v>
      </c>
    </row>
    <row r="820" spans="1:19" x14ac:dyDescent="0.2">
      <c r="A820" s="1" t="s">
        <v>139</v>
      </c>
      <c r="B820" s="1" t="s">
        <v>32</v>
      </c>
      <c r="C820" s="1" t="str">
        <f ca="1">VLOOKUP(RANDBETWEEN(1,13),Tablas!$N$7:$O$19,2,0)</f>
        <v>CARGADORA</v>
      </c>
      <c r="D820" s="1" t="s">
        <v>12</v>
      </c>
      <c r="E820" s="1" t="s">
        <v>13</v>
      </c>
      <c r="F820" s="1">
        <v>106</v>
      </c>
      <c r="G820" s="1" t="s">
        <v>14</v>
      </c>
      <c r="H820" s="1">
        <v>1420</v>
      </c>
      <c r="I820" s="2">
        <f t="shared" ca="1" si="12"/>
        <v>43277</v>
      </c>
      <c r="J820" s="1" t="str">
        <f ca="1">IFERROR(IF(YEAR(Tabla1[[#This Row],[FECHA EJEC.]])&gt;0,"CONFORME","STANDBY"),"PENDIENTE")</f>
        <v>CONFORME</v>
      </c>
      <c r="K820" s="2">
        <f ca="1">IF(VLOOKUP(RANDBETWEEN(1,20),Tablas!$Q$6:$R$25,2,0)=0,"",Tabla1[[#This Row],[FECHA PROG.]]+VLOOKUP(RANDBETWEEN(1,20),Tablas!$Q$6:$R$25,2,0))</f>
        <v>43277</v>
      </c>
      <c r="L820" s="7">
        <f ca="1">IF(Tabla1[[#This Row],[FECHA EJEC.]]="","",TIME(RANDBETWEEN(9,15),RANDBETWEEN(10,40),0))</f>
        <v>0.47083333333333333</v>
      </c>
      <c r="M820" s="7">
        <f ca="1">IF(Tabla1[[#This Row],[FECHA EJEC.]]="","",Tabla1[[#This Row],[HORA INICIO]]+TIME(RANDBETWEEN(1,4),RANDBETWEEN(10,30),0))</f>
        <v>0.60972222222222228</v>
      </c>
      <c r="N820" s="8">
        <f ca="1">IF(Tabla1[[#This Row],[FECHA EJEC.]]="","",HOUR(Tabla1[[#This Row],[HORA TERMINO]]-Tabla1[[#This Row],[HORA INICIO]])+MINUTE(Tabla1[[#This Row],[HORA TERMINO]]-Tabla1[[#This Row],[HORA INICIO]])/60)</f>
        <v>3.3333333333333335</v>
      </c>
      <c r="O820" s="1" t="str">
        <f ca="1">IF(AND(K820=I820,J820="CONFORME"),"FECHA CUMPLIDA",IF(J820="STAND BY","STAND BY",IF(J820=""," ",IF(Tabla1[[#This Row],[FECHA EJEC.]]="","PENDIENTE",CONCATENATE("RETRASO DE ",(K820-I820)," DIAS")))))</f>
        <v>FECHA CUMPLIDA</v>
      </c>
      <c r="P820" s="2" t="str">
        <f ca="1">VLOOKUP(MONTH(Tabla1[[#This Row],[FECHA PROG.]]),Tabla2[],2,0)</f>
        <v>Jun</v>
      </c>
      <c r="Q820" s="1">
        <f ca="1">YEAR(Tabla1[[#This Row],[FECHA PROG.]])</f>
        <v>2018</v>
      </c>
      <c r="R820" s="8">
        <f ca="1">360-SUMIFS(Tabla1[HORAS],Tabla1[MÁQUINA],Tabla1[[#This Row],[MÁQUINA]],Tabla1[AÑO],Tabla1[[#This Row],[AÑO]],Tabla1[MES],Tabla1[[#This Row],[MES]])</f>
        <v>306.26666666666665</v>
      </c>
      <c r="S820" s="17">
        <f ca="1">Tabla1[[#This Row],[HORAS DISPONIBLES]]/360</f>
        <v>0.85074074074074069</v>
      </c>
    </row>
    <row r="821" spans="1:19" x14ac:dyDescent="0.2">
      <c r="A821" s="1" t="s">
        <v>139</v>
      </c>
      <c r="B821" s="1" t="s">
        <v>32</v>
      </c>
      <c r="C821" s="1" t="str">
        <f ca="1">VLOOKUP(RANDBETWEEN(1,13),Tablas!$N$7:$O$19,2,0)</f>
        <v>ESCREPA</v>
      </c>
      <c r="D821" s="1" t="s">
        <v>12</v>
      </c>
      <c r="E821" s="1" t="s">
        <v>18</v>
      </c>
      <c r="F821" s="1">
        <v>106</v>
      </c>
      <c r="G821" s="1" t="s">
        <v>25</v>
      </c>
      <c r="H821" s="1">
        <v>1168</v>
      </c>
      <c r="I821" s="2">
        <f t="shared" ca="1" si="12"/>
        <v>43321</v>
      </c>
      <c r="J821" s="1" t="str">
        <f ca="1">IFERROR(IF(YEAR(Tabla1[[#This Row],[FECHA EJEC.]])&gt;0,"CONFORME","STANDBY"),"PENDIENTE")</f>
        <v>CONFORME</v>
      </c>
      <c r="K821" s="2">
        <f ca="1">IF(VLOOKUP(RANDBETWEEN(1,20),Tablas!$Q$6:$R$25,2,0)=0,"",Tabla1[[#This Row],[FECHA PROG.]]+VLOOKUP(RANDBETWEEN(1,20),Tablas!$Q$6:$R$25,2,0))</f>
        <v>43321</v>
      </c>
      <c r="L821" s="7">
        <f ca="1">IF(Tabla1[[#This Row],[FECHA EJEC.]]="","",TIME(RANDBETWEEN(9,15),RANDBETWEEN(10,40),0))</f>
        <v>0.48125000000000001</v>
      </c>
      <c r="M821" s="7">
        <f ca="1">IF(Tabla1[[#This Row],[FECHA EJEC.]]="","",Tabla1[[#This Row],[HORA INICIO]]+TIME(RANDBETWEEN(1,4),RANDBETWEEN(10,30),0))</f>
        <v>0.57916666666666672</v>
      </c>
      <c r="N821" s="8">
        <f ca="1">IF(Tabla1[[#This Row],[FECHA EJEC.]]="","",HOUR(Tabla1[[#This Row],[HORA TERMINO]]-Tabla1[[#This Row],[HORA INICIO]])+MINUTE(Tabla1[[#This Row],[HORA TERMINO]]-Tabla1[[#This Row],[HORA INICIO]])/60)</f>
        <v>2.35</v>
      </c>
      <c r="O821" s="1" t="str">
        <f ca="1">IF(AND(K821=I821,J821="CONFORME"),"FECHA CUMPLIDA",IF(J821="STAND BY","STAND BY",IF(J821=""," ",IF(Tabla1[[#This Row],[FECHA EJEC.]]="","PENDIENTE",CONCATENATE("RETRASO DE ",(K821-I821)," DIAS")))))</f>
        <v>FECHA CUMPLIDA</v>
      </c>
      <c r="P821" s="2" t="str">
        <f ca="1">VLOOKUP(MONTH(Tabla1[[#This Row],[FECHA PROG.]]),Tabla2[],2,0)</f>
        <v>Ago</v>
      </c>
      <c r="Q821" s="1">
        <f ca="1">YEAR(Tabla1[[#This Row],[FECHA PROG.]])</f>
        <v>2018</v>
      </c>
      <c r="R821" s="8">
        <f ca="1">360-SUMIFS(Tabla1[HORAS],Tabla1[MÁQUINA],Tabla1[[#This Row],[MÁQUINA]],Tabla1[AÑO],Tabla1[[#This Row],[AÑO]],Tabla1[MES],Tabla1[[#This Row],[MES]])</f>
        <v>310.93333333333334</v>
      </c>
      <c r="S821" s="17">
        <f ca="1">Tabla1[[#This Row],[HORAS DISPONIBLES]]/360</f>
        <v>0.86370370370370375</v>
      </c>
    </row>
    <row r="822" spans="1:19" x14ac:dyDescent="0.2">
      <c r="A822" s="1" t="s">
        <v>139</v>
      </c>
      <c r="B822" s="1" t="s">
        <v>28</v>
      </c>
      <c r="C822" s="1" t="str">
        <f ca="1">VLOOKUP(RANDBETWEEN(1,13),Tablas!$N$7:$O$19,2,0)</f>
        <v>DRAGALINA</v>
      </c>
      <c r="D822" s="1" t="s">
        <v>12</v>
      </c>
      <c r="E822" s="1" t="s">
        <v>13</v>
      </c>
      <c r="F822" s="1">
        <v>106</v>
      </c>
      <c r="G822" s="1" t="s">
        <v>29</v>
      </c>
      <c r="H822" s="1">
        <v>908</v>
      </c>
      <c r="I822" s="2">
        <f t="shared" ca="1" si="12"/>
        <v>43278</v>
      </c>
      <c r="J822" s="1" t="str">
        <f ca="1">IFERROR(IF(YEAR(Tabla1[[#This Row],[FECHA EJEC.]])&gt;0,"CONFORME","STANDBY"),"PENDIENTE")</f>
        <v>CONFORME</v>
      </c>
      <c r="K822" s="2">
        <f ca="1">IF(VLOOKUP(RANDBETWEEN(1,20),Tablas!$Q$6:$R$25,2,0)=0,"",Tabla1[[#This Row],[FECHA PROG.]]+VLOOKUP(RANDBETWEEN(1,20),Tablas!$Q$6:$R$25,2,0))</f>
        <v>43278</v>
      </c>
      <c r="L822" s="7">
        <f ca="1">IF(Tabla1[[#This Row],[FECHA EJEC.]]="","",TIME(RANDBETWEEN(9,15),RANDBETWEEN(10,40),0))</f>
        <v>0.55486111111111114</v>
      </c>
      <c r="M822" s="7">
        <f ca="1">IF(Tabla1[[#This Row],[FECHA EJEC.]]="","",Tabla1[[#This Row],[HORA INICIO]]+TIME(RANDBETWEEN(1,4),RANDBETWEEN(10,30),0))</f>
        <v>0.72847222222222219</v>
      </c>
      <c r="N822" s="8">
        <f ca="1">IF(Tabla1[[#This Row],[FECHA EJEC.]]="","",HOUR(Tabla1[[#This Row],[HORA TERMINO]]-Tabla1[[#This Row],[HORA INICIO]])+MINUTE(Tabla1[[#This Row],[HORA TERMINO]]-Tabla1[[#This Row],[HORA INICIO]])/60)</f>
        <v>4.166666666666667</v>
      </c>
      <c r="O822" s="1" t="str">
        <f ca="1">IF(AND(K822=I822,J822="CONFORME"),"FECHA CUMPLIDA",IF(J822="STAND BY","STAND BY",IF(J822=""," ",IF(Tabla1[[#This Row],[FECHA EJEC.]]="","PENDIENTE",CONCATENATE("RETRASO DE ",(K822-I822)," DIAS")))))</f>
        <v>FECHA CUMPLIDA</v>
      </c>
      <c r="P822" s="2" t="str">
        <f ca="1">VLOOKUP(MONTH(Tabla1[[#This Row],[FECHA PROG.]]),Tabla2[],2,0)</f>
        <v>Jun</v>
      </c>
      <c r="Q822" s="1">
        <f ca="1">YEAR(Tabla1[[#This Row],[FECHA PROG.]])</f>
        <v>2018</v>
      </c>
      <c r="R822" s="8">
        <f ca="1">360-SUMIFS(Tabla1[HORAS],Tabla1[MÁQUINA],Tabla1[[#This Row],[MÁQUINA]],Tabla1[AÑO],Tabla1[[#This Row],[AÑO]],Tabla1[MES],Tabla1[[#This Row],[MES]])</f>
        <v>306.26666666666665</v>
      </c>
      <c r="S822" s="17">
        <f ca="1">Tabla1[[#This Row],[HORAS DISPONIBLES]]/360</f>
        <v>0.85074074074074069</v>
      </c>
    </row>
    <row r="823" spans="1:19" x14ac:dyDescent="0.2">
      <c r="A823" s="1" t="s">
        <v>139</v>
      </c>
      <c r="B823" s="1" t="s">
        <v>28</v>
      </c>
      <c r="C823" s="1" t="str">
        <f ca="1">VLOOKUP(RANDBETWEEN(1,13),Tablas!$N$7:$O$19,2,0)</f>
        <v>MOTONIVELADORA</v>
      </c>
      <c r="D823" s="1" t="s">
        <v>12</v>
      </c>
      <c r="E823" s="1" t="s">
        <v>18</v>
      </c>
      <c r="F823" s="1">
        <v>106</v>
      </c>
      <c r="G823" s="1" t="s">
        <v>55</v>
      </c>
      <c r="H823" s="1">
        <v>1911</v>
      </c>
      <c r="I823" s="2">
        <f t="shared" ca="1" si="12"/>
        <v>43483</v>
      </c>
      <c r="J823" s="1" t="str">
        <f ca="1">IFERROR(IF(YEAR(Tabla1[[#This Row],[FECHA EJEC.]])&gt;0,"CONFORME","STANDBY"),"PENDIENTE")</f>
        <v>PENDIENTE</v>
      </c>
      <c r="K823" s="2" t="str">
        <f ca="1">IF(VLOOKUP(RANDBETWEEN(1,20),Tablas!$Q$6:$R$25,2,0)=0,"",Tabla1[[#This Row],[FECHA PROG.]]+VLOOKUP(RANDBETWEEN(1,20),Tablas!$Q$6:$R$25,2,0))</f>
        <v/>
      </c>
      <c r="L823" s="7" t="str">
        <f ca="1">IF(Tabla1[[#This Row],[FECHA EJEC.]]="","",TIME(RANDBETWEEN(9,15),RANDBETWEEN(10,40),0))</f>
        <v/>
      </c>
      <c r="M823" s="7" t="str">
        <f ca="1">IF(Tabla1[[#This Row],[FECHA EJEC.]]="","",Tabla1[[#This Row],[HORA INICIO]]+TIME(RANDBETWEEN(1,4),RANDBETWEEN(10,30),0))</f>
        <v/>
      </c>
      <c r="N823" s="8" t="str">
        <f ca="1">IF(Tabla1[[#This Row],[FECHA EJEC.]]="","",HOUR(Tabla1[[#This Row],[HORA TERMINO]]-Tabla1[[#This Row],[HORA INICIO]])+MINUTE(Tabla1[[#This Row],[HORA TERMINO]]-Tabla1[[#This Row],[HORA INICIO]])/60)</f>
        <v/>
      </c>
      <c r="O823" s="1" t="str">
        <f ca="1">IF(AND(K823=I823,J823="CONFORME"),"FECHA CUMPLIDA",IF(J823="STAND BY","STAND BY",IF(J823=""," ",IF(Tabla1[[#This Row],[FECHA EJEC.]]="","PENDIENTE",CONCATENATE("RETRASO DE ",(K823-I823)," DIAS")))))</f>
        <v>PENDIENTE</v>
      </c>
      <c r="P823" s="2" t="str">
        <f ca="1">VLOOKUP(MONTH(Tabla1[[#This Row],[FECHA PROG.]]),Tabla2[],2,0)</f>
        <v>Ene</v>
      </c>
      <c r="Q823" s="1">
        <f ca="1">YEAR(Tabla1[[#This Row],[FECHA PROG.]])</f>
        <v>2019</v>
      </c>
      <c r="R823" s="8">
        <f ca="1">360-SUMIFS(Tabla1[HORAS],Tabla1[MÁQUINA],Tabla1[[#This Row],[MÁQUINA]],Tabla1[AÑO],Tabla1[[#This Row],[AÑO]],Tabla1[MES],Tabla1[[#This Row],[MES]])</f>
        <v>322.83333333333331</v>
      </c>
      <c r="S823" s="17">
        <f ca="1">Tabla1[[#This Row],[HORAS DISPONIBLES]]/360</f>
        <v>0.89675925925925926</v>
      </c>
    </row>
    <row r="824" spans="1:19" x14ac:dyDescent="0.2">
      <c r="A824" s="1" t="s">
        <v>136</v>
      </c>
      <c r="B824" s="1" t="s">
        <v>20</v>
      </c>
      <c r="C824" s="1" t="str">
        <f ca="1">VLOOKUP(RANDBETWEEN(1,13),Tablas!$N$7:$O$19,2,0)</f>
        <v>COMPACTADORA</v>
      </c>
      <c r="D824" s="1" t="s">
        <v>12</v>
      </c>
      <c r="E824" s="1" t="s">
        <v>21</v>
      </c>
      <c r="F824" s="1">
        <v>106</v>
      </c>
      <c r="G824" s="1" t="s">
        <v>25</v>
      </c>
      <c r="H824" s="1">
        <v>1168</v>
      </c>
      <c r="I824" s="2">
        <f t="shared" ca="1" si="12"/>
        <v>43367</v>
      </c>
      <c r="J824" s="1" t="str">
        <f ca="1">IFERROR(IF(YEAR(Tabla1[[#This Row],[FECHA EJEC.]])&gt;0,"CONFORME","STANDBY"),"PENDIENTE")</f>
        <v>CONFORME</v>
      </c>
      <c r="K824" s="2">
        <f ca="1">IF(VLOOKUP(RANDBETWEEN(1,20),Tablas!$Q$6:$R$25,2,0)=0,"",Tabla1[[#This Row],[FECHA PROG.]]+VLOOKUP(RANDBETWEEN(1,20),Tablas!$Q$6:$R$25,2,0))</f>
        <v>43370</v>
      </c>
      <c r="L824" s="7">
        <f ca="1">IF(Tabla1[[#This Row],[FECHA EJEC.]]="","",TIME(RANDBETWEEN(9,15),RANDBETWEEN(10,40),0))</f>
        <v>0.60486111111111107</v>
      </c>
      <c r="M824" s="7">
        <f ca="1">IF(Tabla1[[#This Row],[FECHA EJEC.]]="","",Tabla1[[#This Row],[HORA INICIO]]+TIME(RANDBETWEEN(1,4),RANDBETWEEN(10,30),0))</f>
        <v>0.78749999999999998</v>
      </c>
      <c r="N824" s="8">
        <f ca="1">IF(Tabla1[[#This Row],[FECHA EJEC.]]="","",HOUR(Tabla1[[#This Row],[HORA TERMINO]]-Tabla1[[#This Row],[HORA INICIO]])+MINUTE(Tabla1[[#This Row],[HORA TERMINO]]-Tabla1[[#This Row],[HORA INICIO]])/60)</f>
        <v>4.3833333333333337</v>
      </c>
      <c r="O824" s="1" t="str">
        <f ca="1">IF(AND(K824=I824,J824="CONFORME"),"FECHA CUMPLIDA",IF(J824="STAND BY","STAND BY",IF(J824=""," ",IF(Tabla1[[#This Row],[FECHA EJEC.]]="","PENDIENTE",CONCATENATE("RETRASO DE ",(K824-I824)," DIAS")))))</f>
        <v>RETRASO DE 3 DIAS</v>
      </c>
      <c r="P824" s="2" t="str">
        <f ca="1">VLOOKUP(MONTH(Tabla1[[#This Row],[FECHA PROG.]]),Tabla2[],2,0)</f>
        <v>Set</v>
      </c>
      <c r="Q824" s="1">
        <f ca="1">YEAR(Tabla1[[#This Row],[FECHA PROG.]])</f>
        <v>2018</v>
      </c>
      <c r="R824" s="8">
        <f ca="1">360-SUMIFS(Tabla1[HORAS],Tabla1[MÁQUINA],Tabla1[[#This Row],[MÁQUINA]],Tabla1[AÑO],Tabla1[[#This Row],[AÑO]],Tabla1[MES],Tabla1[[#This Row],[MES]])</f>
        <v>354.21666666666664</v>
      </c>
      <c r="S824" s="17">
        <f ca="1">Tabla1[[#This Row],[HORAS DISPONIBLES]]/360</f>
        <v>0.98393518518518508</v>
      </c>
    </row>
    <row r="825" spans="1:19" x14ac:dyDescent="0.2">
      <c r="A825" s="1" t="s">
        <v>146</v>
      </c>
      <c r="B825" s="1" t="s">
        <v>40</v>
      </c>
      <c r="C825" s="1" t="str">
        <f ca="1">VLOOKUP(RANDBETWEEN(1,13),Tablas!$N$7:$O$19,2,0)</f>
        <v>MOTONIVELADORA</v>
      </c>
      <c r="D825" s="1" t="s">
        <v>12</v>
      </c>
      <c r="E825" s="1" t="s">
        <v>24</v>
      </c>
      <c r="F825" s="1">
        <v>201</v>
      </c>
      <c r="G825" s="1" t="s">
        <v>25</v>
      </c>
      <c r="H825" s="1">
        <v>1168</v>
      </c>
      <c r="I825" s="2">
        <f t="shared" ca="1" si="12"/>
        <v>43316</v>
      </c>
      <c r="J825" s="1" t="str">
        <f ca="1">IFERROR(IF(YEAR(Tabla1[[#This Row],[FECHA EJEC.]])&gt;0,"CONFORME","STANDBY"),"PENDIENTE")</f>
        <v>CONFORME</v>
      </c>
      <c r="K825" s="2">
        <f ca="1">IF(VLOOKUP(RANDBETWEEN(1,20),Tablas!$Q$6:$R$25,2,0)=0,"",Tabla1[[#This Row],[FECHA PROG.]]+VLOOKUP(RANDBETWEEN(1,20),Tablas!$Q$6:$R$25,2,0))</f>
        <v>43317</v>
      </c>
      <c r="L825" s="7">
        <f ca="1">IF(Tabla1[[#This Row],[FECHA EJEC.]]="","",TIME(RANDBETWEEN(9,15),RANDBETWEEN(10,40),0))</f>
        <v>0.60972222222222228</v>
      </c>
      <c r="M825" s="7">
        <f ca="1">IF(Tabla1[[#This Row],[FECHA EJEC.]]="","",Tabla1[[#This Row],[HORA INICIO]]+TIME(RANDBETWEEN(1,4),RANDBETWEEN(10,30),0))</f>
        <v>0.7055555555555556</v>
      </c>
      <c r="N825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825" s="1" t="str">
        <f ca="1">IF(AND(K825=I825,J825="CONFORME"),"FECHA CUMPLIDA",IF(J825="STAND BY","STAND BY",IF(J825=""," ",IF(Tabla1[[#This Row],[FECHA EJEC.]]="","PENDIENTE",CONCATENATE("RETRASO DE ",(K825-I825)," DIAS")))))</f>
        <v>RETRASO DE 1 DIAS</v>
      </c>
      <c r="P825" s="2" t="str">
        <f ca="1">VLOOKUP(MONTH(Tabla1[[#This Row],[FECHA PROG.]]),Tabla2[],2,0)</f>
        <v>Ago</v>
      </c>
      <c r="Q825" s="1">
        <f ca="1">YEAR(Tabla1[[#This Row],[FECHA PROG.]])</f>
        <v>2018</v>
      </c>
      <c r="R825" s="8">
        <f ca="1">360-SUMIFS(Tabla1[HORAS],Tabla1[MÁQUINA],Tabla1[[#This Row],[MÁQUINA]],Tabla1[AÑO],Tabla1[[#This Row],[AÑO]],Tabla1[MES],Tabla1[[#This Row],[MES]])</f>
        <v>354.11666666666667</v>
      </c>
      <c r="S825" s="17">
        <f ca="1">Tabla1[[#This Row],[HORAS DISPONIBLES]]/360</f>
        <v>0.98365740740740748</v>
      </c>
    </row>
    <row r="826" spans="1:19" x14ac:dyDescent="0.2">
      <c r="A826" s="1" t="s">
        <v>141</v>
      </c>
      <c r="B826" s="1" t="s">
        <v>50</v>
      </c>
      <c r="C826" s="1" t="str">
        <f ca="1">VLOOKUP(RANDBETWEEN(1,13),Tablas!$N$7:$O$19,2,0)</f>
        <v>CARGADORA</v>
      </c>
      <c r="D826" s="1" t="s">
        <v>12</v>
      </c>
      <c r="E826" s="1" t="s">
        <v>13</v>
      </c>
      <c r="F826" s="1">
        <v>107</v>
      </c>
      <c r="G826" s="1" t="s">
        <v>14</v>
      </c>
      <c r="H826" s="1">
        <v>1420</v>
      </c>
      <c r="I826" s="2">
        <f t="shared" ca="1" si="12"/>
        <v>43429</v>
      </c>
      <c r="J826" s="1" t="str">
        <f ca="1">IFERROR(IF(YEAR(Tabla1[[#This Row],[FECHA EJEC.]])&gt;0,"CONFORME","STANDBY"),"PENDIENTE")</f>
        <v>CONFORME</v>
      </c>
      <c r="K826" s="2">
        <f ca="1">IF(VLOOKUP(RANDBETWEEN(1,20),Tablas!$Q$6:$R$25,2,0)=0,"",Tabla1[[#This Row],[FECHA PROG.]]+VLOOKUP(RANDBETWEEN(1,20),Tablas!$Q$6:$R$25,2,0))</f>
        <v>43430</v>
      </c>
      <c r="L826" s="7">
        <f ca="1">IF(Tabla1[[#This Row],[FECHA EJEC.]]="","",TIME(RANDBETWEEN(9,15),RANDBETWEEN(10,40),0))</f>
        <v>0.51944444444444449</v>
      </c>
      <c r="M826" s="7">
        <f ca="1">IF(Tabla1[[#This Row],[FECHA EJEC.]]="","",Tabla1[[#This Row],[HORA INICIO]]+TIME(RANDBETWEEN(1,4),RANDBETWEEN(10,30),0))</f>
        <v>0.61527777777777781</v>
      </c>
      <c r="N826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826" s="1" t="str">
        <f ca="1">IF(AND(K826=I826,J826="CONFORME"),"FECHA CUMPLIDA",IF(J826="STAND BY","STAND BY",IF(J826=""," ",IF(Tabla1[[#This Row],[FECHA EJEC.]]="","PENDIENTE",CONCATENATE("RETRASO DE ",(K826-I826)," DIAS")))))</f>
        <v>RETRASO DE 1 DIAS</v>
      </c>
      <c r="P826" s="2" t="str">
        <f ca="1">VLOOKUP(MONTH(Tabla1[[#This Row],[FECHA PROG.]]),Tabla2[],2,0)</f>
        <v>Nov</v>
      </c>
      <c r="Q826" s="1">
        <f ca="1">YEAR(Tabla1[[#This Row],[FECHA PROG.]])</f>
        <v>2018</v>
      </c>
      <c r="R826" s="8">
        <f ca="1">360-SUMIFS(Tabla1[HORAS],Tabla1[MÁQUINA],Tabla1[[#This Row],[MÁQUINA]],Tabla1[AÑO],Tabla1[[#This Row],[AÑO]],Tabla1[MES],Tabla1[[#This Row],[MES]])</f>
        <v>339.51666666666665</v>
      </c>
      <c r="S826" s="17">
        <f ca="1">Tabla1[[#This Row],[HORAS DISPONIBLES]]/360</f>
        <v>0.9431018518518518</v>
      </c>
    </row>
    <row r="827" spans="1:19" x14ac:dyDescent="0.2">
      <c r="A827" s="1" t="s">
        <v>154</v>
      </c>
      <c r="B827" s="1" t="s">
        <v>58</v>
      </c>
      <c r="C827" s="1" t="str">
        <f ca="1">VLOOKUP(RANDBETWEEN(1,13),Tablas!$N$7:$O$19,2,0)</f>
        <v>COMPACTADORA</v>
      </c>
      <c r="E827" s="1" t="s">
        <v>21</v>
      </c>
      <c r="F827" s="1">
        <v>107</v>
      </c>
      <c r="G827" s="1" t="s">
        <v>55</v>
      </c>
      <c r="H827" s="1">
        <v>1911</v>
      </c>
      <c r="I827" s="2">
        <f t="shared" ca="1" si="12"/>
        <v>43282</v>
      </c>
      <c r="J827" s="1" t="str">
        <f ca="1">IFERROR(IF(YEAR(Tabla1[[#This Row],[FECHA EJEC.]])&gt;0,"CONFORME","STANDBY"),"PENDIENTE")</f>
        <v>PENDIENTE</v>
      </c>
      <c r="K827" s="2" t="str">
        <f ca="1">IF(VLOOKUP(RANDBETWEEN(1,20),Tablas!$Q$6:$R$25,2,0)=0,"",Tabla1[[#This Row],[FECHA PROG.]]+VLOOKUP(RANDBETWEEN(1,20),Tablas!$Q$6:$R$25,2,0))</f>
        <v/>
      </c>
      <c r="L827" s="7" t="str">
        <f ca="1">IF(Tabla1[[#This Row],[FECHA EJEC.]]="","",TIME(RANDBETWEEN(9,15),RANDBETWEEN(10,40),0))</f>
        <v/>
      </c>
      <c r="M827" s="7" t="str">
        <f ca="1">IF(Tabla1[[#This Row],[FECHA EJEC.]]="","",Tabla1[[#This Row],[HORA INICIO]]+TIME(RANDBETWEEN(1,4),RANDBETWEEN(10,30),0))</f>
        <v/>
      </c>
      <c r="N827" s="8" t="str">
        <f ca="1">IF(Tabla1[[#This Row],[FECHA EJEC.]]="","",HOUR(Tabla1[[#This Row],[HORA TERMINO]]-Tabla1[[#This Row],[HORA INICIO]])+MINUTE(Tabla1[[#This Row],[HORA TERMINO]]-Tabla1[[#This Row],[HORA INICIO]])/60)</f>
        <v/>
      </c>
      <c r="O827" s="1" t="str">
        <f ca="1">IF(AND(K827=I827,J827="CONFORME"),"FECHA CUMPLIDA",IF(J827="STAND BY","STAND BY",IF(J827=""," ",IF(Tabla1[[#This Row],[FECHA EJEC.]]="","PENDIENTE",CONCATENATE("RETRASO DE ",(K827-I827)," DIAS")))))</f>
        <v>PENDIENTE</v>
      </c>
      <c r="P827" s="2" t="str">
        <f ca="1">VLOOKUP(MONTH(Tabla1[[#This Row],[FECHA PROG.]]),Tabla2[],2,0)</f>
        <v>Jul</v>
      </c>
      <c r="Q827" s="1">
        <f ca="1">YEAR(Tabla1[[#This Row],[FECHA PROG.]])</f>
        <v>2018</v>
      </c>
      <c r="R827" s="8">
        <f ca="1">360-SUMIFS(Tabla1[HORAS],Tabla1[MÁQUINA],Tabla1[[#This Row],[MÁQUINA]],Tabla1[AÑO],Tabla1[[#This Row],[AÑO]],Tabla1[MES],Tabla1[[#This Row],[MES]])</f>
        <v>347.18333333333334</v>
      </c>
      <c r="S827" s="17">
        <f ca="1">Tabla1[[#This Row],[HORAS DISPONIBLES]]/360</f>
        <v>0.96439814814814817</v>
      </c>
    </row>
    <row r="828" spans="1:19" x14ac:dyDescent="0.2">
      <c r="A828" s="1" t="s">
        <v>156</v>
      </c>
      <c r="B828" s="1" t="s">
        <v>64</v>
      </c>
      <c r="C828" s="1" t="str">
        <f ca="1">VLOOKUP(RANDBETWEEN(1,13),Tablas!$N$7:$O$19,2,0)</f>
        <v>MOTOTRAILLA</v>
      </c>
      <c r="E828" s="1" t="s">
        <v>18</v>
      </c>
      <c r="F828" s="1">
        <v>201</v>
      </c>
      <c r="G828" s="1" t="s">
        <v>55</v>
      </c>
      <c r="H828" s="1">
        <v>1911</v>
      </c>
      <c r="I828" s="2">
        <f t="shared" ca="1" si="12"/>
        <v>43135</v>
      </c>
      <c r="J828" s="1" t="str">
        <f ca="1">IFERROR(IF(YEAR(Tabla1[[#This Row],[FECHA EJEC.]])&gt;0,"CONFORME","STANDBY"),"PENDIENTE")</f>
        <v>CONFORME</v>
      </c>
      <c r="K828" s="2">
        <f ca="1">IF(VLOOKUP(RANDBETWEEN(1,20),Tablas!$Q$6:$R$25,2,0)=0,"",Tabla1[[#This Row],[FECHA PROG.]]+VLOOKUP(RANDBETWEEN(1,20),Tablas!$Q$6:$R$25,2,0))</f>
        <v>43135</v>
      </c>
      <c r="L828" s="7">
        <f ca="1">IF(Tabla1[[#This Row],[FECHA EJEC.]]="","",TIME(RANDBETWEEN(9,15),RANDBETWEEN(10,40),0))</f>
        <v>0.42916666666666664</v>
      </c>
      <c r="M828" s="7">
        <f ca="1">IF(Tabla1[[#This Row],[FECHA EJEC.]]="","",Tabla1[[#This Row],[HORA INICIO]]+TIME(RANDBETWEEN(1,4),RANDBETWEEN(10,30),0))</f>
        <v>0.4861111111111111</v>
      </c>
      <c r="N828" s="8">
        <f ca="1">IF(Tabla1[[#This Row],[FECHA EJEC.]]="","",HOUR(Tabla1[[#This Row],[HORA TERMINO]]-Tabla1[[#This Row],[HORA INICIO]])+MINUTE(Tabla1[[#This Row],[HORA TERMINO]]-Tabla1[[#This Row],[HORA INICIO]])/60)</f>
        <v>1.3666666666666667</v>
      </c>
      <c r="O828" s="1" t="str">
        <f ca="1">IF(AND(K828=I828,J828="CONFORME"),"FECHA CUMPLIDA",IF(J828="STAND BY","STAND BY",IF(J828=""," ",IF(Tabla1[[#This Row],[FECHA EJEC.]]="","PENDIENTE",CONCATENATE("RETRASO DE ",(K828-I828)," DIAS")))))</f>
        <v>FECHA CUMPLIDA</v>
      </c>
      <c r="P828" s="2" t="str">
        <f ca="1">VLOOKUP(MONTH(Tabla1[[#This Row],[FECHA PROG.]]),Tabla2[],2,0)</f>
        <v>Feb</v>
      </c>
      <c r="Q828" s="1">
        <f ca="1">YEAR(Tabla1[[#This Row],[FECHA PROG.]])</f>
        <v>2018</v>
      </c>
      <c r="R828" s="8">
        <f ca="1">360-SUMIFS(Tabla1[HORAS],Tabla1[MÁQUINA],Tabla1[[#This Row],[MÁQUINA]],Tabla1[AÑO],Tabla1[[#This Row],[AÑO]],Tabla1[MES],Tabla1[[#This Row],[MES]])</f>
        <v>358.63333333333333</v>
      </c>
      <c r="S828" s="17">
        <f ca="1">Tabla1[[#This Row],[HORAS DISPONIBLES]]/360</f>
        <v>0.9962037037037037</v>
      </c>
    </row>
    <row r="829" spans="1:19" x14ac:dyDescent="0.2">
      <c r="A829" s="1" t="s">
        <v>157</v>
      </c>
      <c r="B829" s="1" t="s">
        <v>65</v>
      </c>
      <c r="C829" s="1" t="str">
        <f ca="1">VLOOKUP(RANDBETWEEN(1,13),Tablas!$N$7:$O$19,2,0)</f>
        <v>ESCREPA</v>
      </c>
      <c r="E829" s="1" t="s">
        <v>18</v>
      </c>
      <c r="F829" s="1">
        <v>201</v>
      </c>
      <c r="G829" s="1" t="s">
        <v>55</v>
      </c>
      <c r="H829" s="1">
        <v>1911</v>
      </c>
      <c r="I829" s="2">
        <f t="shared" ca="1" si="12"/>
        <v>43247</v>
      </c>
      <c r="J829" s="1" t="str">
        <f ca="1">IFERROR(IF(YEAR(Tabla1[[#This Row],[FECHA EJEC.]])&gt;0,"CONFORME","STANDBY"),"PENDIENTE")</f>
        <v>CONFORME</v>
      </c>
      <c r="K829" s="2">
        <f ca="1">IF(VLOOKUP(RANDBETWEEN(1,20),Tablas!$Q$6:$R$25,2,0)=0,"",Tabla1[[#This Row],[FECHA PROG.]]+VLOOKUP(RANDBETWEEN(1,20),Tablas!$Q$6:$R$25,2,0))</f>
        <v>43250</v>
      </c>
      <c r="L829" s="7">
        <f ca="1">IF(Tabla1[[#This Row],[FECHA EJEC.]]="","",TIME(RANDBETWEEN(9,15),RANDBETWEEN(10,40),0))</f>
        <v>0.65277777777777779</v>
      </c>
      <c r="M829" s="7">
        <f ca="1">IF(Tabla1[[#This Row],[FECHA EJEC.]]="","",Tabla1[[#This Row],[HORA INICIO]]+TIME(RANDBETWEEN(1,4),RANDBETWEEN(10,30),0))</f>
        <v>0.79236111111111107</v>
      </c>
      <c r="N829" s="8">
        <f ca="1">IF(Tabla1[[#This Row],[FECHA EJEC.]]="","",HOUR(Tabla1[[#This Row],[HORA TERMINO]]-Tabla1[[#This Row],[HORA INICIO]])+MINUTE(Tabla1[[#This Row],[HORA TERMINO]]-Tabla1[[#This Row],[HORA INICIO]])/60)</f>
        <v>3.35</v>
      </c>
      <c r="O829" s="1" t="str">
        <f ca="1">IF(AND(K829=I829,J829="CONFORME"),"FECHA CUMPLIDA",IF(J829="STAND BY","STAND BY",IF(J829=""," ",IF(Tabla1[[#This Row],[FECHA EJEC.]]="","PENDIENTE",CONCATENATE("RETRASO DE ",(K829-I829)," DIAS")))))</f>
        <v>RETRASO DE 3 DIAS</v>
      </c>
      <c r="P829" s="2" t="str">
        <f ca="1">VLOOKUP(MONTH(Tabla1[[#This Row],[FECHA PROG.]]),Tabla2[],2,0)</f>
        <v>May</v>
      </c>
      <c r="Q829" s="1">
        <f ca="1">YEAR(Tabla1[[#This Row],[FECHA PROG.]])</f>
        <v>2018</v>
      </c>
      <c r="R829" s="8">
        <f ca="1">360-SUMIFS(Tabla1[HORAS],Tabla1[MÁQUINA],Tabla1[[#This Row],[MÁQUINA]],Tabla1[AÑO],Tabla1[[#This Row],[AÑO]],Tabla1[MES],Tabla1[[#This Row],[MES]])</f>
        <v>356.65</v>
      </c>
      <c r="S829" s="17">
        <f ca="1">Tabla1[[#This Row],[HORAS DISPONIBLES]]/360</f>
        <v>0.99069444444444443</v>
      </c>
    </row>
    <row r="830" spans="1:19" x14ac:dyDescent="0.2">
      <c r="A830" s="1" t="s">
        <v>158</v>
      </c>
      <c r="B830" s="1" t="s">
        <v>66</v>
      </c>
      <c r="C830" s="1" t="str">
        <f ca="1">VLOOKUP(RANDBETWEEN(1,13),Tablas!$N$7:$O$19,2,0)</f>
        <v>CISTERNAS DE AGUA</v>
      </c>
      <c r="E830" s="1" t="s">
        <v>18</v>
      </c>
      <c r="F830" s="1">
        <v>201</v>
      </c>
      <c r="G830" s="1" t="s">
        <v>55</v>
      </c>
      <c r="H830" s="1">
        <v>1911</v>
      </c>
      <c r="I830" s="2">
        <f t="shared" ca="1" si="12"/>
        <v>43582</v>
      </c>
      <c r="J830" s="1" t="str">
        <f ca="1">IFERROR(IF(YEAR(Tabla1[[#This Row],[FECHA EJEC.]])&gt;0,"CONFORME","STANDBY"),"PENDIENTE")</f>
        <v>PENDIENTE</v>
      </c>
      <c r="K830" s="2" t="str">
        <f ca="1">IF(VLOOKUP(RANDBETWEEN(1,20),Tablas!$Q$6:$R$25,2,0)=0,"",Tabla1[[#This Row],[FECHA PROG.]]+VLOOKUP(RANDBETWEEN(1,20),Tablas!$Q$6:$R$25,2,0))</f>
        <v/>
      </c>
      <c r="L830" s="7" t="str">
        <f ca="1">IF(Tabla1[[#This Row],[FECHA EJEC.]]="","",TIME(RANDBETWEEN(9,15),RANDBETWEEN(10,40),0))</f>
        <v/>
      </c>
      <c r="M830" s="7" t="str">
        <f ca="1">IF(Tabla1[[#This Row],[FECHA EJEC.]]="","",Tabla1[[#This Row],[HORA INICIO]]+TIME(RANDBETWEEN(1,4),RANDBETWEEN(10,30),0))</f>
        <v/>
      </c>
      <c r="N830" s="8" t="str">
        <f ca="1">IF(Tabla1[[#This Row],[FECHA EJEC.]]="","",HOUR(Tabla1[[#This Row],[HORA TERMINO]]-Tabla1[[#This Row],[HORA INICIO]])+MINUTE(Tabla1[[#This Row],[HORA TERMINO]]-Tabla1[[#This Row],[HORA INICIO]])/60)</f>
        <v/>
      </c>
      <c r="O830" s="1" t="str">
        <f ca="1">IF(AND(K830=I830,J830="CONFORME"),"FECHA CUMPLIDA",IF(J830="STAND BY","STAND BY",IF(J830=""," ",IF(Tabla1[[#This Row],[FECHA EJEC.]]="","PENDIENTE",CONCATENATE("RETRASO DE ",(K830-I830)," DIAS")))))</f>
        <v>PENDIENTE</v>
      </c>
      <c r="P830" s="2" t="str">
        <f ca="1">VLOOKUP(MONTH(Tabla1[[#This Row],[FECHA PROG.]]),Tabla2[],2,0)</f>
        <v>Abr</v>
      </c>
      <c r="Q830" s="1">
        <f ca="1">YEAR(Tabla1[[#This Row],[FECHA PROG.]])</f>
        <v>2019</v>
      </c>
      <c r="R830" s="8">
        <f ca="1">360-SUMIFS(Tabla1[HORAS],Tabla1[MÁQUINA],Tabla1[[#This Row],[MÁQUINA]],Tabla1[AÑO],Tabla1[[#This Row],[AÑO]],Tabla1[MES],Tabla1[[#This Row],[MES]])</f>
        <v>360</v>
      </c>
      <c r="S830" s="17">
        <f ca="1">Tabla1[[#This Row],[HORAS DISPONIBLES]]/360</f>
        <v>1</v>
      </c>
    </row>
    <row r="831" spans="1:19" x14ac:dyDescent="0.2">
      <c r="A831" s="1" t="s">
        <v>159</v>
      </c>
      <c r="B831" s="1" t="s">
        <v>67</v>
      </c>
      <c r="C831" s="1" t="str">
        <f ca="1">VLOOKUP(RANDBETWEEN(1,13),Tablas!$N$7:$O$19,2,0)</f>
        <v>LAS VOLQUETAS</v>
      </c>
      <c r="E831" s="1" t="s">
        <v>18</v>
      </c>
      <c r="F831" s="1">
        <v>201</v>
      </c>
      <c r="G831" s="1" t="s">
        <v>55</v>
      </c>
      <c r="H831" s="1">
        <v>1911</v>
      </c>
      <c r="I831" s="2">
        <f t="shared" ca="1" si="12"/>
        <v>43395</v>
      </c>
      <c r="J831" s="1" t="str">
        <f ca="1">IFERROR(IF(YEAR(Tabla1[[#This Row],[FECHA EJEC.]])&gt;0,"CONFORME","STANDBY"),"PENDIENTE")</f>
        <v>CONFORME</v>
      </c>
      <c r="K831" s="2">
        <f ca="1">IF(VLOOKUP(RANDBETWEEN(1,20),Tablas!$Q$6:$R$25,2,0)=0,"",Tabla1[[#This Row],[FECHA PROG.]]+VLOOKUP(RANDBETWEEN(1,20),Tablas!$Q$6:$R$25,2,0))</f>
        <v>43399</v>
      </c>
      <c r="L831" s="7">
        <f ca="1">IF(Tabla1[[#This Row],[FECHA EJEC.]]="","",TIME(RANDBETWEEN(9,15),RANDBETWEEN(10,40),0))</f>
        <v>0.4375</v>
      </c>
      <c r="M831" s="7">
        <f ca="1">IF(Tabla1[[#This Row],[FECHA EJEC.]]="","",Tabla1[[#This Row],[HORA INICIO]]+TIME(RANDBETWEEN(1,4),RANDBETWEEN(10,30),0))</f>
        <v>0.61319444444444438</v>
      </c>
      <c r="N831" s="8">
        <f ca="1">IF(Tabla1[[#This Row],[FECHA EJEC.]]="","",HOUR(Tabla1[[#This Row],[HORA TERMINO]]-Tabla1[[#This Row],[HORA INICIO]])+MINUTE(Tabla1[[#This Row],[HORA TERMINO]]-Tabla1[[#This Row],[HORA INICIO]])/60)</f>
        <v>4.2166666666666668</v>
      </c>
      <c r="O831" s="1" t="str">
        <f ca="1">IF(AND(K831=I831,J831="CONFORME"),"FECHA CUMPLIDA",IF(J831="STAND BY","STAND BY",IF(J831=""," ",IF(Tabla1[[#This Row],[FECHA EJEC.]]="","PENDIENTE",CONCATENATE("RETRASO DE ",(K831-I831)," DIAS")))))</f>
        <v>RETRASO DE 4 DIAS</v>
      </c>
      <c r="P831" s="2" t="str">
        <f ca="1">VLOOKUP(MONTH(Tabla1[[#This Row],[FECHA PROG.]]),Tabla2[],2,0)</f>
        <v>Oct</v>
      </c>
      <c r="Q831" s="1">
        <f ca="1">YEAR(Tabla1[[#This Row],[FECHA PROG.]])</f>
        <v>2018</v>
      </c>
      <c r="R831" s="8">
        <f ca="1">360-SUMIFS(Tabla1[HORAS],Tabla1[MÁQUINA],Tabla1[[#This Row],[MÁQUINA]],Tabla1[AÑO],Tabla1[[#This Row],[AÑO]],Tabla1[MES],Tabla1[[#This Row],[MES]])</f>
        <v>355.78333333333336</v>
      </c>
      <c r="S831" s="17">
        <f ca="1">Tabla1[[#This Row],[HORAS DISPONIBLES]]/360</f>
        <v>0.98828703703703713</v>
      </c>
    </row>
    <row r="832" spans="1:19" x14ac:dyDescent="0.2">
      <c r="A832" s="1" t="s">
        <v>160</v>
      </c>
      <c r="B832" s="1" t="s">
        <v>68</v>
      </c>
      <c r="C832" s="1" t="str">
        <f ca="1">VLOOKUP(RANDBETWEEN(1,13),Tablas!$N$7:$O$19,2,0)</f>
        <v>DRAGALINA</v>
      </c>
      <c r="E832" s="1" t="s">
        <v>18</v>
      </c>
      <c r="F832" s="1">
        <v>201</v>
      </c>
      <c r="G832" s="1" t="s">
        <v>55</v>
      </c>
      <c r="H832" s="1">
        <v>1911</v>
      </c>
      <c r="I832" s="2">
        <f t="shared" ca="1" si="12"/>
        <v>43599</v>
      </c>
      <c r="J832" s="1" t="str">
        <f ca="1">IFERROR(IF(YEAR(Tabla1[[#This Row],[FECHA EJEC.]])&gt;0,"CONFORME","STANDBY"),"PENDIENTE")</f>
        <v>PENDIENTE</v>
      </c>
      <c r="K832" s="2" t="str">
        <f ca="1">IF(VLOOKUP(RANDBETWEEN(1,20),Tablas!$Q$6:$R$25,2,0)=0,"",Tabla1[[#This Row],[FECHA PROG.]]+VLOOKUP(RANDBETWEEN(1,20),Tablas!$Q$6:$R$25,2,0))</f>
        <v/>
      </c>
      <c r="L832" s="7" t="str">
        <f ca="1">IF(Tabla1[[#This Row],[FECHA EJEC.]]="","",TIME(RANDBETWEEN(9,15),RANDBETWEEN(10,40),0))</f>
        <v/>
      </c>
      <c r="M832" s="7" t="str">
        <f ca="1">IF(Tabla1[[#This Row],[FECHA EJEC.]]="","",Tabla1[[#This Row],[HORA INICIO]]+TIME(RANDBETWEEN(1,4),RANDBETWEEN(10,30),0))</f>
        <v/>
      </c>
      <c r="N832" s="8" t="str">
        <f ca="1">IF(Tabla1[[#This Row],[FECHA EJEC.]]="","",HOUR(Tabla1[[#This Row],[HORA TERMINO]]-Tabla1[[#This Row],[HORA INICIO]])+MINUTE(Tabla1[[#This Row],[HORA TERMINO]]-Tabla1[[#This Row],[HORA INICIO]])/60)</f>
        <v/>
      </c>
      <c r="O832" s="1" t="str">
        <f ca="1">IF(AND(K832=I832,J832="CONFORME"),"FECHA CUMPLIDA",IF(J832="STAND BY","STAND BY",IF(J832=""," ",IF(Tabla1[[#This Row],[FECHA EJEC.]]="","PENDIENTE",CONCATENATE("RETRASO DE ",(K832-I832)," DIAS")))))</f>
        <v>PENDIENTE</v>
      </c>
      <c r="P832" s="2" t="str">
        <f ca="1">VLOOKUP(MONTH(Tabla1[[#This Row],[FECHA PROG.]]),Tabla2[],2,0)</f>
        <v>May</v>
      </c>
      <c r="Q832" s="1">
        <f ca="1">YEAR(Tabla1[[#This Row],[FECHA PROG.]])</f>
        <v>2019</v>
      </c>
      <c r="R832" s="8">
        <f ca="1">360-SUMIFS(Tabla1[HORAS],Tabla1[MÁQUINA],Tabla1[[#This Row],[MÁQUINA]],Tabla1[AÑO],Tabla1[[#This Row],[AÑO]],Tabla1[MES],Tabla1[[#This Row],[MES]])</f>
        <v>357.7</v>
      </c>
      <c r="S832" s="17">
        <f ca="1">Tabla1[[#This Row],[HORAS DISPONIBLES]]/360</f>
        <v>0.99361111111111111</v>
      </c>
    </row>
    <row r="833" spans="1:19" x14ac:dyDescent="0.2">
      <c r="A833" s="1" t="s">
        <v>161</v>
      </c>
      <c r="B833" s="1" t="s">
        <v>69</v>
      </c>
      <c r="C833" s="1" t="str">
        <f ca="1">VLOOKUP(RANDBETWEEN(1,13),Tablas!$N$7:$O$19,2,0)</f>
        <v>RETROEXCAVADORA</v>
      </c>
      <c r="E833" s="1" t="s">
        <v>18</v>
      </c>
      <c r="F833" s="1">
        <v>201</v>
      </c>
      <c r="G833" s="1" t="s">
        <v>55</v>
      </c>
      <c r="H833" s="1">
        <v>1911</v>
      </c>
      <c r="I833" s="2">
        <f t="shared" ca="1" si="12"/>
        <v>43513</v>
      </c>
      <c r="J833" s="1" t="str">
        <f ca="1">IFERROR(IF(YEAR(Tabla1[[#This Row],[FECHA EJEC.]])&gt;0,"CONFORME","STANDBY"),"PENDIENTE")</f>
        <v>CONFORME</v>
      </c>
      <c r="K833" s="2">
        <f ca="1">IF(VLOOKUP(RANDBETWEEN(1,20),Tablas!$Q$6:$R$25,2,0)=0,"",Tabla1[[#This Row],[FECHA PROG.]]+VLOOKUP(RANDBETWEEN(1,20),Tablas!$Q$6:$R$25,2,0))</f>
        <v>43513</v>
      </c>
      <c r="L833" s="7">
        <f ca="1">IF(Tabla1[[#This Row],[FECHA EJEC.]]="","",TIME(RANDBETWEEN(9,15),RANDBETWEEN(10,40),0))</f>
        <v>0.3972222222222222</v>
      </c>
      <c r="M833" s="7">
        <f ca="1">IF(Tabla1[[#This Row],[FECHA EJEC.]]="","",Tabla1[[#This Row],[HORA INICIO]]+TIME(RANDBETWEEN(1,4),RANDBETWEEN(10,30),0))</f>
        <v>0.45694444444444443</v>
      </c>
      <c r="N833" s="8">
        <f ca="1">IF(Tabla1[[#This Row],[FECHA EJEC.]]="","",HOUR(Tabla1[[#This Row],[HORA TERMINO]]-Tabla1[[#This Row],[HORA INICIO]])+MINUTE(Tabla1[[#This Row],[HORA TERMINO]]-Tabla1[[#This Row],[HORA INICIO]])/60)</f>
        <v>1.4333333333333333</v>
      </c>
      <c r="O833" s="1" t="str">
        <f ca="1">IF(AND(K833=I833,J833="CONFORME"),"FECHA CUMPLIDA",IF(J833="STAND BY","STAND BY",IF(J833=""," ",IF(Tabla1[[#This Row],[FECHA EJEC.]]="","PENDIENTE",CONCATENATE("RETRASO DE ",(K833-I833)," DIAS")))))</f>
        <v>FECHA CUMPLIDA</v>
      </c>
      <c r="P833" s="2" t="str">
        <f ca="1">VLOOKUP(MONTH(Tabla1[[#This Row],[FECHA PROG.]]),Tabla2[],2,0)</f>
        <v>Feb</v>
      </c>
      <c r="Q833" s="1">
        <f ca="1">YEAR(Tabla1[[#This Row],[FECHA PROG.]])</f>
        <v>2019</v>
      </c>
      <c r="R833" s="8">
        <f ca="1">360-SUMIFS(Tabla1[HORAS],Tabla1[MÁQUINA],Tabla1[[#This Row],[MÁQUINA]],Tabla1[AÑO],Tabla1[[#This Row],[AÑO]],Tabla1[MES],Tabla1[[#This Row],[MES]])</f>
        <v>357.28333333333336</v>
      </c>
      <c r="S833" s="17">
        <f ca="1">Tabla1[[#This Row],[HORAS DISPONIBLES]]/360</f>
        <v>0.99245370370370378</v>
      </c>
    </row>
    <row r="834" spans="1:19" x14ac:dyDescent="0.2">
      <c r="A834" s="1" t="s">
        <v>139</v>
      </c>
      <c r="B834" s="1" t="s">
        <v>32</v>
      </c>
      <c r="C834" s="1" t="str">
        <f ca="1">VLOOKUP(RANDBETWEEN(1,13),Tablas!$N$7:$O$19,2,0)</f>
        <v>EXCAVADORA</v>
      </c>
      <c r="D834" s="1" t="s">
        <v>12</v>
      </c>
      <c r="E834" s="1" t="s">
        <v>13</v>
      </c>
      <c r="F834" s="1">
        <v>106</v>
      </c>
      <c r="G834" s="1" t="s">
        <v>29</v>
      </c>
      <c r="H834" s="1">
        <v>908</v>
      </c>
      <c r="I834" s="2">
        <f t="shared" ref="I834:I897" ca="1" si="13">RANDBETWEEN(43101,43616)</f>
        <v>43104</v>
      </c>
      <c r="J834" s="1" t="str">
        <f ca="1">IFERROR(IF(YEAR(Tabla1[[#This Row],[FECHA EJEC.]])&gt;0,"CONFORME","STANDBY"),"PENDIENTE")</f>
        <v>PENDIENTE</v>
      </c>
      <c r="K834" s="2" t="str">
        <f ca="1">IF(VLOOKUP(RANDBETWEEN(1,20),Tablas!$Q$6:$R$25,2,0)=0,"",Tabla1[[#This Row],[FECHA PROG.]]+VLOOKUP(RANDBETWEEN(1,20),Tablas!$Q$6:$R$25,2,0))</f>
        <v/>
      </c>
      <c r="L834" s="7" t="str">
        <f ca="1">IF(Tabla1[[#This Row],[FECHA EJEC.]]="","",TIME(RANDBETWEEN(9,15),RANDBETWEEN(10,40),0))</f>
        <v/>
      </c>
      <c r="M834" s="7" t="str">
        <f ca="1">IF(Tabla1[[#This Row],[FECHA EJEC.]]="","",Tabla1[[#This Row],[HORA INICIO]]+TIME(RANDBETWEEN(1,4),RANDBETWEEN(10,30),0))</f>
        <v/>
      </c>
      <c r="N834" s="8" t="str">
        <f ca="1">IF(Tabla1[[#This Row],[FECHA EJEC.]]="","",HOUR(Tabla1[[#This Row],[HORA TERMINO]]-Tabla1[[#This Row],[HORA INICIO]])+MINUTE(Tabla1[[#This Row],[HORA TERMINO]]-Tabla1[[#This Row],[HORA INICIO]])/60)</f>
        <v/>
      </c>
      <c r="O834" s="1" t="str">
        <f ca="1">IF(AND(K834=I834,J834="CONFORME"),"FECHA CUMPLIDA",IF(J834="STAND BY","STAND BY",IF(J834=""," ",IF(Tabla1[[#This Row],[FECHA EJEC.]]="","PENDIENTE",CONCATENATE("RETRASO DE ",(K834-I834)," DIAS")))))</f>
        <v>PENDIENTE</v>
      </c>
      <c r="P834" s="2" t="str">
        <f ca="1">VLOOKUP(MONTH(Tabla1[[#This Row],[FECHA PROG.]]),Tabla2[],2,0)</f>
        <v>Ene</v>
      </c>
      <c r="Q834" s="1">
        <f ca="1">YEAR(Tabla1[[#This Row],[FECHA PROG.]])</f>
        <v>2018</v>
      </c>
      <c r="R834" s="8">
        <f ca="1">360-SUMIFS(Tabla1[HORAS],Tabla1[MÁQUINA],Tabla1[[#This Row],[MÁQUINA]],Tabla1[AÑO],Tabla1[[#This Row],[AÑO]],Tabla1[MES],Tabla1[[#This Row],[MES]])</f>
        <v>310.14999999999998</v>
      </c>
      <c r="S834" s="17">
        <f ca="1">Tabla1[[#This Row],[HORAS DISPONIBLES]]/360</f>
        <v>0.86152777777777767</v>
      </c>
    </row>
    <row r="835" spans="1:19" x14ac:dyDescent="0.2">
      <c r="A835" s="1" t="s">
        <v>139</v>
      </c>
      <c r="B835" s="1" t="s">
        <v>32</v>
      </c>
      <c r="C835" s="1" t="str">
        <f ca="1">VLOOKUP(RANDBETWEEN(1,13),Tablas!$N$7:$O$19,2,0)</f>
        <v>CARGADORA</v>
      </c>
      <c r="D835" s="1" t="s">
        <v>12</v>
      </c>
      <c r="E835" s="1" t="s">
        <v>18</v>
      </c>
      <c r="F835" s="1">
        <v>106</v>
      </c>
      <c r="G835" s="1" t="s">
        <v>55</v>
      </c>
      <c r="H835" s="1">
        <v>1911</v>
      </c>
      <c r="I835" s="2">
        <f t="shared" ca="1" si="13"/>
        <v>43429</v>
      </c>
      <c r="J835" s="1" t="str">
        <f ca="1">IFERROR(IF(YEAR(Tabla1[[#This Row],[FECHA EJEC.]])&gt;0,"CONFORME","STANDBY"),"PENDIENTE")</f>
        <v>CONFORME</v>
      </c>
      <c r="K835" s="2">
        <f ca="1">IF(VLOOKUP(RANDBETWEEN(1,20),Tablas!$Q$6:$R$25,2,0)=0,"",Tabla1[[#This Row],[FECHA PROG.]]+VLOOKUP(RANDBETWEEN(1,20),Tablas!$Q$6:$R$25,2,0))</f>
        <v>43433</v>
      </c>
      <c r="L835" s="7">
        <f ca="1">IF(Tabla1[[#This Row],[FECHA EJEC.]]="","",TIME(RANDBETWEEN(9,15),RANDBETWEEN(10,40),0))</f>
        <v>0.65</v>
      </c>
      <c r="M835" s="7">
        <f ca="1">IF(Tabla1[[#This Row],[FECHA EJEC.]]="","",Tabla1[[#This Row],[HORA INICIO]]+TIME(RANDBETWEEN(1,4),RANDBETWEEN(10,30),0))</f>
        <v>0.74513888888888891</v>
      </c>
      <c r="N835" s="8">
        <f ca="1">IF(Tabla1[[#This Row],[FECHA EJEC.]]="","",HOUR(Tabla1[[#This Row],[HORA TERMINO]]-Tabla1[[#This Row],[HORA INICIO]])+MINUTE(Tabla1[[#This Row],[HORA TERMINO]]-Tabla1[[#This Row],[HORA INICIO]])/60)</f>
        <v>2.2833333333333332</v>
      </c>
      <c r="O835" s="1" t="str">
        <f ca="1">IF(AND(K835=I835,J835="CONFORME"),"FECHA CUMPLIDA",IF(J835="STAND BY","STAND BY",IF(J835=""," ",IF(Tabla1[[#This Row],[FECHA EJEC.]]="","PENDIENTE",CONCATENATE("RETRASO DE ",(K835-I835)," DIAS")))))</f>
        <v>RETRASO DE 4 DIAS</v>
      </c>
      <c r="P835" s="2" t="str">
        <f ca="1">VLOOKUP(MONTH(Tabla1[[#This Row],[FECHA PROG.]]),Tabla2[],2,0)</f>
        <v>Nov</v>
      </c>
      <c r="Q835" s="1">
        <f ca="1">YEAR(Tabla1[[#This Row],[FECHA PROG.]])</f>
        <v>2018</v>
      </c>
      <c r="R835" s="8">
        <f ca="1">360-SUMIFS(Tabla1[HORAS],Tabla1[MÁQUINA],Tabla1[[#This Row],[MÁQUINA]],Tabla1[AÑO],Tabla1[[#This Row],[AÑO]],Tabla1[MES],Tabla1[[#This Row],[MES]])</f>
        <v>321.14999999999998</v>
      </c>
      <c r="S835" s="17">
        <f ca="1">Tabla1[[#This Row],[HORAS DISPONIBLES]]/360</f>
        <v>0.89208333333333323</v>
      </c>
    </row>
    <row r="836" spans="1:19" x14ac:dyDescent="0.2">
      <c r="A836" s="1" t="s">
        <v>147</v>
      </c>
      <c r="B836" s="1" t="s">
        <v>42</v>
      </c>
      <c r="C836" s="1" t="str">
        <f ca="1">VLOOKUP(RANDBETWEEN(1,13),Tablas!$N$7:$O$19,2,0)</f>
        <v>PAVIMENTADORA</v>
      </c>
      <c r="D836" s="1" t="s">
        <v>12</v>
      </c>
      <c r="E836" s="1" t="s">
        <v>21</v>
      </c>
      <c r="F836" s="1">
        <v>106</v>
      </c>
      <c r="G836" s="1" t="s">
        <v>19</v>
      </c>
      <c r="H836" s="1">
        <v>1698</v>
      </c>
      <c r="I836" s="2">
        <f t="shared" ca="1" si="13"/>
        <v>43175</v>
      </c>
      <c r="J836" s="1" t="str">
        <f ca="1">IFERROR(IF(YEAR(Tabla1[[#This Row],[FECHA EJEC.]])&gt;0,"CONFORME","STANDBY"),"PENDIENTE")</f>
        <v>PENDIENTE</v>
      </c>
      <c r="K836" s="2" t="str">
        <f ca="1">IF(VLOOKUP(RANDBETWEEN(1,20),Tablas!$Q$6:$R$25,2,0)=0,"",Tabla1[[#This Row],[FECHA PROG.]]+VLOOKUP(RANDBETWEEN(1,20),Tablas!$Q$6:$R$25,2,0))</f>
        <v/>
      </c>
      <c r="L836" s="7" t="str">
        <f ca="1">IF(Tabla1[[#This Row],[FECHA EJEC.]]="","",TIME(RANDBETWEEN(9,15),RANDBETWEEN(10,40),0))</f>
        <v/>
      </c>
      <c r="M836" s="7" t="str">
        <f ca="1">IF(Tabla1[[#This Row],[FECHA EJEC.]]="","",Tabla1[[#This Row],[HORA INICIO]]+TIME(RANDBETWEEN(1,4),RANDBETWEEN(10,30),0))</f>
        <v/>
      </c>
      <c r="N836" s="8" t="str">
        <f ca="1">IF(Tabla1[[#This Row],[FECHA EJEC.]]="","",HOUR(Tabla1[[#This Row],[HORA TERMINO]]-Tabla1[[#This Row],[HORA INICIO]])+MINUTE(Tabla1[[#This Row],[HORA TERMINO]]-Tabla1[[#This Row],[HORA INICIO]])/60)</f>
        <v/>
      </c>
      <c r="O836" s="1" t="str">
        <f ca="1">IF(AND(K836=I836,J836="CONFORME"),"FECHA CUMPLIDA",IF(J836="STAND BY","STAND BY",IF(J836=""," ",IF(Tabla1[[#This Row],[FECHA EJEC.]]="","PENDIENTE",CONCATENATE("RETRASO DE ",(K836-I836)," DIAS")))))</f>
        <v>PENDIENTE</v>
      </c>
      <c r="P836" s="2" t="str">
        <f ca="1">VLOOKUP(MONTH(Tabla1[[#This Row],[FECHA PROG.]]),Tabla2[],2,0)</f>
        <v>Mar</v>
      </c>
      <c r="Q836" s="1">
        <f ca="1">YEAR(Tabla1[[#This Row],[FECHA PROG.]])</f>
        <v>2018</v>
      </c>
      <c r="R836" s="8">
        <f ca="1">360-SUMIFS(Tabla1[HORAS],Tabla1[MÁQUINA],Tabla1[[#This Row],[MÁQUINA]],Tabla1[AÑO],Tabla1[[#This Row],[AÑO]],Tabla1[MES],Tabla1[[#This Row],[MES]])</f>
        <v>348.95</v>
      </c>
      <c r="S836" s="17">
        <f ca="1">Tabla1[[#This Row],[HORAS DISPONIBLES]]/360</f>
        <v>0.96930555555555553</v>
      </c>
    </row>
    <row r="837" spans="1:19" x14ac:dyDescent="0.2">
      <c r="A837" s="1" t="s">
        <v>148</v>
      </c>
      <c r="B837" s="1" t="s">
        <v>43</v>
      </c>
      <c r="C837" s="1" t="str">
        <f ca="1">VLOOKUP(RANDBETWEEN(1,13),Tablas!$N$7:$O$19,2,0)</f>
        <v>EXCAVADORA</v>
      </c>
      <c r="D837" s="1" t="s">
        <v>12</v>
      </c>
      <c r="E837" s="1" t="s">
        <v>24</v>
      </c>
      <c r="F837" s="1">
        <v>201</v>
      </c>
      <c r="G837" s="1" t="s">
        <v>25</v>
      </c>
      <c r="H837" s="1">
        <v>1168</v>
      </c>
      <c r="I837" s="2">
        <f t="shared" ca="1" si="13"/>
        <v>43137</v>
      </c>
      <c r="J837" s="1" t="str">
        <f ca="1">IFERROR(IF(YEAR(Tabla1[[#This Row],[FECHA EJEC.]])&gt;0,"CONFORME","STANDBY"),"PENDIENTE")</f>
        <v>CONFORME</v>
      </c>
      <c r="K837" s="2">
        <f ca="1">IF(VLOOKUP(RANDBETWEEN(1,20),Tablas!$Q$6:$R$25,2,0)=0,"",Tabla1[[#This Row],[FECHA PROG.]]+VLOOKUP(RANDBETWEEN(1,20),Tablas!$Q$6:$R$25,2,0))</f>
        <v>43141</v>
      </c>
      <c r="L837" s="7">
        <f ca="1">IF(Tabla1[[#This Row],[FECHA EJEC.]]="","",TIME(RANDBETWEEN(9,15),RANDBETWEEN(10,40),0))</f>
        <v>0.59861111111111109</v>
      </c>
      <c r="M837" s="7">
        <f ca="1">IF(Tabla1[[#This Row],[FECHA EJEC.]]="","",Tabla1[[#This Row],[HORA INICIO]]+TIME(RANDBETWEEN(1,4),RANDBETWEEN(10,30),0))</f>
        <v>0.77361111111111103</v>
      </c>
      <c r="N837" s="8">
        <f ca="1">IF(Tabla1[[#This Row],[FECHA EJEC.]]="","",HOUR(Tabla1[[#This Row],[HORA TERMINO]]-Tabla1[[#This Row],[HORA INICIO]])+MINUTE(Tabla1[[#This Row],[HORA TERMINO]]-Tabla1[[#This Row],[HORA INICIO]])/60)</f>
        <v>4.2</v>
      </c>
      <c r="O837" s="1" t="str">
        <f ca="1">IF(AND(K837=I837,J837="CONFORME"),"FECHA CUMPLIDA",IF(J837="STAND BY","STAND BY",IF(J837=""," ",IF(Tabla1[[#This Row],[FECHA EJEC.]]="","PENDIENTE",CONCATENATE("RETRASO DE ",(K837-I837)," DIAS")))))</f>
        <v>RETRASO DE 4 DIAS</v>
      </c>
      <c r="P837" s="2" t="str">
        <f ca="1">VLOOKUP(MONTH(Tabla1[[#This Row],[FECHA PROG.]]),Tabla2[],2,0)</f>
        <v>Feb</v>
      </c>
      <c r="Q837" s="1">
        <f ca="1">YEAR(Tabla1[[#This Row],[FECHA PROG.]])</f>
        <v>2018</v>
      </c>
      <c r="R837" s="8">
        <f ca="1">360-SUMIFS(Tabla1[HORAS],Tabla1[MÁQUINA],Tabla1[[#This Row],[MÁQUINA]],Tabla1[AÑO],Tabla1[[#This Row],[AÑO]],Tabla1[MES],Tabla1[[#This Row],[MES]])</f>
        <v>349.83333333333331</v>
      </c>
      <c r="S837" s="17">
        <f ca="1">Tabla1[[#This Row],[HORAS DISPONIBLES]]/360</f>
        <v>0.97175925925925921</v>
      </c>
    </row>
    <row r="838" spans="1:19" x14ac:dyDescent="0.2">
      <c r="A838" s="1" t="s">
        <v>151</v>
      </c>
      <c r="B838" s="1" t="s">
        <v>51</v>
      </c>
      <c r="C838" s="1" t="str">
        <f ca="1">VLOOKUP(RANDBETWEEN(1,13),Tablas!$N$7:$O$19,2,0)</f>
        <v>MOTONIVELADORA</v>
      </c>
      <c r="D838" s="1" t="s">
        <v>12</v>
      </c>
      <c r="E838" s="1" t="s">
        <v>13</v>
      </c>
      <c r="F838" s="1">
        <v>107</v>
      </c>
      <c r="G838" s="1" t="s">
        <v>14</v>
      </c>
      <c r="H838" s="1">
        <v>1420</v>
      </c>
      <c r="I838" s="2">
        <f t="shared" ca="1" si="13"/>
        <v>43149</v>
      </c>
      <c r="J838" s="1" t="str">
        <f ca="1">IFERROR(IF(YEAR(Tabla1[[#This Row],[FECHA EJEC.]])&gt;0,"CONFORME","STANDBY"),"PENDIENTE")</f>
        <v>CONFORME</v>
      </c>
      <c r="K838" s="2">
        <f ca="1">IF(VLOOKUP(RANDBETWEEN(1,20),Tablas!$Q$6:$R$25,2,0)=0,"",Tabla1[[#This Row],[FECHA PROG.]]+VLOOKUP(RANDBETWEEN(1,20),Tablas!$Q$6:$R$25,2,0))</f>
        <v>43151</v>
      </c>
      <c r="L838" s="7">
        <f ca="1">IF(Tabla1[[#This Row],[FECHA EJEC.]]="","",TIME(RANDBETWEEN(9,15),RANDBETWEEN(10,40),0))</f>
        <v>0.63888888888888884</v>
      </c>
      <c r="M838" s="7">
        <f ca="1">IF(Tabla1[[#This Row],[FECHA EJEC.]]="","",Tabla1[[#This Row],[HORA INICIO]]+TIME(RANDBETWEEN(1,4),RANDBETWEEN(10,30),0))</f>
        <v>0.77291666666666659</v>
      </c>
      <c r="N838" s="8">
        <f ca="1">IF(Tabla1[[#This Row],[FECHA EJEC.]]="","",HOUR(Tabla1[[#This Row],[HORA TERMINO]]-Tabla1[[#This Row],[HORA INICIO]])+MINUTE(Tabla1[[#This Row],[HORA TERMINO]]-Tabla1[[#This Row],[HORA INICIO]])/60)</f>
        <v>3.2166666666666668</v>
      </c>
      <c r="O838" s="1" t="str">
        <f ca="1">IF(AND(K838=I838,J838="CONFORME"),"FECHA CUMPLIDA",IF(J838="STAND BY","STAND BY",IF(J838=""," ",IF(Tabla1[[#This Row],[FECHA EJEC.]]="","PENDIENTE",CONCATENATE("RETRASO DE ",(K838-I838)," DIAS")))))</f>
        <v>RETRASO DE 2 DIAS</v>
      </c>
      <c r="P838" s="2" t="str">
        <f ca="1">VLOOKUP(MONTH(Tabla1[[#This Row],[FECHA PROG.]]),Tabla2[],2,0)</f>
        <v>Feb</v>
      </c>
      <c r="Q838" s="1">
        <f ca="1">YEAR(Tabla1[[#This Row],[FECHA PROG.]])</f>
        <v>2018</v>
      </c>
      <c r="R838" s="8">
        <f ca="1">360-SUMIFS(Tabla1[HORAS],Tabla1[MÁQUINA],Tabla1[[#This Row],[MÁQUINA]],Tabla1[AÑO],Tabla1[[#This Row],[AÑO]],Tabla1[MES],Tabla1[[#This Row],[MES]])</f>
        <v>354.58333333333331</v>
      </c>
      <c r="S838" s="17">
        <f ca="1">Tabla1[[#This Row],[HORAS DISPONIBLES]]/360</f>
        <v>0.98495370370370361</v>
      </c>
    </row>
    <row r="839" spans="1:19" x14ac:dyDescent="0.2">
      <c r="A839" s="1" t="s">
        <v>154</v>
      </c>
      <c r="B839" s="1" t="s">
        <v>59</v>
      </c>
      <c r="C839" s="1" t="str">
        <f ca="1">VLOOKUP(RANDBETWEEN(1,13),Tablas!$N$7:$O$19,2,0)</f>
        <v>DRAGAS</v>
      </c>
      <c r="E839" s="1" t="s">
        <v>21</v>
      </c>
      <c r="F839" s="1">
        <v>107</v>
      </c>
      <c r="G839" s="1" t="s">
        <v>19</v>
      </c>
      <c r="H839" s="1">
        <v>1698</v>
      </c>
      <c r="I839" s="2">
        <f t="shared" ca="1" si="13"/>
        <v>43318</v>
      </c>
      <c r="J839" s="1" t="str">
        <f ca="1">IFERROR(IF(YEAR(Tabla1[[#This Row],[FECHA EJEC.]])&gt;0,"CONFORME","STANDBY"),"PENDIENTE")</f>
        <v>CONFORME</v>
      </c>
      <c r="K839" s="2">
        <f ca="1">IF(VLOOKUP(RANDBETWEEN(1,20),Tablas!$Q$6:$R$25,2,0)=0,"",Tabla1[[#This Row],[FECHA PROG.]]+VLOOKUP(RANDBETWEEN(1,20),Tablas!$Q$6:$R$25,2,0))</f>
        <v>43321</v>
      </c>
      <c r="L839" s="7">
        <f ca="1">IF(Tabla1[[#This Row],[FECHA EJEC.]]="","",TIME(RANDBETWEEN(9,15),RANDBETWEEN(10,40),0))</f>
        <v>0.56111111111111112</v>
      </c>
      <c r="M839" s="7">
        <f ca="1">IF(Tabla1[[#This Row],[FECHA EJEC.]]="","",Tabla1[[#This Row],[HORA INICIO]]+TIME(RANDBETWEEN(1,4),RANDBETWEEN(10,30),0))</f>
        <v>0.61319444444444449</v>
      </c>
      <c r="N839" s="8">
        <f ca="1">IF(Tabla1[[#This Row],[FECHA EJEC.]]="","",HOUR(Tabla1[[#This Row],[HORA TERMINO]]-Tabla1[[#This Row],[HORA INICIO]])+MINUTE(Tabla1[[#This Row],[HORA TERMINO]]-Tabla1[[#This Row],[HORA INICIO]])/60)</f>
        <v>1.25</v>
      </c>
      <c r="O839" s="1" t="str">
        <f ca="1">IF(AND(K839=I839,J839="CONFORME"),"FECHA CUMPLIDA",IF(J839="STAND BY","STAND BY",IF(J839=""," ",IF(Tabla1[[#This Row],[FECHA EJEC.]]="","PENDIENTE",CONCATENATE("RETRASO DE ",(K839-I839)," DIAS")))))</f>
        <v>RETRASO DE 3 DIAS</v>
      </c>
      <c r="P839" s="2" t="str">
        <f ca="1">VLOOKUP(MONTH(Tabla1[[#This Row],[FECHA PROG.]]),Tabla2[],2,0)</f>
        <v>Ago</v>
      </c>
      <c r="Q839" s="1">
        <f ca="1">YEAR(Tabla1[[#This Row],[FECHA PROG.]])</f>
        <v>2018</v>
      </c>
      <c r="R839" s="8">
        <f ca="1">360-SUMIFS(Tabla1[HORAS],Tabla1[MÁQUINA],Tabla1[[#This Row],[MÁQUINA]],Tabla1[AÑO],Tabla1[[#This Row],[AÑO]],Tabla1[MES],Tabla1[[#This Row],[MES]])</f>
        <v>343.2</v>
      </c>
      <c r="S839" s="17">
        <f ca="1">Tabla1[[#This Row],[HORAS DISPONIBLES]]/360</f>
        <v>0.95333333333333325</v>
      </c>
    </row>
    <row r="840" spans="1:19" x14ac:dyDescent="0.2">
      <c r="A840" s="1" t="s">
        <v>162</v>
      </c>
      <c r="B840" s="1" t="s">
        <v>71</v>
      </c>
      <c r="C840" s="1" t="str">
        <f ca="1">VLOOKUP(RANDBETWEEN(1,13),Tablas!$N$7:$O$19,2,0)</f>
        <v>TRACTORES</v>
      </c>
      <c r="E840" s="1" t="s">
        <v>18</v>
      </c>
      <c r="F840" s="1">
        <v>201</v>
      </c>
      <c r="G840" s="1" t="s">
        <v>55</v>
      </c>
      <c r="H840" s="1">
        <v>1911</v>
      </c>
      <c r="I840" s="2">
        <f t="shared" ca="1" si="13"/>
        <v>43341</v>
      </c>
      <c r="J840" s="1" t="str">
        <f ca="1">IFERROR(IF(YEAR(Tabla1[[#This Row],[FECHA EJEC.]])&gt;0,"CONFORME","STANDBY"),"PENDIENTE")</f>
        <v>CONFORME</v>
      </c>
      <c r="K840" s="2">
        <f ca="1">IF(VLOOKUP(RANDBETWEEN(1,20),Tablas!$Q$6:$R$25,2,0)=0,"",Tabla1[[#This Row],[FECHA PROG.]]+VLOOKUP(RANDBETWEEN(1,20),Tablas!$Q$6:$R$25,2,0))</f>
        <v>43341</v>
      </c>
      <c r="L840" s="7">
        <f ca="1">IF(Tabla1[[#This Row],[FECHA EJEC.]]="","",TIME(RANDBETWEEN(9,15),RANDBETWEEN(10,40),0))</f>
        <v>0.44236111111111109</v>
      </c>
      <c r="M840" s="7">
        <f ca="1">IF(Tabla1[[#This Row],[FECHA EJEC.]]="","",Tabla1[[#This Row],[HORA INICIO]]+TIME(RANDBETWEEN(1,4),RANDBETWEEN(10,30),0))</f>
        <v>0.5395833333333333</v>
      </c>
      <c r="N840" s="8">
        <f ca="1">IF(Tabla1[[#This Row],[FECHA EJEC.]]="","",HOUR(Tabla1[[#This Row],[HORA TERMINO]]-Tabla1[[#This Row],[HORA INICIO]])+MINUTE(Tabla1[[#This Row],[HORA TERMINO]]-Tabla1[[#This Row],[HORA INICIO]])/60)</f>
        <v>2.3333333333333335</v>
      </c>
      <c r="O840" s="1" t="str">
        <f ca="1">IF(AND(K840=I840,J840="CONFORME"),"FECHA CUMPLIDA",IF(J840="STAND BY","STAND BY",IF(J840=""," ",IF(Tabla1[[#This Row],[FECHA EJEC.]]="","PENDIENTE",CONCATENATE("RETRASO DE ",(K840-I840)," DIAS")))))</f>
        <v>FECHA CUMPLIDA</v>
      </c>
      <c r="P840" s="2" t="str">
        <f ca="1">VLOOKUP(MONTH(Tabla1[[#This Row],[FECHA PROG.]]),Tabla2[],2,0)</f>
        <v>Ago</v>
      </c>
      <c r="Q840" s="1">
        <f ca="1">YEAR(Tabla1[[#This Row],[FECHA PROG.]])</f>
        <v>2018</v>
      </c>
      <c r="R840" s="8">
        <f ca="1">360-SUMIFS(Tabla1[HORAS],Tabla1[MÁQUINA],Tabla1[[#This Row],[MÁQUINA]],Tabla1[AÑO],Tabla1[[#This Row],[AÑO]],Tabla1[MES],Tabla1[[#This Row],[MES]])</f>
        <v>353.46666666666664</v>
      </c>
      <c r="S840" s="17">
        <f ca="1">Tabla1[[#This Row],[HORAS DISPONIBLES]]/360</f>
        <v>0.98185185185185175</v>
      </c>
    </row>
    <row r="841" spans="1:19" x14ac:dyDescent="0.2">
      <c r="A841" s="1" t="s">
        <v>163</v>
      </c>
      <c r="B841" s="1" t="s">
        <v>72</v>
      </c>
      <c r="C841" s="1" t="str">
        <f ca="1">VLOOKUP(RANDBETWEEN(1,13),Tablas!$N$7:$O$19,2,0)</f>
        <v>ESCREPA</v>
      </c>
      <c r="E841" s="1" t="s">
        <v>18</v>
      </c>
      <c r="F841" s="1">
        <v>201</v>
      </c>
      <c r="G841" s="1" t="s">
        <v>55</v>
      </c>
      <c r="H841" s="1">
        <v>1911</v>
      </c>
      <c r="I841" s="2">
        <f t="shared" ca="1" si="13"/>
        <v>43144</v>
      </c>
      <c r="J841" s="1" t="str">
        <f ca="1">IFERROR(IF(YEAR(Tabla1[[#This Row],[FECHA EJEC.]])&gt;0,"CONFORME","STANDBY"),"PENDIENTE")</f>
        <v>CONFORME</v>
      </c>
      <c r="K841" s="2">
        <f ca="1">IF(VLOOKUP(RANDBETWEEN(1,20),Tablas!$Q$6:$R$25,2,0)=0,"",Tabla1[[#This Row],[FECHA PROG.]]+VLOOKUP(RANDBETWEEN(1,20),Tablas!$Q$6:$R$25,2,0))</f>
        <v>43144</v>
      </c>
      <c r="L841" s="7">
        <f ca="1">IF(Tabla1[[#This Row],[FECHA EJEC.]]="","",TIME(RANDBETWEEN(9,15),RANDBETWEEN(10,40),0))</f>
        <v>0.63888888888888884</v>
      </c>
      <c r="M841" s="7">
        <f ca="1">IF(Tabla1[[#This Row],[FECHA EJEC.]]="","",Tabla1[[#This Row],[HORA INICIO]]+TIME(RANDBETWEEN(1,4),RANDBETWEEN(10,30),0))</f>
        <v>0.82361111111111107</v>
      </c>
      <c r="N841" s="8">
        <f ca="1">IF(Tabla1[[#This Row],[FECHA EJEC.]]="","",HOUR(Tabla1[[#This Row],[HORA TERMINO]]-Tabla1[[#This Row],[HORA INICIO]])+MINUTE(Tabla1[[#This Row],[HORA TERMINO]]-Tabla1[[#This Row],[HORA INICIO]])/60)</f>
        <v>4.4333333333333336</v>
      </c>
      <c r="O841" s="1" t="str">
        <f ca="1">IF(AND(K841=I841,J841="CONFORME"),"FECHA CUMPLIDA",IF(J841="STAND BY","STAND BY",IF(J841=""," ",IF(Tabla1[[#This Row],[FECHA EJEC.]]="","PENDIENTE",CONCATENATE("RETRASO DE ",(K841-I841)," DIAS")))))</f>
        <v>FECHA CUMPLIDA</v>
      </c>
      <c r="P841" s="2" t="str">
        <f ca="1">VLOOKUP(MONTH(Tabla1[[#This Row],[FECHA PROG.]]),Tabla2[],2,0)</f>
        <v>Feb</v>
      </c>
      <c r="Q841" s="1">
        <f ca="1">YEAR(Tabla1[[#This Row],[FECHA PROG.]])</f>
        <v>2018</v>
      </c>
      <c r="R841" s="8">
        <f ca="1">360-SUMIFS(Tabla1[HORAS],Tabla1[MÁQUINA],Tabla1[[#This Row],[MÁQUINA]],Tabla1[AÑO],Tabla1[[#This Row],[AÑO]],Tabla1[MES],Tabla1[[#This Row],[MES]])</f>
        <v>355.56666666666666</v>
      </c>
      <c r="S841" s="17">
        <f ca="1">Tabla1[[#This Row],[HORAS DISPONIBLES]]/360</f>
        <v>0.98768518518518522</v>
      </c>
    </row>
    <row r="842" spans="1:19" x14ac:dyDescent="0.2">
      <c r="A842" s="1" t="s">
        <v>164</v>
      </c>
      <c r="B842" s="1" t="s">
        <v>73</v>
      </c>
      <c r="C842" s="1" t="str">
        <f ca="1">VLOOKUP(RANDBETWEEN(1,13),Tablas!$N$7:$O$19,2,0)</f>
        <v>LAS VOLQUETAS</v>
      </c>
      <c r="E842" s="1" t="s">
        <v>18</v>
      </c>
      <c r="F842" s="1">
        <v>201</v>
      </c>
      <c r="G842" s="1" t="s">
        <v>55</v>
      </c>
      <c r="H842" s="1">
        <v>1911</v>
      </c>
      <c r="I842" s="2">
        <f t="shared" ca="1" si="13"/>
        <v>43589</v>
      </c>
      <c r="J842" s="1" t="str">
        <f ca="1">IFERROR(IF(YEAR(Tabla1[[#This Row],[FECHA EJEC.]])&gt;0,"CONFORME","STANDBY"),"PENDIENTE")</f>
        <v>PENDIENTE</v>
      </c>
      <c r="K842" s="2" t="str">
        <f ca="1">IF(VLOOKUP(RANDBETWEEN(1,20),Tablas!$Q$6:$R$25,2,0)=0,"",Tabla1[[#This Row],[FECHA PROG.]]+VLOOKUP(RANDBETWEEN(1,20),Tablas!$Q$6:$R$25,2,0))</f>
        <v/>
      </c>
      <c r="L842" s="7" t="str">
        <f ca="1">IF(Tabla1[[#This Row],[FECHA EJEC.]]="","",TIME(RANDBETWEEN(9,15),RANDBETWEEN(10,40),0))</f>
        <v/>
      </c>
      <c r="M842" s="7" t="str">
        <f ca="1">IF(Tabla1[[#This Row],[FECHA EJEC.]]="","",Tabla1[[#This Row],[HORA INICIO]]+TIME(RANDBETWEEN(1,4),RANDBETWEEN(10,30),0))</f>
        <v/>
      </c>
      <c r="N842" s="8" t="str">
        <f ca="1">IF(Tabla1[[#This Row],[FECHA EJEC.]]="","",HOUR(Tabla1[[#This Row],[HORA TERMINO]]-Tabla1[[#This Row],[HORA INICIO]])+MINUTE(Tabla1[[#This Row],[HORA TERMINO]]-Tabla1[[#This Row],[HORA INICIO]])/60)</f>
        <v/>
      </c>
      <c r="O842" s="1" t="str">
        <f ca="1">IF(AND(K842=I842,J842="CONFORME"),"FECHA CUMPLIDA",IF(J842="STAND BY","STAND BY",IF(J842=""," ",IF(Tabla1[[#This Row],[FECHA EJEC.]]="","PENDIENTE",CONCATENATE("RETRASO DE ",(K842-I842)," DIAS")))))</f>
        <v>PENDIENTE</v>
      </c>
      <c r="P842" s="2" t="str">
        <f ca="1">VLOOKUP(MONTH(Tabla1[[#This Row],[FECHA PROG.]]),Tabla2[],2,0)</f>
        <v>May</v>
      </c>
      <c r="Q842" s="1">
        <f ca="1">YEAR(Tabla1[[#This Row],[FECHA PROG.]])</f>
        <v>2019</v>
      </c>
      <c r="R842" s="8">
        <f ca="1">360-SUMIFS(Tabla1[HORAS],Tabla1[MÁQUINA],Tabla1[[#This Row],[MÁQUINA]],Tabla1[AÑO],Tabla1[[#This Row],[AÑO]],Tabla1[MES],Tabla1[[#This Row],[MES]])</f>
        <v>360</v>
      </c>
      <c r="S842" s="17">
        <f ca="1">Tabla1[[#This Row],[HORAS DISPONIBLES]]/360</f>
        <v>1</v>
      </c>
    </row>
    <row r="843" spans="1:19" x14ac:dyDescent="0.2">
      <c r="A843" s="1" t="s">
        <v>165</v>
      </c>
      <c r="B843" s="1" t="s">
        <v>74</v>
      </c>
      <c r="C843" s="1" t="str">
        <f ca="1">VLOOKUP(RANDBETWEEN(1,13),Tablas!$N$7:$O$19,2,0)</f>
        <v>CARGADORA</v>
      </c>
      <c r="E843" s="1" t="s">
        <v>18</v>
      </c>
      <c r="F843" s="1">
        <v>201</v>
      </c>
      <c r="G843" s="1" t="s">
        <v>55</v>
      </c>
      <c r="H843" s="1">
        <v>1911</v>
      </c>
      <c r="I843" s="2">
        <f t="shared" ca="1" si="13"/>
        <v>43417</v>
      </c>
      <c r="J843" s="1" t="str">
        <f ca="1">IFERROR(IF(YEAR(Tabla1[[#This Row],[FECHA EJEC.]])&gt;0,"CONFORME","STANDBY"),"PENDIENTE")</f>
        <v>PENDIENTE</v>
      </c>
      <c r="K843" s="2" t="str">
        <f ca="1">IF(VLOOKUP(RANDBETWEEN(1,20),Tablas!$Q$6:$R$25,2,0)=0,"",Tabla1[[#This Row],[FECHA PROG.]]+VLOOKUP(RANDBETWEEN(1,20),Tablas!$Q$6:$R$25,2,0))</f>
        <v/>
      </c>
      <c r="L843" s="7" t="str">
        <f ca="1">IF(Tabla1[[#This Row],[FECHA EJEC.]]="","",TIME(RANDBETWEEN(9,15),RANDBETWEEN(10,40),0))</f>
        <v/>
      </c>
      <c r="M843" s="7" t="str">
        <f ca="1">IF(Tabla1[[#This Row],[FECHA EJEC.]]="","",Tabla1[[#This Row],[HORA INICIO]]+TIME(RANDBETWEEN(1,4),RANDBETWEEN(10,30),0))</f>
        <v/>
      </c>
      <c r="N843" s="8" t="str">
        <f ca="1">IF(Tabla1[[#This Row],[FECHA EJEC.]]="","",HOUR(Tabla1[[#This Row],[HORA TERMINO]]-Tabla1[[#This Row],[HORA INICIO]])+MINUTE(Tabla1[[#This Row],[HORA TERMINO]]-Tabla1[[#This Row],[HORA INICIO]])/60)</f>
        <v/>
      </c>
      <c r="O843" s="1" t="str">
        <f ca="1">IF(AND(K843=I843,J843="CONFORME"),"FECHA CUMPLIDA",IF(J843="STAND BY","STAND BY",IF(J843=""," ",IF(Tabla1[[#This Row],[FECHA EJEC.]]="","PENDIENTE",CONCATENATE("RETRASO DE ",(K843-I843)," DIAS")))))</f>
        <v>PENDIENTE</v>
      </c>
      <c r="P843" s="2" t="str">
        <f ca="1">VLOOKUP(MONTH(Tabla1[[#This Row],[FECHA PROG.]]),Tabla2[],2,0)</f>
        <v>Nov</v>
      </c>
      <c r="Q843" s="1">
        <f ca="1">YEAR(Tabla1[[#This Row],[FECHA PROG.]])</f>
        <v>2018</v>
      </c>
      <c r="R843" s="8">
        <f ca="1">360-SUMIFS(Tabla1[HORAS],Tabla1[MÁQUINA],Tabla1[[#This Row],[MÁQUINA]],Tabla1[AÑO],Tabla1[[#This Row],[AÑO]],Tabla1[MES],Tabla1[[#This Row],[MES]])</f>
        <v>360</v>
      </c>
      <c r="S843" s="17">
        <f ca="1">Tabla1[[#This Row],[HORAS DISPONIBLES]]/360</f>
        <v>1</v>
      </c>
    </row>
    <row r="844" spans="1:19" x14ac:dyDescent="0.2">
      <c r="A844" s="1" t="s">
        <v>166</v>
      </c>
      <c r="B844" s="1" t="s">
        <v>75</v>
      </c>
      <c r="C844" s="1" t="str">
        <f ca="1">VLOOKUP(RANDBETWEEN(1,13),Tablas!$N$7:$O$19,2,0)</f>
        <v>DRAGAS</v>
      </c>
      <c r="E844" s="1" t="s">
        <v>18</v>
      </c>
      <c r="F844" s="1">
        <v>201</v>
      </c>
      <c r="G844" s="1" t="s">
        <v>55</v>
      </c>
      <c r="H844" s="1">
        <v>1911</v>
      </c>
      <c r="I844" s="2">
        <f t="shared" ca="1" si="13"/>
        <v>43320</v>
      </c>
      <c r="J844" s="1" t="str">
        <f ca="1">IFERROR(IF(YEAR(Tabla1[[#This Row],[FECHA EJEC.]])&gt;0,"CONFORME","STANDBY"),"PENDIENTE")</f>
        <v>PENDIENTE</v>
      </c>
      <c r="K844" s="2" t="str">
        <f ca="1">IF(VLOOKUP(RANDBETWEEN(1,20),Tablas!$Q$6:$R$25,2,0)=0,"",Tabla1[[#This Row],[FECHA PROG.]]+VLOOKUP(RANDBETWEEN(1,20),Tablas!$Q$6:$R$25,2,0))</f>
        <v/>
      </c>
      <c r="L844" s="7" t="str">
        <f ca="1">IF(Tabla1[[#This Row],[FECHA EJEC.]]="","",TIME(RANDBETWEEN(9,15),RANDBETWEEN(10,40),0))</f>
        <v/>
      </c>
      <c r="M844" s="7" t="str">
        <f ca="1">IF(Tabla1[[#This Row],[FECHA EJEC.]]="","",Tabla1[[#This Row],[HORA INICIO]]+TIME(RANDBETWEEN(1,4),RANDBETWEEN(10,30),0))</f>
        <v/>
      </c>
      <c r="N844" s="8" t="str">
        <f ca="1">IF(Tabla1[[#This Row],[FECHA EJEC.]]="","",HOUR(Tabla1[[#This Row],[HORA TERMINO]]-Tabla1[[#This Row],[HORA INICIO]])+MINUTE(Tabla1[[#This Row],[HORA TERMINO]]-Tabla1[[#This Row],[HORA INICIO]])/60)</f>
        <v/>
      </c>
      <c r="O844" s="1" t="str">
        <f ca="1">IF(AND(K844=I844,J844="CONFORME"),"FECHA CUMPLIDA",IF(J844="STAND BY","STAND BY",IF(J844=""," ",IF(Tabla1[[#This Row],[FECHA EJEC.]]="","PENDIENTE",CONCATENATE("RETRASO DE ",(K844-I844)," DIAS")))))</f>
        <v>PENDIENTE</v>
      </c>
      <c r="P844" s="2" t="str">
        <f ca="1">VLOOKUP(MONTH(Tabla1[[#This Row],[FECHA PROG.]]),Tabla2[],2,0)</f>
        <v>Ago</v>
      </c>
      <c r="Q844" s="1">
        <f ca="1">YEAR(Tabla1[[#This Row],[FECHA PROG.]])</f>
        <v>2018</v>
      </c>
      <c r="R844" s="8">
        <f ca="1">360-SUMIFS(Tabla1[HORAS],Tabla1[MÁQUINA],Tabla1[[#This Row],[MÁQUINA]],Tabla1[AÑO],Tabla1[[#This Row],[AÑO]],Tabla1[MES],Tabla1[[#This Row],[MES]])</f>
        <v>360</v>
      </c>
      <c r="S844" s="17">
        <f ca="1">Tabla1[[#This Row],[HORAS DISPONIBLES]]/360</f>
        <v>1</v>
      </c>
    </row>
    <row r="845" spans="1:19" x14ac:dyDescent="0.2">
      <c r="A845" s="1" t="s">
        <v>167</v>
      </c>
      <c r="B845" s="1" t="s">
        <v>76</v>
      </c>
      <c r="C845" s="1" t="str">
        <f ca="1">VLOOKUP(RANDBETWEEN(1,13),Tablas!$N$7:$O$19,2,0)</f>
        <v>PAVIMENTADORA</v>
      </c>
      <c r="E845" s="1" t="s">
        <v>18</v>
      </c>
      <c r="F845" s="1">
        <v>201</v>
      </c>
      <c r="G845" s="1" t="s">
        <v>55</v>
      </c>
      <c r="H845" s="1">
        <v>1911</v>
      </c>
      <c r="I845" s="2">
        <f t="shared" ca="1" si="13"/>
        <v>43176</v>
      </c>
      <c r="J845" s="1" t="str">
        <f ca="1">IFERROR(IF(YEAR(Tabla1[[#This Row],[FECHA EJEC.]])&gt;0,"CONFORME","STANDBY"),"PENDIENTE")</f>
        <v>PENDIENTE</v>
      </c>
      <c r="K845" s="2" t="str">
        <f ca="1">IF(VLOOKUP(RANDBETWEEN(1,20),Tablas!$Q$6:$R$25,2,0)=0,"",Tabla1[[#This Row],[FECHA PROG.]]+VLOOKUP(RANDBETWEEN(1,20),Tablas!$Q$6:$R$25,2,0))</f>
        <v/>
      </c>
      <c r="L845" s="7" t="str">
        <f ca="1">IF(Tabla1[[#This Row],[FECHA EJEC.]]="","",TIME(RANDBETWEEN(9,15),RANDBETWEEN(10,40),0))</f>
        <v/>
      </c>
      <c r="M845" s="7" t="str">
        <f ca="1">IF(Tabla1[[#This Row],[FECHA EJEC.]]="","",Tabla1[[#This Row],[HORA INICIO]]+TIME(RANDBETWEEN(1,4),RANDBETWEEN(10,30),0))</f>
        <v/>
      </c>
      <c r="N845" s="8" t="str">
        <f ca="1">IF(Tabla1[[#This Row],[FECHA EJEC.]]="","",HOUR(Tabla1[[#This Row],[HORA TERMINO]]-Tabla1[[#This Row],[HORA INICIO]])+MINUTE(Tabla1[[#This Row],[HORA TERMINO]]-Tabla1[[#This Row],[HORA INICIO]])/60)</f>
        <v/>
      </c>
      <c r="O845" s="1" t="str">
        <f ca="1">IF(AND(K845=I845,J845="CONFORME"),"FECHA CUMPLIDA",IF(J845="STAND BY","STAND BY",IF(J845=""," ",IF(Tabla1[[#This Row],[FECHA EJEC.]]="","PENDIENTE",CONCATENATE("RETRASO DE ",(K845-I845)," DIAS")))))</f>
        <v>PENDIENTE</v>
      </c>
      <c r="P845" s="2" t="str">
        <f ca="1">VLOOKUP(MONTH(Tabla1[[#This Row],[FECHA PROG.]]),Tabla2[],2,0)</f>
        <v>Mar</v>
      </c>
      <c r="Q845" s="1">
        <f ca="1">YEAR(Tabla1[[#This Row],[FECHA PROG.]])</f>
        <v>2018</v>
      </c>
      <c r="R845" s="8">
        <f ca="1">360-SUMIFS(Tabla1[HORAS],Tabla1[MÁQUINA],Tabla1[[#This Row],[MÁQUINA]],Tabla1[AÑO],Tabla1[[#This Row],[AÑO]],Tabla1[MES],Tabla1[[#This Row],[MES]])</f>
        <v>360</v>
      </c>
      <c r="S845" s="17">
        <f ca="1">Tabla1[[#This Row],[HORAS DISPONIBLES]]/360</f>
        <v>1</v>
      </c>
    </row>
    <row r="846" spans="1:19" x14ac:dyDescent="0.2">
      <c r="A846" s="1" t="s">
        <v>168</v>
      </c>
      <c r="B846" s="1" t="s">
        <v>77</v>
      </c>
      <c r="C846" s="1" t="str">
        <f ca="1">VLOOKUP(RANDBETWEEN(1,13),Tablas!$N$7:$O$19,2,0)</f>
        <v>RETROEXCAVADORA</v>
      </c>
      <c r="E846" s="1" t="s">
        <v>18</v>
      </c>
      <c r="F846" s="1">
        <v>201</v>
      </c>
      <c r="G846" s="1" t="s">
        <v>55</v>
      </c>
      <c r="H846" s="1">
        <v>1911</v>
      </c>
      <c r="I846" s="2">
        <f t="shared" ca="1" si="13"/>
        <v>43512</v>
      </c>
      <c r="J846" s="1" t="str">
        <f ca="1">IFERROR(IF(YEAR(Tabla1[[#This Row],[FECHA EJEC.]])&gt;0,"CONFORME","STANDBY"),"PENDIENTE")</f>
        <v>CONFORME</v>
      </c>
      <c r="K846" s="2">
        <f ca="1">IF(VLOOKUP(RANDBETWEEN(1,20),Tablas!$Q$6:$R$25,2,0)=0,"",Tabla1[[#This Row],[FECHA PROG.]]+VLOOKUP(RANDBETWEEN(1,20),Tablas!$Q$6:$R$25,2,0))</f>
        <v>43512</v>
      </c>
      <c r="L846" s="7">
        <f ca="1">IF(Tabla1[[#This Row],[FECHA EJEC.]]="","",TIME(RANDBETWEEN(9,15),RANDBETWEEN(10,40),0))</f>
        <v>0.42430555555555555</v>
      </c>
      <c r="M846" s="7">
        <f ca="1">IF(Tabla1[[#This Row],[FECHA EJEC.]]="","",Tabla1[[#This Row],[HORA INICIO]]+TIME(RANDBETWEEN(1,4),RANDBETWEEN(10,30),0))</f>
        <v>0.48125000000000001</v>
      </c>
      <c r="N846" s="8">
        <f ca="1">IF(Tabla1[[#This Row],[FECHA EJEC.]]="","",HOUR(Tabla1[[#This Row],[HORA TERMINO]]-Tabla1[[#This Row],[HORA INICIO]])+MINUTE(Tabla1[[#This Row],[HORA TERMINO]]-Tabla1[[#This Row],[HORA INICIO]])/60)</f>
        <v>1.3666666666666667</v>
      </c>
      <c r="O846" s="1" t="str">
        <f ca="1">IF(AND(K846=I846,J846="CONFORME"),"FECHA CUMPLIDA",IF(J846="STAND BY","STAND BY",IF(J846=""," ",IF(Tabla1[[#This Row],[FECHA EJEC.]]="","PENDIENTE",CONCATENATE("RETRASO DE ",(K846-I846)," DIAS")))))</f>
        <v>FECHA CUMPLIDA</v>
      </c>
      <c r="P846" s="2" t="str">
        <f ca="1">VLOOKUP(MONTH(Tabla1[[#This Row],[FECHA PROG.]]),Tabla2[],2,0)</f>
        <v>Feb</v>
      </c>
      <c r="Q846" s="1">
        <f ca="1">YEAR(Tabla1[[#This Row],[FECHA PROG.]])</f>
        <v>2019</v>
      </c>
      <c r="R846" s="8">
        <f ca="1">360-SUMIFS(Tabla1[HORAS],Tabla1[MÁQUINA],Tabla1[[#This Row],[MÁQUINA]],Tabla1[AÑO],Tabla1[[#This Row],[AÑO]],Tabla1[MES],Tabla1[[#This Row],[MES]])</f>
        <v>358.63333333333333</v>
      </c>
      <c r="S846" s="17">
        <f ca="1">Tabla1[[#This Row],[HORAS DISPONIBLES]]/360</f>
        <v>0.9962037037037037</v>
      </c>
    </row>
    <row r="847" spans="1:19" x14ac:dyDescent="0.2">
      <c r="A847" s="1" t="s">
        <v>169</v>
      </c>
      <c r="B847" s="1" t="s">
        <v>78</v>
      </c>
      <c r="C847" s="1" t="str">
        <f ca="1">VLOOKUP(RANDBETWEEN(1,13),Tablas!$N$7:$O$19,2,0)</f>
        <v>DRAGALINA</v>
      </c>
      <c r="E847" s="1" t="s">
        <v>18</v>
      </c>
      <c r="F847" s="1">
        <v>201</v>
      </c>
      <c r="G847" s="1" t="s">
        <v>55</v>
      </c>
      <c r="H847" s="1">
        <v>1911</v>
      </c>
      <c r="I847" s="2">
        <f t="shared" ca="1" si="13"/>
        <v>43368</v>
      </c>
      <c r="J847" s="1" t="str">
        <f ca="1">IFERROR(IF(YEAR(Tabla1[[#This Row],[FECHA EJEC.]])&gt;0,"CONFORME","STANDBY"),"PENDIENTE")</f>
        <v>CONFORME</v>
      </c>
      <c r="K847" s="2">
        <f ca="1">IF(VLOOKUP(RANDBETWEEN(1,20),Tablas!$Q$6:$R$25,2,0)=0,"",Tabla1[[#This Row],[FECHA PROG.]]+VLOOKUP(RANDBETWEEN(1,20),Tablas!$Q$6:$R$25,2,0))</f>
        <v>43370</v>
      </c>
      <c r="L847" s="7">
        <f ca="1">IF(Tabla1[[#This Row],[FECHA EJEC.]]="","",TIME(RANDBETWEEN(9,15),RANDBETWEEN(10,40),0))</f>
        <v>0.51736111111111116</v>
      </c>
      <c r="M847" s="7">
        <f ca="1">IF(Tabla1[[#This Row],[FECHA EJEC.]]="","",Tabla1[[#This Row],[HORA INICIO]]+TIME(RANDBETWEEN(1,4),RANDBETWEEN(10,30),0))</f>
        <v>0.57986111111111116</v>
      </c>
      <c r="N847" s="8">
        <f ca="1">IF(Tabla1[[#This Row],[FECHA EJEC.]]="","",HOUR(Tabla1[[#This Row],[HORA TERMINO]]-Tabla1[[#This Row],[HORA INICIO]])+MINUTE(Tabla1[[#This Row],[HORA TERMINO]]-Tabla1[[#This Row],[HORA INICIO]])/60)</f>
        <v>1.5</v>
      </c>
      <c r="O847" s="1" t="str">
        <f ca="1">IF(AND(K847=I847,J847="CONFORME"),"FECHA CUMPLIDA",IF(J847="STAND BY","STAND BY",IF(J847=""," ",IF(Tabla1[[#This Row],[FECHA EJEC.]]="","PENDIENTE",CONCATENATE("RETRASO DE ",(K847-I847)," DIAS")))))</f>
        <v>RETRASO DE 2 DIAS</v>
      </c>
      <c r="P847" s="2" t="str">
        <f ca="1">VLOOKUP(MONTH(Tabla1[[#This Row],[FECHA PROG.]]),Tabla2[],2,0)</f>
        <v>Set</v>
      </c>
      <c r="Q847" s="1">
        <f ca="1">YEAR(Tabla1[[#This Row],[FECHA PROG.]])</f>
        <v>2018</v>
      </c>
      <c r="R847" s="8">
        <f ca="1">360-SUMIFS(Tabla1[HORAS],Tabla1[MÁQUINA],Tabla1[[#This Row],[MÁQUINA]],Tabla1[AÑO],Tabla1[[#This Row],[AÑO]],Tabla1[MES],Tabla1[[#This Row],[MES]])</f>
        <v>358.5</v>
      </c>
      <c r="S847" s="17">
        <f ca="1">Tabla1[[#This Row],[HORAS DISPONIBLES]]/360</f>
        <v>0.99583333333333335</v>
      </c>
    </row>
    <row r="848" spans="1:19" x14ac:dyDescent="0.2">
      <c r="A848" s="1" t="s">
        <v>138</v>
      </c>
      <c r="B848" s="1" t="s">
        <v>27</v>
      </c>
      <c r="C848" s="1" t="str">
        <f ca="1">VLOOKUP(RANDBETWEEN(1,13),Tablas!$N$7:$O$19,2,0)</f>
        <v>MOTOTRAILLA</v>
      </c>
      <c r="E848" s="1" t="s">
        <v>13</v>
      </c>
      <c r="F848" s="1">
        <v>107</v>
      </c>
      <c r="G848" s="1" t="s">
        <v>55</v>
      </c>
      <c r="H848" s="1">
        <v>1911</v>
      </c>
      <c r="I848" s="2">
        <f t="shared" ca="1" si="13"/>
        <v>43307</v>
      </c>
      <c r="J848" s="1" t="str">
        <f ca="1">IFERROR(IF(YEAR(Tabla1[[#This Row],[FECHA EJEC.]])&gt;0,"CONFORME","STANDBY"),"PENDIENTE")</f>
        <v>CONFORME</v>
      </c>
      <c r="K848" s="2">
        <f ca="1">IF(VLOOKUP(RANDBETWEEN(1,20),Tablas!$Q$6:$R$25,2,0)=0,"",Tabla1[[#This Row],[FECHA PROG.]]+VLOOKUP(RANDBETWEEN(1,20),Tablas!$Q$6:$R$25,2,0))</f>
        <v>43307</v>
      </c>
      <c r="L848" s="7">
        <f ca="1">IF(Tabla1[[#This Row],[FECHA EJEC.]]="","",TIME(RANDBETWEEN(9,15),RANDBETWEEN(10,40),0))</f>
        <v>0.44097222222222221</v>
      </c>
      <c r="M848" s="7">
        <f ca="1">IF(Tabla1[[#This Row],[FECHA EJEC.]]="","",Tabla1[[#This Row],[HORA INICIO]]+TIME(RANDBETWEEN(1,4),RANDBETWEEN(10,30),0))</f>
        <v>0.53541666666666665</v>
      </c>
      <c r="N848" s="8">
        <f ca="1">IF(Tabla1[[#This Row],[FECHA EJEC.]]="","",HOUR(Tabla1[[#This Row],[HORA TERMINO]]-Tabla1[[#This Row],[HORA INICIO]])+MINUTE(Tabla1[[#This Row],[HORA TERMINO]]-Tabla1[[#This Row],[HORA INICIO]])/60)</f>
        <v>2.2666666666666666</v>
      </c>
      <c r="O848" s="1" t="str">
        <f ca="1">IF(AND(K848=I848,J848="CONFORME"),"FECHA CUMPLIDA",IF(J848="STAND BY","STAND BY",IF(J848=""," ",IF(Tabla1[[#This Row],[FECHA EJEC.]]="","PENDIENTE",CONCATENATE("RETRASO DE ",(K848-I848)," DIAS")))))</f>
        <v>FECHA CUMPLIDA</v>
      </c>
      <c r="P848" s="2" t="str">
        <f ca="1">VLOOKUP(MONTH(Tabla1[[#This Row],[FECHA PROG.]]),Tabla2[],2,0)</f>
        <v>Jul</v>
      </c>
      <c r="Q848" s="1">
        <f ca="1">YEAR(Tabla1[[#This Row],[FECHA PROG.]])</f>
        <v>2018</v>
      </c>
      <c r="R848" s="8">
        <f ca="1">360-SUMIFS(Tabla1[HORAS],Tabla1[MÁQUINA],Tabla1[[#This Row],[MÁQUINA]],Tabla1[AÑO],Tabla1[[#This Row],[AÑO]],Tabla1[MES],Tabla1[[#This Row],[MES]])</f>
        <v>357.73333333333335</v>
      </c>
      <c r="S848" s="17">
        <f ca="1">Tabla1[[#This Row],[HORAS DISPONIBLES]]/360</f>
        <v>0.99370370370370376</v>
      </c>
    </row>
    <row r="849" spans="1:19" x14ac:dyDescent="0.2">
      <c r="A849" s="1" t="s">
        <v>138</v>
      </c>
      <c r="B849" s="1" t="s">
        <v>27</v>
      </c>
      <c r="C849" s="1" t="str">
        <f ca="1">VLOOKUP(RANDBETWEEN(1,13),Tablas!$N$7:$O$19,2,0)</f>
        <v>DRAGALINA</v>
      </c>
      <c r="E849" s="1" t="s">
        <v>18</v>
      </c>
      <c r="F849" s="1">
        <v>107</v>
      </c>
      <c r="G849" s="1" t="s">
        <v>55</v>
      </c>
      <c r="H849" s="1">
        <v>1911</v>
      </c>
      <c r="I849" s="2">
        <f t="shared" ca="1" si="13"/>
        <v>43387</v>
      </c>
      <c r="J849" s="1" t="str">
        <f ca="1">IFERROR(IF(YEAR(Tabla1[[#This Row],[FECHA EJEC.]])&gt;0,"CONFORME","STANDBY"),"PENDIENTE")</f>
        <v>CONFORME</v>
      </c>
      <c r="K849" s="2">
        <f ca="1">IF(VLOOKUP(RANDBETWEEN(1,20),Tablas!$Q$6:$R$25,2,0)=0,"",Tabla1[[#This Row],[FECHA PROG.]]+VLOOKUP(RANDBETWEEN(1,20),Tablas!$Q$6:$R$25,2,0))</f>
        <v>43391</v>
      </c>
      <c r="L849" s="7">
        <f ca="1">IF(Tabla1[[#This Row],[FECHA EJEC.]]="","",TIME(RANDBETWEEN(9,15),RANDBETWEEN(10,40),0))</f>
        <v>0.56874999999999998</v>
      </c>
      <c r="M849" s="7">
        <f ca="1">IF(Tabla1[[#This Row],[FECHA EJEC.]]="","",Tabla1[[#This Row],[HORA INICIO]]+TIME(RANDBETWEEN(1,4),RANDBETWEEN(10,30),0))</f>
        <v>0.70902777777777781</v>
      </c>
      <c r="N849" s="8">
        <f ca="1">IF(Tabla1[[#This Row],[FECHA EJEC.]]="","",HOUR(Tabla1[[#This Row],[HORA TERMINO]]-Tabla1[[#This Row],[HORA INICIO]])+MINUTE(Tabla1[[#This Row],[HORA TERMINO]]-Tabla1[[#This Row],[HORA INICIO]])/60)</f>
        <v>3.3666666666666667</v>
      </c>
      <c r="O849" s="1" t="str">
        <f ca="1">IF(AND(K849=I849,J849="CONFORME"),"FECHA CUMPLIDA",IF(J849="STAND BY","STAND BY",IF(J849=""," ",IF(Tabla1[[#This Row],[FECHA EJEC.]]="","PENDIENTE",CONCATENATE("RETRASO DE ",(K849-I849)," DIAS")))))</f>
        <v>RETRASO DE 4 DIAS</v>
      </c>
      <c r="P849" s="2" t="str">
        <f ca="1">VLOOKUP(MONTH(Tabla1[[#This Row],[FECHA PROG.]]),Tabla2[],2,0)</f>
        <v>Oct</v>
      </c>
      <c r="Q849" s="1">
        <f ca="1">YEAR(Tabla1[[#This Row],[FECHA PROG.]])</f>
        <v>2018</v>
      </c>
      <c r="R849" s="8">
        <f ca="1">360-SUMIFS(Tabla1[HORAS],Tabla1[MÁQUINA],Tabla1[[#This Row],[MÁQUINA]],Tabla1[AÑO],Tabla1[[#This Row],[AÑO]],Tabla1[MES],Tabla1[[#This Row],[MES]])</f>
        <v>356.63333333333333</v>
      </c>
      <c r="S849" s="17">
        <f ca="1">Tabla1[[#This Row],[HORAS DISPONIBLES]]/360</f>
        <v>0.99064814814814817</v>
      </c>
    </row>
    <row r="850" spans="1:19" x14ac:dyDescent="0.2">
      <c r="A850" s="1" t="s">
        <v>188</v>
      </c>
      <c r="B850" s="1" t="s">
        <v>35</v>
      </c>
      <c r="C850" s="1" t="str">
        <f ca="1">VLOOKUP(RANDBETWEEN(1,13),Tablas!$N$7:$O$19,2,0)</f>
        <v>CISTERNAS DE AGUA</v>
      </c>
      <c r="D850" s="1" t="s">
        <v>12</v>
      </c>
      <c r="E850" s="1" t="s">
        <v>13</v>
      </c>
      <c r="F850" s="1">
        <v>106</v>
      </c>
      <c r="G850" s="1" t="s">
        <v>29</v>
      </c>
      <c r="H850" s="1">
        <v>908</v>
      </c>
      <c r="I850" s="2">
        <f t="shared" ca="1" si="13"/>
        <v>43289</v>
      </c>
      <c r="J850" s="1" t="str">
        <f ca="1">IFERROR(IF(YEAR(Tabla1[[#This Row],[FECHA EJEC.]])&gt;0,"CONFORME","STANDBY"),"PENDIENTE")</f>
        <v>CONFORME</v>
      </c>
      <c r="K850" s="2">
        <f ca="1">IF(VLOOKUP(RANDBETWEEN(1,20),Tablas!$Q$6:$R$25,2,0)=0,"",Tabla1[[#This Row],[FECHA PROG.]]+VLOOKUP(RANDBETWEEN(1,20),Tablas!$Q$6:$R$25,2,0))</f>
        <v>43290</v>
      </c>
      <c r="L850" s="7">
        <f ca="1">IF(Tabla1[[#This Row],[FECHA EJEC.]]="","",TIME(RANDBETWEEN(9,15),RANDBETWEEN(10,40),0))</f>
        <v>0.38680555555555557</v>
      </c>
      <c r="M850" s="7">
        <f ca="1">IF(Tabla1[[#This Row],[FECHA EJEC.]]="","",Tabla1[[#This Row],[HORA INICIO]]+TIME(RANDBETWEEN(1,4),RANDBETWEEN(10,30),0))</f>
        <v>0.52777777777777779</v>
      </c>
      <c r="N850" s="8">
        <f ca="1">IF(Tabla1[[#This Row],[FECHA EJEC.]]="","",HOUR(Tabla1[[#This Row],[HORA TERMINO]]-Tabla1[[#This Row],[HORA INICIO]])+MINUTE(Tabla1[[#This Row],[HORA TERMINO]]-Tabla1[[#This Row],[HORA INICIO]])/60)</f>
        <v>3.3833333333333333</v>
      </c>
      <c r="O850" s="1" t="str">
        <f ca="1">IF(AND(K850=I850,J850="CONFORME"),"FECHA CUMPLIDA",IF(J850="STAND BY","STAND BY",IF(J850=""," ",IF(Tabla1[[#This Row],[FECHA EJEC.]]="","PENDIENTE",CONCATENATE("RETRASO DE ",(K850-I850)," DIAS")))))</f>
        <v>RETRASO DE 1 DIAS</v>
      </c>
      <c r="P850" s="2" t="str">
        <f ca="1">VLOOKUP(MONTH(Tabla1[[#This Row],[FECHA PROG.]]),Tabla2[],2,0)</f>
        <v>Jul</v>
      </c>
      <c r="Q850" s="1">
        <f ca="1">YEAR(Tabla1[[#This Row],[FECHA PROG.]])</f>
        <v>2018</v>
      </c>
      <c r="R850" s="8">
        <f ca="1">360-SUMIFS(Tabla1[HORAS],Tabla1[MÁQUINA],Tabla1[[#This Row],[MÁQUINA]],Tabla1[AÑO],Tabla1[[#This Row],[AÑO]],Tabla1[MES],Tabla1[[#This Row],[MES]])</f>
        <v>341.13333333333333</v>
      </c>
      <c r="S850" s="17">
        <f ca="1">Tabla1[[#This Row],[HORAS DISPONIBLES]]/360</f>
        <v>0.94759259259259254</v>
      </c>
    </row>
    <row r="851" spans="1:19" x14ac:dyDescent="0.2">
      <c r="A851" s="1" t="s">
        <v>188</v>
      </c>
      <c r="B851" s="1" t="s">
        <v>35</v>
      </c>
      <c r="C851" s="1" t="str">
        <f ca="1">VLOOKUP(RANDBETWEEN(1,13),Tablas!$N$7:$O$19,2,0)</f>
        <v>DRAGAS</v>
      </c>
      <c r="D851" s="1" t="s">
        <v>12</v>
      </c>
      <c r="E851" s="1" t="s">
        <v>18</v>
      </c>
      <c r="F851" s="1">
        <v>106</v>
      </c>
      <c r="G851" s="1" t="s">
        <v>55</v>
      </c>
      <c r="H851" s="1">
        <v>1911</v>
      </c>
      <c r="I851" s="2">
        <f t="shared" ca="1" si="13"/>
        <v>43437</v>
      </c>
      <c r="J851" s="1" t="str">
        <f ca="1">IFERROR(IF(YEAR(Tabla1[[#This Row],[FECHA EJEC.]])&gt;0,"CONFORME","STANDBY"),"PENDIENTE")</f>
        <v>CONFORME</v>
      </c>
      <c r="K851" s="2">
        <f ca="1">IF(VLOOKUP(RANDBETWEEN(1,20),Tablas!$Q$6:$R$25,2,0)=0,"",Tabla1[[#This Row],[FECHA PROG.]]+VLOOKUP(RANDBETWEEN(1,20),Tablas!$Q$6:$R$25,2,0))</f>
        <v>43437</v>
      </c>
      <c r="L851" s="7">
        <f ca="1">IF(Tabla1[[#This Row],[FECHA EJEC.]]="","",TIME(RANDBETWEEN(9,15),RANDBETWEEN(10,40),0))</f>
        <v>0.3972222222222222</v>
      </c>
      <c r="M851" s="7">
        <f ca="1">IF(Tabla1[[#This Row],[FECHA EJEC.]]="","",Tabla1[[#This Row],[HORA INICIO]]+TIME(RANDBETWEEN(1,4),RANDBETWEEN(10,30),0))</f>
        <v>0.49930555555555556</v>
      </c>
      <c r="N851" s="8">
        <f ca="1">IF(Tabla1[[#This Row],[FECHA EJEC.]]="","",HOUR(Tabla1[[#This Row],[HORA TERMINO]]-Tabla1[[#This Row],[HORA INICIO]])+MINUTE(Tabla1[[#This Row],[HORA TERMINO]]-Tabla1[[#This Row],[HORA INICIO]])/60)</f>
        <v>2.4500000000000002</v>
      </c>
      <c r="O851" s="1" t="str">
        <f ca="1">IF(AND(K851=I851,J851="CONFORME"),"FECHA CUMPLIDA",IF(J851="STAND BY","STAND BY",IF(J851=""," ",IF(Tabla1[[#This Row],[FECHA EJEC.]]="","PENDIENTE",CONCATENATE("RETRASO DE ",(K851-I851)," DIAS")))))</f>
        <v>FECHA CUMPLIDA</v>
      </c>
      <c r="P851" s="2" t="str">
        <f ca="1">VLOOKUP(MONTH(Tabla1[[#This Row],[FECHA PROG.]]),Tabla2[],2,0)</f>
        <v>Dic</v>
      </c>
      <c r="Q851" s="1">
        <f ca="1">YEAR(Tabla1[[#This Row],[FECHA PROG.]])</f>
        <v>2018</v>
      </c>
      <c r="R851" s="8">
        <f ca="1">360-SUMIFS(Tabla1[HORAS],Tabla1[MÁQUINA],Tabla1[[#This Row],[MÁQUINA]],Tabla1[AÑO],Tabla1[[#This Row],[AÑO]],Tabla1[MES],Tabla1[[#This Row],[MES]])</f>
        <v>330.26666666666665</v>
      </c>
      <c r="S851" s="17">
        <f ca="1">Tabla1[[#This Row],[HORAS DISPONIBLES]]/360</f>
        <v>0.91740740740740734</v>
      </c>
    </row>
    <row r="852" spans="1:19" x14ac:dyDescent="0.2">
      <c r="A852" s="1" t="s">
        <v>145</v>
      </c>
      <c r="B852" s="1" t="s">
        <v>39</v>
      </c>
      <c r="C852" s="1" t="str">
        <f ca="1">VLOOKUP(RANDBETWEEN(1,13),Tablas!$N$7:$O$19,2,0)</f>
        <v>TRACTORES</v>
      </c>
      <c r="D852" s="1" t="s">
        <v>12</v>
      </c>
      <c r="E852" s="1" t="s">
        <v>21</v>
      </c>
      <c r="F852" s="1">
        <v>107</v>
      </c>
      <c r="G852" s="1" t="s">
        <v>19</v>
      </c>
      <c r="H852" s="1">
        <v>1698</v>
      </c>
      <c r="I852" s="2">
        <f t="shared" ca="1" si="13"/>
        <v>43349</v>
      </c>
      <c r="J852" s="1" t="str">
        <f ca="1">IFERROR(IF(YEAR(Tabla1[[#This Row],[FECHA EJEC.]])&gt;0,"CONFORME","STANDBY"),"PENDIENTE")</f>
        <v>CONFORME</v>
      </c>
      <c r="K852" s="2">
        <f ca="1">IF(VLOOKUP(RANDBETWEEN(1,20),Tablas!$Q$6:$R$25,2,0)=0,"",Tabla1[[#This Row],[FECHA PROG.]]+VLOOKUP(RANDBETWEEN(1,20),Tablas!$Q$6:$R$25,2,0))</f>
        <v>43351</v>
      </c>
      <c r="L852" s="7">
        <f ca="1">IF(Tabla1[[#This Row],[FECHA EJEC.]]="","",TIME(RANDBETWEEN(9,15),RANDBETWEEN(10,40),0))</f>
        <v>0.51875000000000004</v>
      </c>
      <c r="M852" s="7">
        <f ca="1">IF(Tabla1[[#This Row],[FECHA EJEC.]]="","",Tabla1[[#This Row],[HORA INICIO]]+TIME(RANDBETWEEN(1,4),RANDBETWEEN(10,30),0))</f>
        <v>0.70625000000000004</v>
      </c>
      <c r="N852" s="8">
        <f ca="1">IF(Tabla1[[#This Row],[FECHA EJEC.]]="","",HOUR(Tabla1[[#This Row],[HORA TERMINO]]-Tabla1[[#This Row],[HORA INICIO]])+MINUTE(Tabla1[[#This Row],[HORA TERMINO]]-Tabla1[[#This Row],[HORA INICIO]])/60)</f>
        <v>4.5</v>
      </c>
      <c r="O852" s="1" t="str">
        <f ca="1">IF(AND(K852=I852,J852="CONFORME"),"FECHA CUMPLIDA",IF(J852="STAND BY","STAND BY",IF(J852=""," ",IF(Tabla1[[#This Row],[FECHA EJEC.]]="","PENDIENTE",CONCATENATE("RETRASO DE ",(K852-I852)," DIAS")))))</f>
        <v>RETRASO DE 2 DIAS</v>
      </c>
      <c r="P852" s="2" t="str">
        <f ca="1">VLOOKUP(MONTH(Tabla1[[#This Row],[FECHA PROG.]]),Tabla2[],2,0)</f>
        <v>Set</v>
      </c>
      <c r="Q852" s="1">
        <f ca="1">YEAR(Tabla1[[#This Row],[FECHA PROG.]])</f>
        <v>2018</v>
      </c>
      <c r="R852" s="8">
        <f ca="1">360-SUMIFS(Tabla1[HORAS],Tabla1[MÁQUINA],Tabla1[[#This Row],[MÁQUINA]],Tabla1[AÑO],Tabla1[[#This Row],[AÑO]],Tabla1[MES],Tabla1[[#This Row],[MES]])</f>
        <v>354.1</v>
      </c>
      <c r="S852" s="17">
        <f ca="1">Tabla1[[#This Row],[HORAS DISPONIBLES]]/360</f>
        <v>0.98361111111111121</v>
      </c>
    </row>
    <row r="853" spans="1:19" x14ac:dyDescent="0.2">
      <c r="A853" s="1" t="s">
        <v>149</v>
      </c>
      <c r="B853" s="1" t="s">
        <v>45</v>
      </c>
      <c r="C853" s="1" t="str">
        <f ca="1">VLOOKUP(RANDBETWEEN(1,13),Tablas!$N$7:$O$19,2,0)</f>
        <v>PAVIMENTADORA</v>
      </c>
      <c r="D853" s="1" t="s">
        <v>12</v>
      </c>
      <c r="E853" s="1" t="s">
        <v>24</v>
      </c>
      <c r="F853" s="1">
        <v>201</v>
      </c>
      <c r="G853" s="1" t="s">
        <v>25</v>
      </c>
      <c r="H853" s="1">
        <v>1168</v>
      </c>
      <c r="I853" s="2">
        <f t="shared" ca="1" si="13"/>
        <v>43446</v>
      </c>
      <c r="J853" s="1" t="str">
        <f ca="1">IFERROR(IF(YEAR(Tabla1[[#This Row],[FECHA EJEC.]])&gt;0,"CONFORME","STANDBY"),"PENDIENTE")</f>
        <v>CONFORME</v>
      </c>
      <c r="K853" s="2">
        <f ca="1">IF(VLOOKUP(RANDBETWEEN(1,20),Tablas!$Q$6:$R$25,2,0)=0,"",Tabla1[[#This Row],[FECHA PROG.]]+VLOOKUP(RANDBETWEEN(1,20),Tablas!$Q$6:$R$25,2,0))</f>
        <v>43448</v>
      </c>
      <c r="L853" s="7">
        <f ca="1">IF(Tabla1[[#This Row],[FECHA EJEC.]]="","",TIME(RANDBETWEEN(9,15),RANDBETWEEN(10,40),0))</f>
        <v>0.63472222222222219</v>
      </c>
      <c r="M853" s="7">
        <f ca="1">IF(Tabla1[[#This Row],[FECHA EJEC.]]="","",Tabla1[[#This Row],[HORA INICIO]]+TIME(RANDBETWEEN(1,4),RANDBETWEEN(10,30),0))</f>
        <v>0.69652777777777775</v>
      </c>
      <c r="N853" s="8">
        <f ca="1">IF(Tabla1[[#This Row],[FECHA EJEC.]]="","",HOUR(Tabla1[[#This Row],[HORA TERMINO]]-Tabla1[[#This Row],[HORA INICIO]])+MINUTE(Tabla1[[#This Row],[HORA TERMINO]]-Tabla1[[#This Row],[HORA INICIO]])/60)</f>
        <v>1.4833333333333334</v>
      </c>
      <c r="O853" s="1" t="str">
        <f ca="1">IF(AND(K853=I853,J853="CONFORME"),"FECHA CUMPLIDA",IF(J853="STAND BY","STAND BY",IF(J853=""," ",IF(Tabla1[[#This Row],[FECHA EJEC.]]="","PENDIENTE",CONCATENATE("RETRASO DE ",(K853-I853)," DIAS")))))</f>
        <v>RETRASO DE 2 DIAS</v>
      </c>
      <c r="P853" s="2" t="str">
        <f ca="1">VLOOKUP(MONTH(Tabla1[[#This Row],[FECHA PROG.]]),Tabla2[],2,0)</f>
        <v>Dic</v>
      </c>
      <c r="Q853" s="1">
        <f ca="1">YEAR(Tabla1[[#This Row],[FECHA PROG.]])</f>
        <v>2018</v>
      </c>
      <c r="R853" s="8">
        <f ca="1">360-SUMIFS(Tabla1[HORAS],Tabla1[MÁQUINA],Tabla1[[#This Row],[MÁQUINA]],Tabla1[AÑO],Tabla1[[#This Row],[AÑO]],Tabla1[MES],Tabla1[[#This Row],[MES]])</f>
        <v>357.13333333333333</v>
      </c>
      <c r="S853" s="17">
        <f ca="1">Tabla1[[#This Row],[HORAS DISPONIBLES]]/360</f>
        <v>0.99203703703703705</v>
      </c>
    </row>
    <row r="854" spans="1:19" x14ac:dyDescent="0.2">
      <c r="A854" s="1" t="s">
        <v>134</v>
      </c>
      <c r="B854" s="1" t="s">
        <v>52</v>
      </c>
      <c r="C854" s="1" t="str">
        <f ca="1">VLOOKUP(RANDBETWEEN(1,13),Tablas!$N$7:$O$19,2,0)</f>
        <v>MOTONIVELADORA</v>
      </c>
      <c r="D854" s="1" t="s">
        <v>12</v>
      </c>
      <c r="E854" s="1" t="s">
        <v>13</v>
      </c>
      <c r="F854" s="1">
        <v>107</v>
      </c>
      <c r="G854" s="1" t="s">
        <v>14</v>
      </c>
      <c r="H854" s="1">
        <v>1420</v>
      </c>
      <c r="I854" s="2">
        <f t="shared" ca="1" si="13"/>
        <v>43175</v>
      </c>
      <c r="J854" s="1" t="str">
        <f ca="1">IFERROR(IF(YEAR(Tabla1[[#This Row],[FECHA EJEC.]])&gt;0,"CONFORME","STANDBY"),"PENDIENTE")</f>
        <v>PENDIENTE</v>
      </c>
      <c r="K854" s="2" t="str">
        <f ca="1">IF(VLOOKUP(RANDBETWEEN(1,20),Tablas!$Q$6:$R$25,2,0)=0,"",Tabla1[[#This Row],[FECHA PROG.]]+VLOOKUP(RANDBETWEEN(1,20),Tablas!$Q$6:$R$25,2,0))</f>
        <v/>
      </c>
      <c r="L854" s="7" t="str">
        <f ca="1">IF(Tabla1[[#This Row],[FECHA EJEC.]]="","",TIME(RANDBETWEEN(9,15),RANDBETWEEN(10,40),0))</f>
        <v/>
      </c>
      <c r="M854" s="7" t="str">
        <f ca="1">IF(Tabla1[[#This Row],[FECHA EJEC.]]="","",Tabla1[[#This Row],[HORA INICIO]]+TIME(RANDBETWEEN(1,4),RANDBETWEEN(10,30),0))</f>
        <v/>
      </c>
      <c r="N854" s="8" t="str">
        <f ca="1">IF(Tabla1[[#This Row],[FECHA EJEC.]]="","",HOUR(Tabla1[[#This Row],[HORA TERMINO]]-Tabla1[[#This Row],[HORA INICIO]])+MINUTE(Tabla1[[#This Row],[HORA TERMINO]]-Tabla1[[#This Row],[HORA INICIO]])/60)</f>
        <v/>
      </c>
      <c r="O854" s="1" t="str">
        <f ca="1">IF(AND(K854=I854,J854="CONFORME"),"FECHA CUMPLIDA",IF(J854="STAND BY","STAND BY",IF(J854=""," ",IF(Tabla1[[#This Row],[FECHA EJEC.]]="","PENDIENTE",CONCATENATE("RETRASO DE ",(K854-I854)," DIAS")))))</f>
        <v>PENDIENTE</v>
      </c>
      <c r="P854" s="2" t="str">
        <f ca="1">VLOOKUP(MONTH(Tabla1[[#This Row],[FECHA PROG.]]),Tabla2[],2,0)</f>
        <v>Mar</v>
      </c>
      <c r="Q854" s="1">
        <f ca="1">YEAR(Tabla1[[#This Row],[FECHA PROG.]])</f>
        <v>2018</v>
      </c>
      <c r="R854" s="8">
        <f ca="1">360-SUMIFS(Tabla1[HORAS],Tabla1[MÁQUINA],Tabla1[[#This Row],[MÁQUINA]],Tabla1[AÑO],Tabla1[[#This Row],[AÑO]],Tabla1[MES],Tabla1[[#This Row],[MES]])</f>
        <v>344.0333333333333</v>
      </c>
      <c r="S854" s="17">
        <f ca="1">Tabla1[[#This Row],[HORAS DISPONIBLES]]/360</f>
        <v>0.95564814814814802</v>
      </c>
    </row>
    <row r="855" spans="1:19" x14ac:dyDescent="0.2">
      <c r="A855" s="1" t="s">
        <v>153</v>
      </c>
      <c r="B855" s="1" t="s">
        <v>60</v>
      </c>
      <c r="C855" s="1" t="str">
        <f ca="1">VLOOKUP(RANDBETWEEN(1,13),Tablas!$N$7:$O$19,2,0)</f>
        <v>CARGADORA</v>
      </c>
      <c r="E855" s="1" t="s">
        <v>18</v>
      </c>
      <c r="F855" s="1">
        <v>107</v>
      </c>
      <c r="G855" s="1" t="s">
        <v>19</v>
      </c>
      <c r="H855" s="1">
        <v>1698</v>
      </c>
      <c r="I855" s="2">
        <f t="shared" ca="1" si="13"/>
        <v>43238</v>
      </c>
      <c r="J855" s="1" t="str">
        <f ca="1">IFERROR(IF(YEAR(Tabla1[[#This Row],[FECHA EJEC.]])&gt;0,"CONFORME","STANDBY"),"PENDIENTE")</f>
        <v>CONFORME</v>
      </c>
      <c r="K855" s="2">
        <f ca="1">IF(VLOOKUP(RANDBETWEEN(1,20),Tablas!$Q$6:$R$25,2,0)=0,"",Tabla1[[#This Row],[FECHA PROG.]]+VLOOKUP(RANDBETWEEN(1,20),Tablas!$Q$6:$R$25,2,0))</f>
        <v>43239</v>
      </c>
      <c r="L855" s="7">
        <f ca="1">IF(Tabla1[[#This Row],[FECHA EJEC.]]="","",TIME(RANDBETWEEN(9,15),RANDBETWEEN(10,40),0))</f>
        <v>0.64513888888888893</v>
      </c>
      <c r="M855" s="7">
        <f ca="1">IF(Tabla1[[#This Row],[FECHA EJEC.]]="","",Tabla1[[#This Row],[HORA INICIO]]+TIME(RANDBETWEEN(1,4),RANDBETWEEN(10,30),0))</f>
        <v>0.74305555555555558</v>
      </c>
      <c r="N855" s="8">
        <f ca="1">IF(Tabla1[[#This Row],[FECHA EJEC.]]="","",HOUR(Tabla1[[#This Row],[HORA TERMINO]]-Tabla1[[#This Row],[HORA INICIO]])+MINUTE(Tabla1[[#This Row],[HORA TERMINO]]-Tabla1[[#This Row],[HORA INICIO]])/60)</f>
        <v>2.35</v>
      </c>
      <c r="O855" s="1" t="str">
        <f ca="1">IF(AND(K855=I855,J855="CONFORME"),"FECHA CUMPLIDA",IF(J855="STAND BY","STAND BY",IF(J855=""," ",IF(Tabla1[[#This Row],[FECHA EJEC.]]="","PENDIENTE",CONCATENATE("RETRASO DE ",(K855-I855)," DIAS")))))</f>
        <v>RETRASO DE 1 DIAS</v>
      </c>
      <c r="P855" s="2" t="str">
        <f ca="1">VLOOKUP(MONTH(Tabla1[[#This Row],[FECHA PROG.]]),Tabla2[],2,0)</f>
        <v>May</v>
      </c>
      <c r="Q855" s="1">
        <f ca="1">YEAR(Tabla1[[#This Row],[FECHA PROG.]])</f>
        <v>2018</v>
      </c>
      <c r="R855" s="8">
        <f ca="1">360-SUMIFS(Tabla1[HORAS],Tabla1[MÁQUINA],Tabla1[[#This Row],[MÁQUINA]],Tabla1[AÑO],Tabla1[[#This Row],[AÑO]],Tabla1[MES],Tabla1[[#This Row],[MES]])</f>
        <v>355.16666666666669</v>
      </c>
      <c r="S855" s="17">
        <f ca="1">Tabla1[[#This Row],[HORAS DISPONIBLES]]/360</f>
        <v>0.98657407407407416</v>
      </c>
    </row>
    <row r="856" spans="1:19" x14ac:dyDescent="0.2">
      <c r="A856" s="1" t="s">
        <v>170</v>
      </c>
      <c r="B856" s="1" t="s">
        <v>80</v>
      </c>
      <c r="C856" s="1" t="str">
        <f ca="1">VLOOKUP(RANDBETWEEN(1,13),Tablas!$N$7:$O$19,2,0)</f>
        <v>LAS VOLQUETAS</v>
      </c>
      <c r="E856" s="1" t="s">
        <v>18</v>
      </c>
      <c r="F856" s="1">
        <v>201</v>
      </c>
      <c r="G856" s="1" t="s">
        <v>55</v>
      </c>
      <c r="H856" s="1">
        <v>1911</v>
      </c>
      <c r="I856" s="2">
        <f t="shared" ca="1" si="13"/>
        <v>43301</v>
      </c>
      <c r="J856" s="1" t="str">
        <f ca="1">IFERROR(IF(YEAR(Tabla1[[#This Row],[FECHA EJEC.]])&gt;0,"CONFORME","STANDBY"),"PENDIENTE")</f>
        <v>CONFORME</v>
      </c>
      <c r="K856" s="2">
        <f ca="1">IF(VLOOKUP(RANDBETWEEN(1,20),Tablas!$Q$6:$R$25,2,0)=0,"",Tabla1[[#This Row],[FECHA PROG.]]+VLOOKUP(RANDBETWEEN(1,20),Tablas!$Q$6:$R$25,2,0))</f>
        <v>43303</v>
      </c>
      <c r="L856" s="7">
        <f ca="1">IF(Tabla1[[#This Row],[FECHA EJEC.]]="","",TIME(RANDBETWEEN(9,15),RANDBETWEEN(10,40),0))</f>
        <v>0.44097222222222221</v>
      </c>
      <c r="M856" s="7">
        <f ca="1">IF(Tabla1[[#This Row],[FECHA EJEC.]]="","",Tabla1[[#This Row],[HORA INICIO]]+TIME(RANDBETWEEN(1,4),RANDBETWEEN(10,30),0))</f>
        <v>0.61597222222222214</v>
      </c>
      <c r="N856" s="8">
        <f ca="1">IF(Tabla1[[#This Row],[FECHA EJEC.]]="","",HOUR(Tabla1[[#This Row],[HORA TERMINO]]-Tabla1[[#This Row],[HORA INICIO]])+MINUTE(Tabla1[[#This Row],[HORA TERMINO]]-Tabla1[[#This Row],[HORA INICIO]])/60)</f>
        <v>4.2</v>
      </c>
      <c r="O856" s="1" t="str">
        <f ca="1">IF(AND(K856=I856,J856="CONFORME"),"FECHA CUMPLIDA",IF(J856="STAND BY","STAND BY",IF(J856=""," ",IF(Tabla1[[#This Row],[FECHA EJEC.]]="","PENDIENTE",CONCATENATE("RETRASO DE ",(K856-I856)," DIAS")))))</f>
        <v>RETRASO DE 2 DIAS</v>
      </c>
      <c r="P856" s="2" t="str">
        <f ca="1">VLOOKUP(MONTH(Tabla1[[#This Row],[FECHA PROG.]]),Tabla2[],2,0)</f>
        <v>Jul</v>
      </c>
      <c r="Q856" s="1">
        <f ca="1">YEAR(Tabla1[[#This Row],[FECHA PROG.]])</f>
        <v>2018</v>
      </c>
      <c r="R856" s="8">
        <f ca="1">360-SUMIFS(Tabla1[HORAS],Tabla1[MÁQUINA],Tabla1[[#This Row],[MÁQUINA]],Tabla1[AÑO],Tabla1[[#This Row],[AÑO]],Tabla1[MES],Tabla1[[#This Row],[MES]])</f>
        <v>355.8</v>
      </c>
      <c r="S856" s="17">
        <f ca="1">Tabla1[[#This Row],[HORAS DISPONIBLES]]/360</f>
        <v>0.9883333333333334</v>
      </c>
    </row>
    <row r="857" spans="1:19" x14ac:dyDescent="0.2">
      <c r="A857" s="1" t="s">
        <v>171</v>
      </c>
      <c r="B857" s="1" t="s">
        <v>81</v>
      </c>
      <c r="C857" s="1" t="str">
        <f ca="1">VLOOKUP(RANDBETWEEN(1,13),Tablas!$N$7:$O$19,2,0)</f>
        <v>CISTERNAS DE AGUA</v>
      </c>
      <c r="E857" s="1" t="s">
        <v>18</v>
      </c>
      <c r="F857" s="1">
        <v>201</v>
      </c>
      <c r="G857" s="1" t="s">
        <v>55</v>
      </c>
      <c r="H857" s="1">
        <v>1911</v>
      </c>
      <c r="I857" s="2">
        <f t="shared" ca="1" si="13"/>
        <v>43615</v>
      </c>
      <c r="J857" s="1" t="str">
        <f ca="1">IFERROR(IF(YEAR(Tabla1[[#This Row],[FECHA EJEC.]])&gt;0,"CONFORME","STANDBY"),"PENDIENTE")</f>
        <v>PENDIENTE</v>
      </c>
      <c r="K857" s="2" t="str">
        <f ca="1">IF(VLOOKUP(RANDBETWEEN(1,20),Tablas!$Q$6:$R$25,2,0)=0,"",Tabla1[[#This Row],[FECHA PROG.]]+VLOOKUP(RANDBETWEEN(1,20),Tablas!$Q$6:$R$25,2,0))</f>
        <v/>
      </c>
      <c r="L857" s="7" t="str">
        <f ca="1">IF(Tabla1[[#This Row],[FECHA EJEC.]]="","",TIME(RANDBETWEEN(9,15),RANDBETWEEN(10,40),0))</f>
        <v/>
      </c>
      <c r="M857" s="7" t="str">
        <f ca="1">IF(Tabla1[[#This Row],[FECHA EJEC.]]="","",Tabla1[[#This Row],[HORA INICIO]]+TIME(RANDBETWEEN(1,4),RANDBETWEEN(10,30),0))</f>
        <v/>
      </c>
      <c r="N857" s="8" t="str">
        <f ca="1">IF(Tabla1[[#This Row],[FECHA EJEC.]]="","",HOUR(Tabla1[[#This Row],[HORA TERMINO]]-Tabla1[[#This Row],[HORA INICIO]])+MINUTE(Tabla1[[#This Row],[HORA TERMINO]]-Tabla1[[#This Row],[HORA INICIO]])/60)</f>
        <v/>
      </c>
      <c r="O857" s="1" t="str">
        <f ca="1">IF(AND(K857=I857,J857="CONFORME"),"FECHA CUMPLIDA",IF(J857="STAND BY","STAND BY",IF(J857=""," ",IF(Tabla1[[#This Row],[FECHA EJEC.]]="","PENDIENTE",CONCATENATE("RETRASO DE ",(K857-I857)," DIAS")))))</f>
        <v>PENDIENTE</v>
      </c>
      <c r="P857" s="2" t="str">
        <f ca="1">VLOOKUP(MONTH(Tabla1[[#This Row],[FECHA PROG.]]),Tabla2[],2,0)</f>
        <v>May</v>
      </c>
      <c r="Q857" s="1">
        <f ca="1">YEAR(Tabla1[[#This Row],[FECHA PROG.]])</f>
        <v>2019</v>
      </c>
      <c r="R857" s="8">
        <f ca="1">360-SUMIFS(Tabla1[HORAS],Tabla1[MÁQUINA],Tabla1[[#This Row],[MÁQUINA]],Tabla1[AÑO],Tabla1[[#This Row],[AÑO]],Tabla1[MES],Tabla1[[#This Row],[MES]])</f>
        <v>360</v>
      </c>
      <c r="S857" s="17">
        <f ca="1">Tabla1[[#This Row],[HORAS DISPONIBLES]]/360</f>
        <v>1</v>
      </c>
    </row>
    <row r="858" spans="1:19" x14ac:dyDescent="0.2">
      <c r="A858" s="1" t="s">
        <v>172</v>
      </c>
      <c r="B858" s="1" t="s">
        <v>82</v>
      </c>
      <c r="C858" s="1" t="str">
        <f ca="1">VLOOKUP(RANDBETWEEN(1,13),Tablas!$N$7:$O$19,2,0)</f>
        <v>MOTONIVELADORA</v>
      </c>
      <c r="E858" s="1" t="s">
        <v>18</v>
      </c>
      <c r="F858" s="1">
        <v>201</v>
      </c>
      <c r="G858" s="1" t="s">
        <v>55</v>
      </c>
      <c r="H858" s="1">
        <v>1911</v>
      </c>
      <c r="I858" s="2">
        <f t="shared" ca="1" si="13"/>
        <v>43603</v>
      </c>
      <c r="J858" s="1" t="str">
        <f ca="1">IFERROR(IF(YEAR(Tabla1[[#This Row],[FECHA EJEC.]])&gt;0,"CONFORME","STANDBY"),"PENDIENTE")</f>
        <v>CONFORME</v>
      </c>
      <c r="K858" s="2">
        <f ca="1">IF(VLOOKUP(RANDBETWEEN(1,20),Tablas!$Q$6:$R$25,2,0)=0,"",Tabla1[[#This Row],[FECHA PROG.]]+VLOOKUP(RANDBETWEEN(1,20),Tablas!$Q$6:$R$25,2,0))</f>
        <v>43604</v>
      </c>
      <c r="L858" s="7">
        <f ca="1">IF(Tabla1[[#This Row],[FECHA EJEC.]]="","",TIME(RANDBETWEEN(9,15),RANDBETWEEN(10,40),0))</f>
        <v>0.64583333333333337</v>
      </c>
      <c r="M858" s="7">
        <f ca="1">IF(Tabla1[[#This Row],[FECHA EJEC.]]="","",Tabla1[[#This Row],[HORA INICIO]]+TIME(RANDBETWEEN(1,4),RANDBETWEEN(10,30),0))</f>
        <v>0.7368055555555556</v>
      </c>
      <c r="N858" s="8">
        <f ca="1">IF(Tabla1[[#This Row],[FECHA EJEC.]]="","",HOUR(Tabla1[[#This Row],[HORA TERMINO]]-Tabla1[[#This Row],[HORA INICIO]])+MINUTE(Tabla1[[#This Row],[HORA TERMINO]]-Tabla1[[#This Row],[HORA INICIO]])/60)</f>
        <v>2.1833333333333331</v>
      </c>
      <c r="O858" s="1" t="str">
        <f ca="1">IF(AND(K858=I858,J858="CONFORME"),"FECHA CUMPLIDA",IF(J858="STAND BY","STAND BY",IF(J858=""," ",IF(Tabla1[[#This Row],[FECHA EJEC.]]="","PENDIENTE",CONCATENATE("RETRASO DE ",(K858-I858)," DIAS")))))</f>
        <v>RETRASO DE 1 DIAS</v>
      </c>
      <c r="P858" s="2" t="str">
        <f ca="1">VLOOKUP(MONTH(Tabla1[[#This Row],[FECHA PROG.]]),Tabla2[],2,0)</f>
        <v>May</v>
      </c>
      <c r="Q858" s="1">
        <f ca="1">YEAR(Tabla1[[#This Row],[FECHA PROG.]])</f>
        <v>2019</v>
      </c>
      <c r="R858" s="8">
        <f ca="1">360-SUMIFS(Tabla1[HORAS],Tabla1[MÁQUINA],Tabla1[[#This Row],[MÁQUINA]],Tabla1[AÑO],Tabla1[[#This Row],[AÑO]],Tabla1[MES],Tabla1[[#This Row],[MES]])</f>
        <v>357.81666666666666</v>
      </c>
      <c r="S858" s="17">
        <f ca="1">Tabla1[[#This Row],[HORAS DISPONIBLES]]/360</f>
        <v>0.9939351851851852</v>
      </c>
    </row>
    <row r="859" spans="1:19" x14ac:dyDescent="0.2">
      <c r="A859" s="1" t="s">
        <v>173</v>
      </c>
      <c r="B859" s="1" t="s">
        <v>83</v>
      </c>
      <c r="C859" s="1" t="str">
        <f ca="1">VLOOKUP(RANDBETWEEN(1,13),Tablas!$N$7:$O$19,2,0)</f>
        <v>EXCAVADORA</v>
      </c>
      <c r="E859" s="1" t="s">
        <v>18</v>
      </c>
      <c r="F859" s="1">
        <v>201</v>
      </c>
      <c r="G859" s="1" t="s">
        <v>55</v>
      </c>
      <c r="H859" s="1">
        <v>1911</v>
      </c>
      <c r="I859" s="2">
        <f t="shared" ca="1" si="13"/>
        <v>43384</v>
      </c>
      <c r="J859" s="1" t="str">
        <f ca="1">IFERROR(IF(YEAR(Tabla1[[#This Row],[FECHA EJEC.]])&gt;0,"CONFORME","STANDBY"),"PENDIENTE")</f>
        <v>CONFORME</v>
      </c>
      <c r="K859" s="2">
        <f ca="1">IF(VLOOKUP(RANDBETWEEN(1,20),Tablas!$Q$6:$R$25,2,0)=0,"",Tabla1[[#This Row],[FECHA PROG.]]+VLOOKUP(RANDBETWEEN(1,20),Tablas!$Q$6:$R$25,2,0))</f>
        <v>43387</v>
      </c>
      <c r="L859" s="7">
        <f ca="1">IF(Tabla1[[#This Row],[FECHA EJEC.]]="","",TIME(RANDBETWEEN(9,15),RANDBETWEEN(10,40),0))</f>
        <v>0.44236111111111109</v>
      </c>
      <c r="M859" s="7">
        <f ca="1">IF(Tabla1[[#This Row],[FECHA EJEC.]]="","",Tabla1[[#This Row],[HORA INICIO]]+TIME(RANDBETWEEN(1,4),RANDBETWEEN(10,30),0))</f>
        <v>0.62916666666666665</v>
      </c>
      <c r="N859" s="8">
        <f ca="1">IF(Tabla1[[#This Row],[FECHA EJEC.]]="","",HOUR(Tabla1[[#This Row],[HORA TERMINO]]-Tabla1[[#This Row],[HORA INICIO]])+MINUTE(Tabla1[[#This Row],[HORA TERMINO]]-Tabla1[[#This Row],[HORA INICIO]])/60)</f>
        <v>4.4833333333333334</v>
      </c>
      <c r="O859" s="1" t="str">
        <f ca="1">IF(AND(K859=I859,J859="CONFORME"),"FECHA CUMPLIDA",IF(J859="STAND BY","STAND BY",IF(J859=""," ",IF(Tabla1[[#This Row],[FECHA EJEC.]]="","PENDIENTE",CONCATENATE("RETRASO DE ",(K859-I859)," DIAS")))))</f>
        <v>RETRASO DE 3 DIAS</v>
      </c>
      <c r="P859" s="2" t="str">
        <f ca="1">VLOOKUP(MONTH(Tabla1[[#This Row],[FECHA PROG.]]),Tabla2[],2,0)</f>
        <v>Oct</v>
      </c>
      <c r="Q859" s="1">
        <f ca="1">YEAR(Tabla1[[#This Row],[FECHA PROG.]])</f>
        <v>2018</v>
      </c>
      <c r="R859" s="8">
        <f ca="1">360-SUMIFS(Tabla1[HORAS],Tabla1[MÁQUINA],Tabla1[[#This Row],[MÁQUINA]],Tabla1[AÑO],Tabla1[[#This Row],[AÑO]],Tabla1[MES],Tabla1[[#This Row],[MES]])</f>
        <v>355.51666666666665</v>
      </c>
      <c r="S859" s="17">
        <f ca="1">Tabla1[[#This Row],[HORAS DISPONIBLES]]/360</f>
        <v>0.9875462962962962</v>
      </c>
    </row>
    <row r="860" spans="1:19" x14ac:dyDescent="0.2">
      <c r="A860" s="1" t="s">
        <v>174</v>
      </c>
      <c r="B860" s="1" t="s">
        <v>84</v>
      </c>
      <c r="C860" s="1" t="str">
        <f ca="1">VLOOKUP(RANDBETWEEN(1,13),Tablas!$N$7:$O$19,2,0)</f>
        <v>LAS VOLQUETAS</v>
      </c>
      <c r="E860" s="1" t="s">
        <v>18</v>
      </c>
      <c r="F860" s="1">
        <v>201</v>
      </c>
      <c r="G860" s="1" t="s">
        <v>55</v>
      </c>
      <c r="H860" s="1">
        <v>1911</v>
      </c>
      <c r="I860" s="2">
        <f t="shared" ca="1" si="13"/>
        <v>43179</v>
      </c>
      <c r="J860" s="1" t="str">
        <f ca="1">IFERROR(IF(YEAR(Tabla1[[#This Row],[FECHA EJEC.]])&gt;0,"CONFORME","STANDBY"),"PENDIENTE")</f>
        <v>PENDIENTE</v>
      </c>
      <c r="K860" s="2" t="str">
        <f ca="1">IF(VLOOKUP(RANDBETWEEN(1,20),Tablas!$Q$6:$R$25,2,0)=0,"",Tabla1[[#This Row],[FECHA PROG.]]+VLOOKUP(RANDBETWEEN(1,20),Tablas!$Q$6:$R$25,2,0))</f>
        <v/>
      </c>
      <c r="L860" s="7" t="str">
        <f ca="1">IF(Tabla1[[#This Row],[FECHA EJEC.]]="","",TIME(RANDBETWEEN(9,15),RANDBETWEEN(10,40),0))</f>
        <v/>
      </c>
      <c r="M860" s="7" t="str">
        <f ca="1">IF(Tabla1[[#This Row],[FECHA EJEC.]]="","",Tabla1[[#This Row],[HORA INICIO]]+TIME(RANDBETWEEN(1,4),RANDBETWEEN(10,30),0))</f>
        <v/>
      </c>
      <c r="N860" s="8" t="str">
        <f ca="1">IF(Tabla1[[#This Row],[FECHA EJEC.]]="","",HOUR(Tabla1[[#This Row],[HORA TERMINO]]-Tabla1[[#This Row],[HORA INICIO]])+MINUTE(Tabla1[[#This Row],[HORA TERMINO]]-Tabla1[[#This Row],[HORA INICIO]])/60)</f>
        <v/>
      </c>
      <c r="O860" s="1" t="str">
        <f ca="1">IF(AND(K860=I860,J860="CONFORME"),"FECHA CUMPLIDA",IF(J860="STAND BY","STAND BY",IF(J860=""," ",IF(Tabla1[[#This Row],[FECHA EJEC.]]="","PENDIENTE",CONCATENATE("RETRASO DE ",(K860-I860)," DIAS")))))</f>
        <v>PENDIENTE</v>
      </c>
      <c r="P860" s="2" t="str">
        <f ca="1">VLOOKUP(MONTH(Tabla1[[#This Row],[FECHA PROG.]]),Tabla2[],2,0)</f>
        <v>Mar</v>
      </c>
      <c r="Q860" s="1">
        <f ca="1">YEAR(Tabla1[[#This Row],[FECHA PROG.]])</f>
        <v>2018</v>
      </c>
      <c r="R860" s="8">
        <f ca="1">360-SUMIFS(Tabla1[HORAS],Tabla1[MÁQUINA],Tabla1[[#This Row],[MÁQUINA]],Tabla1[AÑO],Tabla1[[#This Row],[AÑO]],Tabla1[MES],Tabla1[[#This Row],[MES]])</f>
        <v>360</v>
      </c>
      <c r="S860" s="17">
        <f ca="1">Tabla1[[#This Row],[HORAS DISPONIBLES]]/360</f>
        <v>1</v>
      </c>
    </row>
    <row r="861" spans="1:19" x14ac:dyDescent="0.2">
      <c r="A861" s="1" t="s">
        <v>175</v>
      </c>
      <c r="B861" s="1" t="s">
        <v>85</v>
      </c>
      <c r="C861" s="1" t="str">
        <f ca="1">VLOOKUP(RANDBETWEEN(1,13),Tablas!$N$7:$O$19,2,0)</f>
        <v>DRAGALINA</v>
      </c>
      <c r="E861" s="1" t="s">
        <v>18</v>
      </c>
      <c r="F861" s="1">
        <v>201</v>
      </c>
      <c r="G861" s="1" t="s">
        <v>55</v>
      </c>
      <c r="H861" s="1">
        <v>1911</v>
      </c>
      <c r="I861" s="2">
        <f t="shared" ca="1" si="13"/>
        <v>43208</v>
      </c>
      <c r="J861" s="1" t="str">
        <f ca="1">IFERROR(IF(YEAR(Tabla1[[#This Row],[FECHA EJEC.]])&gt;0,"CONFORME","STANDBY"),"PENDIENTE")</f>
        <v>PENDIENTE</v>
      </c>
      <c r="K861" s="2" t="str">
        <f ca="1">IF(VLOOKUP(RANDBETWEEN(1,20),Tablas!$Q$6:$R$25,2,0)=0,"",Tabla1[[#This Row],[FECHA PROG.]]+VLOOKUP(RANDBETWEEN(1,20),Tablas!$Q$6:$R$25,2,0))</f>
        <v/>
      </c>
      <c r="L861" s="7" t="str">
        <f ca="1">IF(Tabla1[[#This Row],[FECHA EJEC.]]="","",TIME(RANDBETWEEN(9,15),RANDBETWEEN(10,40),0))</f>
        <v/>
      </c>
      <c r="M861" s="7" t="str">
        <f ca="1">IF(Tabla1[[#This Row],[FECHA EJEC.]]="","",Tabla1[[#This Row],[HORA INICIO]]+TIME(RANDBETWEEN(1,4),RANDBETWEEN(10,30),0))</f>
        <v/>
      </c>
      <c r="N861" s="8" t="str">
        <f ca="1">IF(Tabla1[[#This Row],[FECHA EJEC.]]="","",HOUR(Tabla1[[#This Row],[HORA TERMINO]]-Tabla1[[#This Row],[HORA INICIO]])+MINUTE(Tabla1[[#This Row],[HORA TERMINO]]-Tabla1[[#This Row],[HORA INICIO]])/60)</f>
        <v/>
      </c>
      <c r="O861" s="1" t="str">
        <f ca="1">IF(AND(K861=I861,J861="CONFORME"),"FECHA CUMPLIDA",IF(J861="STAND BY","STAND BY",IF(J861=""," ",IF(Tabla1[[#This Row],[FECHA EJEC.]]="","PENDIENTE",CONCATENATE("RETRASO DE ",(K861-I861)," DIAS")))))</f>
        <v>PENDIENTE</v>
      </c>
      <c r="P861" s="2" t="str">
        <f ca="1">VLOOKUP(MONTH(Tabla1[[#This Row],[FECHA PROG.]]),Tabla2[],2,0)</f>
        <v>Abr</v>
      </c>
      <c r="Q861" s="1">
        <f ca="1">YEAR(Tabla1[[#This Row],[FECHA PROG.]])</f>
        <v>2018</v>
      </c>
      <c r="R861" s="8">
        <f ca="1">360-SUMIFS(Tabla1[HORAS],Tabla1[MÁQUINA],Tabla1[[#This Row],[MÁQUINA]],Tabla1[AÑO],Tabla1[[#This Row],[AÑO]],Tabla1[MES],Tabla1[[#This Row],[MES]])</f>
        <v>360</v>
      </c>
      <c r="S861" s="17">
        <f ca="1">Tabla1[[#This Row],[HORAS DISPONIBLES]]/360</f>
        <v>1</v>
      </c>
    </row>
    <row r="862" spans="1:19" x14ac:dyDescent="0.2">
      <c r="A862" s="1" t="s">
        <v>188</v>
      </c>
      <c r="B862" s="1" t="s">
        <v>35</v>
      </c>
      <c r="C862" s="1" t="str">
        <f ca="1">VLOOKUP(RANDBETWEEN(1,13),Tablas!$N$7:$O$19,2,0)</f>
        <v>MOTOTRAILLA</v>
      </c>
      <c r="D862" s="1" t="s">
        <v>12</v>
      </c>
      <c r="E862" s="1" t="s">
        <v>13</v>
      </c>
      <c r="F862" s="1">
        <v>106</v>
      </c>
      <c r="G862" s="1" t="s">
        <v>29</v>
      </c>
      <c r="H862" s="1">
        <v>908</v>
      </c>
      <c r="I862" s="2">
        <f t="shared" ca="1" si="13"/>
        <v>43190</v>
      </c>
      <c r="J862" s="1" t="str">
        <f ca="1">IFERROR(IF(YEAR(Tabla1[[#This Row],[FECHA EJEC.]])&gt;0,"CONFORME","STANDBY"),"PENDIENTE")</f>
        <v>CONFORME</v>
      </c>
      <c r="K862" s="2">
        <f ca="1">IF(VLOOKUP(RANDBETWEEN(1,20),Tablas!$Q$6:$R$25,2,0)=0,"",Tabla1[[#This Row],[FECHA PROG.]]+VLOOKUP(RANDBETWEEN(1,20),Tablas!$Q$6:$R$25,2,0))</f>
        <v>43190</v>
      </c>
      <c r="L862" s="7">
        <f ca="1">IF(Tabla1[[#This Row],[FECHA EJEC.]]="","",TIME(RANDBETWEEN(9,15),RANDBETWEEN(10,40),0))</f>
        <v>0.51666666666666672</v>
      </c>
      <c r="M862" s="7">
        <f ca="1">IF(Tabla1[[#This Row],[FECHA EJEC.]]="","",Tabla1[[#This Row],[HORA INICIO]]+TIME(RANDBETWEEN(1,4),RANDBETWEEN(10,30),0))</f>
        <v>0.69583333333333341</v>
      </c>
      <c r="N862" s="8">
        <f ca="1">IF(Tabla1[[#This Row],[FECHA EJEC.]]="","",HOUR(Tabla1[[#This Row],[HORA TERMINO]]-Tabla1[[#This Row],[HORA INICIO]])+MINUTE(Tabla1[[#This Row],[HORA TERMINO]]-Tabla1[[#This Row],[HORA INICIO]])/60)</f>
        <v>4.3</v>
      </c>
      <c r="O862" s="1" t="str">
        <f ca="1">IF(AND(K862=I862,J862="CONFORME"),"FECHA CUMPLIDA",IF(J862="STAND BY","STAND BY",IF(J862=""," ",IF(Tabla1[[#This Row],[FECHA EJEC.]]="","PENDIENTE",CONCATENATE("RETRASO DE ",(K862-I862)," DIAS")))))</f>
        <v>FECHA CUMPLIDA</v>
      </c>
      <c r="P862" s="2" t="str">
        <f ca="1">VLOOKUP(MONTH(Tabla1[[#This Row],[FECHA PROG.]]),Tabla2[],2,0)</f>
        <v>Mar</v>
      </c>
      <c r="Q862" s="1">
        <f ca="1">YEAR(Tabla1[[#This Row],[FECHA PROG.]])</f>
        <v>2018</v>
      </c>
      <c r="R862" s="8">
        <f ca="1">360-SUMIFS(Tabla1[HORAS],Tabla1[MÁQUINA],Tabla1[[#This Row],[MÁQUINA]],Tabla1[AÑO],Tabla1[[#This Row],[AÑO]],Tabla1[MES],Tabla1[[#This Row],[MES]])</f>
        <v>343.01666666666665</v>
      </c>
      <c r="S862" s="17">
        <f ca="1">Tabla1[[#This Row],[HORAS DISPONIBLES]]/360</f>
        <v>0.95282407407407399</v>
      </c>
    </row>
    <row r="863" spans="1:19" x14ac:dyDescent="0.2">
      <c r="A863" s="1" t="s">
        <v>188</v>
      </c>
      <c r="B863" s="1" t="s">
        <v>35</v>
      </c>
      <c r="C863" s="1" t="str">
        <f ca="1">VLOOKUP(RANDBETWEEN(1,13),Tablas!$N$7:$O$19,2,0)</f>
        <v>COMPACTADORA</v>
      </c>
      <c r="D863" s="1" t="s">
        <v>12</v>
      </c>
      <c r="E863" s="1" t="s">
        <v>18</v>
      </c>
      <c r="F863" s="1">
        <v>106</v>
      </c>
      <c r="G863" s="1" t="s">
        <v>55</v>
      </c>
      <c r="H863" s="1">
        <v>1911</v>
      </c>
      <c r="I863" s="2">
        <f t="shared" ca="1" si="13"/>
        <v>43215</v>
      </c>
      <c r="J863" s="1" t="str">
        <f ca="1">IFERROR(IF(YEAR(Tabla1[[#This Row],[FECHA EJEC.]])&gt;0,"CONFORME","STANDBY"),"PENDIENTE")</f>
        <v>CONFORME</v>
      </c>
      <c r="K863" s="2">
        <f ca="1">IF(VLOOKUP(RANDBETWEEN(1,20),Tablas!$Q$6:$R$25,2,0)=0,"",Tabla1[[#This Row],[FECHA PROG.]]+VLOOKUP(RANDBETWEEN(1,20),Tablas!$Q$6:$R$25,2,0))</f>
        <v>43217</v>
      </c>
      <c r="L863" s="7">
        <f ca="1">IF(Tabla1[[#This Row],[FECHA EJEC.]]="","",TIME(RANDBETWEEN(9,15),RANDBETWEEN(10,40),0))</f>
        <v>0.44236111111111109</v>
      </c>
      <c r="M863" s="7">
        <f ca="1">IF(Tabla1[[#This Row],[FECHA EJEC.]]="","",Tabla1[[#This Row],[HORA INICIO]]+TIME(RANDBETWEEN(1,4),RANDBETWEEN(10,30),0))</f>
        <v>0.53541666666666665</v>
      </c>
      <c r="N863" s="8">
        <f ca="1">IF(Tabla1[[#This Row],[FECHA EJEC.]]="","",HOUR(Tabla1[[#This Row],[HORA TERMINO]]-Tabla1[[#This Row],[HORA INICIO]])+MINUTE(Tabla1[[#This Row],[HORA TERMINO]]-Tabla1[[#This Row],[HORA INICIO]])/60)</f>
        <v>2.2333333333333334</v>
      </c>
      <c r="O863" s="1" t="str">
        <f ca="1">IF(AND(K863=I863,J863="CONFORME"),"FECHA CUMPLIDA",IF(J863="STAND BY","STAND BY",IF(J863=""," ",IF(Tabla1[[#This Row],[FECHA EJEC.]]="","PENDIENTE",CONCATENATE("RETRASO DE ",(K863-I863)," DIAS")))))</f>
        <v>RETRASO DE 2 DIAS</v>
      </c>
      <c r="P863" s="2" t="str">
        <f ca="1">VLOOKUP(MONTH(Tabla1[[#This Row],[FECHA PROG.]]),Tabla2[],2,0)</f>
        <v>Abr</v>
      </c>
      <c r="Q863" s="1">
        <f ca="1">YEAR(Tabla1[[#This Row],[FECHA PROG.]])</f>
        <v>2018</v>
      </c>
      <c r="R863" s="8">
        <f ca="1">360-SUMIFS(Tabla1[HORAS],Tabla1[MÁQUINA],Tabla1[[#This Row],[MÁQUINA]],Tabla1[AÑO],Tabla1[[#This Row],[AÑO]],Tabla1[MES],Tabla1[[#This Row],[MES]])</f>
        <v>344.26666666666665</v>
      </c>
      <c r="S863" s="17">
        <f ca="1">Tabla1[[#This Row],[HORAS DISPONIBLES]]/360</f>
        <v>0.9562962962962962</v>
      </c>
    </row>
    <row r="864" spans="1:19" x14ac:dyDescent="0.2">
      <c r="A864" s="1" t="s">
        <v>139</v>
      </c>
      <c r="B864" s="1" t="s">
        <v>28</v>
      </c>
      <c r="C864" s="1" t="str">
        <f ca="1">VLOOKUP(RANDBETWEEN(1,13),Tablas!$N$7:$O$19,2,0)</f>
        <v>EXCAVADORA</v>
      </c>
      <c r="D864" s="1" t="s">
        <v>12</v>
      </c>
      <c r="E864" s="1" t="s">
        <v>13</v>
      </c>
      <c r="F864" s="1">
        <v>106</v>
      </c>
      <c r="G864" s="1" t="s">
        <v>29</v>
      </c>
      <c r="H864" s="1">
        <v>908</v>
      </c>
      <c r="I864" s="2">
        <f t="shared" ca="1" si="13"/>
        <v>43224</v>
      </c>
      <c r="J864" s="1" t="str">
        <f ca="1">IFERROR(IF(YEAR(Tabla1[[#This Row],[FECHA EJEC.]])&gt;0,"CONFORME","STANDBY"),"PENDIENTE")</f>
        <v>CONFORME</v>
      </c>
      <c r="K864" s="2">
        <f ca="1">IF(VLOOKUP(RANDBETWEEN(1,20),Tablas!$Q$6:$R$25,2,0)=0,"",Tabla1[[#This Row],[FECHA PROG.]]+VLOOKUP(RANDBETWEEN(1,20),Tablas!$Q$6:$R$25,2,0))</f>
        <v>43224</v>
      </c>
      <c r="L864" s="7">
        <f ca="1">IF(Tabla1[[#This Row],[FECHA EJEC.]]="","",TIME(RANDBETWEEN(9,15),RANDBETWEEN(10,40),0))</f>
        <v>0.56111111111111112</v>
      </c>
      <c r="M864" s="7">
        <f ca="1">IF(Tabla1[[#This Row],[FECHA EJEC.]]="","",Tabla1[[#This Row],[HORA INICIO]]+TIME(RANDBETWEEN(1,4),RANDBETWEEN(10,30),0))</f>
        <v>0.66111111111111109</v>
      </c>
      <c r="N864" s="8">
        <f ca="1">IF(Tabla1[[#This Row],[FECHA EJEC.]]="","",HOUR(Tabla1[[#This Row],[HORA TERMINO]]-Tabla1[[#This Row],[HORA INICIO]])+MINUTE(Tabla1[[#This Row],[HORA TERMINO]]-Tabla1[[#This Row],[HORA INICIO]])/60)</f>
        <v>2.4</v>
      </c>
      <c r="O864" s="1" t="str">
        <f ca="1">IF(AND(K864=I864,J864="CONFORME"),"FECHA CUMPLIDA",IF(J864="STAND BY","STAND BY",IF(J864=""," ",IF(Tabla1[[#This Row],[FECHA EJEC.]]="","PENDIENTE",CONCATENATE("RETRASO DE ",(K864-I864)," DIAS")))))</f>
        <v>FECHA CUMPLIDA</v>
      </c>
      <c r="P864" s="2" t="str">
        <f ca="1">VLOOKUP(MONTH(Tabla1[[#This Row],[FECHA PROG.]]),Tabla2[],2,0)</f>
        <v>May</v>
      </c>
      <c r="Q864" s="1">
        <f ca="1">YEAR(Tabla1[[#This Row],[FECHA PROG.]])</f>
        <v>2018</v>
      </c>
      <c r="R864" s="8">
        <f ca="1">360-SUMIFS(Tabla1[HORAS],Tabla1[MÁQUINA],Tabla1[[#This Row],[MÁQUINA]],Tabla1[AÑO],Tabla1[[#This Row],[AÑO]],Tabla1[MES],Tabla1[[#This Row],[MES]])</f>
        <v>335.8</v>
      </c>
      <c r="S864" s="17">
        <f ca="1">Tabla1[[#This Row],[HORAS DISPONIBLES]]/360</f>
        <v>0.93277777777777782</v>
      </c>
    </row>
    <row r="865" spans="1:19" x14ac:dyDescent="0.2">
      <c r="A865" s="1" t="s">
        <v>139</v>
      </c>
      <c r="B865" s="1" t="s">
        <v>28</v>
      </c>
      <c r="C865" s="1" t="str">
        <f ca="1">VLOOKUP(RANDBETWEEN(1,13),Tablas!$N$7:$O$19,2,0)</f>
        <v>MOTONIVELADORA</v>
      </c>
      <c r="D865" s="1" t="s">
        <v>12</v>
      </c>
      <c r="E865" s="1" t="s">
        <v>18</v>
      </c>
      <c r="F865" s="1">
        <v>106</v>
      </c>
      <c r="G865" s="1" t="s">
        <v>55</v>
      </c>
      <c r="H865" s="1">
        <v>1911</v>
      </c>
      <c r="I865" s="2">
        <f t="shared" ca="1" si="13"/>
        <v>43388</v>
      </c>
      <c r="J865" s="1" t="str">
        <f ca="1">IFERROR(IF(YEAR(Tabla1[[#This Row],[FECHA EJEC.]])&gt;0,"CONFORME","STANDBY"),"PENDIENTE")</f>
        <v>CONFORME</v>
      </c>
      <c r="K865" s="2">
        <f ca="1">IF(VLOOKUP(RANDBETWEEN(1,20),Tablas!$Q$6:$R$25,2,0)=0,"",Tabla1[[#This Row],[FECHA PROG.]]+VLOOKUP(RANDBETWEEN(1,20),Tablas!$Q$6:$R$25,2,0))</f>
        <v>43392</v>
      </c>
      <c r="L865" s="7">
        <f ca="1">IF(Tabla1[[#This Row],[FECHA EJEC.]]="","",TIME(RANDBETWEEN(9,15),RANDBETWEEN(10,40),0))</f>
        <v>0.48472222222222222</v>
      </c>
      <c r="M865" s="7">
        <f ca="1">IF(Tabla1[[#This Row],[FECHA EJEC.]]="","",Tabla1[[#This Row],[HORA INICIO]]+TIME(RANDBETWEEN(1,4),RANDBETWEEN(10,30),0))</f>
        <v>0.57499999999999996</v>
      </c>
      <c r="N865" s="8">
        <f ca="1">IF(Tabla1[[#This Row],[FECHA EJEC.]]="","",HOUR(Tabla1[[#This Row],[HORA TERMINO]]-Tabla1[[#This Row],[HORA INICIO]])+MINUTE(Tabla1[[#This Row],[HORA TERMINO]]-Tabla1[[#This Row],[HORA INICIO]])/60)</f>
        <v>2.1666666666666665</v>
      </c>
      <c r="O865" s="1" t="str">
        <f ca="1">IF(AND(K865=I865,J865="CONFORME"),"FECHA CUMPLIDA",IF(J865="STAND BY","STAND BY",IF(J865=""," ",IF(Tabla1[[#This Row],[FECHA EJEC.]]="","PENDIENTE",CONCATENATE("RETRASO DE ",(K865-I865)," DIAS")))))</f>
        <v>RETRASO DE 4 DIAS</v>
      </c>
      <c r="P865" s="2" t="str">
        <f ca="1">VLOOKUP(MONTH(Tabla1[[#This Row],[FECHA PROG.]]),Tabla2[],2,0)</f>
        <v>Oct</v>
      </c>
      <c r="Q865" s="1">
        <f ca="1">YEAR(Tabla1[[#This Row],[FECHA PROG.]])</f>
        <v>2018</v>
      </c>
      <c r="R865" s="8">
        <f ca="1">360-SUMIFS(Tabla1[HORAS],Tabla1[MÁQUINA],Tabla1[[#This Row],[MÁQUINA]],Tabla1[AÑO],Tabla1[[#This Row],[AÑO]],Tabla1[MES],Tabla1[[#This Row],[MES]])</f>
        <v>320.10000000000002</v>
      </c>
      <c r="S865" s="17">
        <f ca="1">Tabla1[[#This Row],[HORAS DISPONIBLES]]/360</f>
        <v>0.88916666666666677</v>
      </c>
    </row>
    <row r="866" spans="1:19" x14ac:dyDescent="0.2">
      <c r="A866" s="1" t="s">
        <v>136</v>
      </c>
      <c r="B866" s="1" t="s">
        <v>20</v>
      </c>
      <c r="C866" s="1" t="str">
        <f ca="1">VLOOKUP(RANDBETWEEN(1,13),Tablas!$N$7:$O$19,2,0)</f>
        <v>PAVIMENTADORA</v>
      </c>
      <c r="D866" s="1" t="s">
        <v>12</v>
      </c>
      <c r="E866" s="1" t="s">
        <v>21</v>
      </c>
      <c r="F866" s="1">
        <v>106</v>
      </c>
      <c r="G866" s="1" t="s">
        <v>25</v>
      </c>
      <c r="H866" s="1">
        <v>1698</v>
      </c>
      <c r="I866" s="2">
        <f t="shared" ca="1" si="13"/>
        <v>43271</v>
      </c>
      <c r="J866" s="1" t="str">
        <f ca="1">IFERROR(IF(YEAR(Tabla1[[#This Row],[FECHA EJEC.]])&gt;0,"CONFORME","STANDBY"),"PENDIENTE")</f>
        <v>CONFORME</v>
      </c>
      <c r="K866" s="2">
        <f ca="1">IF(VLOOKUP(RANDBETWEEN(1,20),Tablas!$Q$6:$R$25,2,0)=0,"",Tabla1[[#This Row],[FECHA PROG.]]+VLOOKUP(RANDBETWEEN(1,20),Tablas!$Q$6:$R$25,2,0))</f>
        <v>43272</v>
      </c>
      <c r="L866" s="7">
        <f ca="1">IF(Tabla1[[#This Row],[FECHA EJEC.]]="","",TIME(RANDBETWEEN(9,15),RANDBETWEEN(10,40),0))</f>
        <v>0.5625</v>
      </c>
      <c r="M866" s="7">
        <f ca="1">IF(Tabla1[[#This Row],[FECHA EJEC.]]="","",Tabla1[[#This Row],[HORA INICIO]]+TIME(RANDBETWEEN(1,4),RANDBETWEEN(10,30),0))</f>
        <v>0.74791666666666667</v>
      </c>
      <c r="N866" s="8">
        <f ca="1">IF(Tabla1[[#This Row],[FECHA EJEC.]]="","",HOUR(Tabla1[[#This Row],[HORA TERMINO]]-Tabla1[[#This Row],[HORA INICIO]])+MINUTE(Tabla1[[#This Row],[HORA TERMINO]]-Tabla1[[#This Row],[HORA INICIO]])/60)</f>
        <v>4.45</v>
      </c>
      <c r="O866" s="1" t="str">
        <f ca="1">IF(AND(K866=I866,J866="CONFORME"),"FECHA CUMPLIDA",IF(J866="STAND BY","STAND BY",IF(J866=""," ",IF(Tabla1[[#This Row],[FECHA EJEC.]]="","PENDIENTE",CONCATENATE("RETRASO DE ",(K866-I866)," DIAS")))))</f>
        <v>RETRASO DE 1 DIAS</v>
      </c>
      <c r="P866" s="2" t="str">
        <f ca="1">VLOOKUP(MONTH(Tabla1[[#This Row],[FECHA PROG.]]),Tabla2[],2,0)</f>
        <v>Jun</v>
      </c>
      <c r="Q866" s="1">
        <f ca="1">YEAR(Tabla1[[#This Row],[FECHA PROG.]])</f>
        <v>2018</v>
      </c>
      <c r="R866" s="8">
        <f ca="1">360-SUMIFS(Tabla1[HORAS],Tabla1[MÁQUINA],Tabla1[[#This Row],[MÁQUINA]],Tabla1[AÑO],Tabla1[[#This Row],[AÑO]],Tabla1[MES],Tabla1[[#This Row],[MES]])</f>
        <v>352.06666666666666</v>
      </c>
      <c r="S866" s="17">
        <f ca="1">Tabla1[[#This Row],[HORAS DISPONIBLES]]/360</f>
        <v>0.97796296296296292</v>
      </c>
    </row>
    <row r="867" spans="1:19" x14ac:dyDescent="0.2">
      <c r="A867" s="1" t="s">
        <v>142</v>
      </c>
      <c r="B867" s="1" t="s">
        <v>33</v>
      </c>
      <c r="C867" s="1" t="str">
        <f ca="1">VLOOKUP(RANDBETWEEN(1,13),Tablas!$N$7:$O$19,2,0)</f>
        <v>CARGADORA</v>
      </c>
      <c r="D867" s="1" t="s">
        <v>12</v>
      </c>
      <c r="E867" s="1" t="s">
        <v>24</v>
      </c>
      <c r="F867" s="1">
        <v>201</v>
      </c>
      <c r="G867" s="1" t="s">
        <v>25</v>
      </c>
      <c r="H867" s="1">
        <v>1168</v>
      </c>
      <c r="I867" s="2">
        <f t="shared" ca="1" si="13"/>
        <v>43193</v>
      </c>
      <c r="J867" s="1" t="str">
        <f ca="1">IFERROR(IF(YEAR(Tabla1[[#This Row],[FECHA EJEC.]])&gt;0,"CONFORME","STANDBY"),"PENDIENTE")</f>
        <v>CONFORME</v>
      </c>
      <c r="K867" s="2">
        <f ca="1">IF(VLOOKUP(RANDBETWEEN(1,20),Tablas!$Q$6:$R$25,2,0)=0,"",Tabla1[[#This Row],[FECHA PROG.]]+VLOOKUP(RANDBETWEEN(1,20),Tablas!$Q$6:$R$25,2,0))</f>
        <v>43196</v>
      </c>
      <c r="L867" s="7">
        <f ca="1">IF(Tabla1[[#This Row],[FECHA EJEC.]]="","",TIME(RANDBETWEEN(9,15),RANDBETWEEN(10,40),0))</f>
        <v>0.43680555555555556</v>
      </c>
      <c r="M867" s="7">
        <f ca="1">IF(Tabla1[[#This Row],[FECHA EJEC.]]="","",Tabla1[[#This Row],[HORA INICIO]]+TIME(RANDBETWEEN(1,4),RANDBETWEEN(10,30),0))</f>
        <v>0.62222222222222223</v>
      </c>
      <c r="N867" s="8">
        <f ca="1">IF(Tabla1[[#This Row],[FECHA EJEC.]]="","",HOUR(Tabla1[[#This Row],[HORA TERMINO]]-Tabla1[[#This Row],[HORA INICIO]])+MINUTE(Tabla1[[#This Row],[HORA TERMINO]]-Tabla1[[#This Row],[HORA INICIO]])/60)</f>
        <v>4.45</v>
      </c>
      <c r="O867" s="1" t="str">
        <f ca="1">IF(AND(K867=I867,J867="CONFORME"),"FECHA CUMPLIDA",IF(J867="STAND BY","STAND BY",IF(J867=""," ",IF(Tabla1[[#This Row],[FECHA EJEC.]]="","PENDIENTE",CONCATENATE("RETRASO DE ",(K867-I867)," DIAS")))))</f>
        <v>RETRASO DE 3 DIAS</v>
      </c>
      <c r="P867" s="2" t="str">
        <f ca="1">VLOOKUP(MONTH(Tabla1[[#This Row],[FECHA PROG.]]),Tabla2[],2,0)</f>
        <v>Abr</v>
      </c>
      <c r="Q867" s="1">
        <f ca="1">YEAR(Tabla1[[#This Row],[FECHA PROG.]])</f>
        <v>2018</v>
      </c>
      <c r="R867" s="8">
        <f ca="1">360-SUMIFS(Tabla1[HORAS],Tabla1[MÁQUINA],Tabla1[[#This Row],[MÁQUINA]],Tabla1[AÑO],Tabla1[[#This Row],[AÑO]],Tabla1[MES],Tabla1[[#This Row],[MES]])</f>
        <v>343.16666666666669</v>
      </c>
      <c r="S867" s="17">
        <f ca="1">Tabla1[[#This Row],[HORAS DISPONIBLES]]/360</f>
        <v>0.95324074074074083</v>
      </c>
    </row>
    <row r="868" spans="1:19" x14ac:dyDescent="0.2">
      <c r="A868" s="1" t="s">
        <v>134</v>
      </c>
      <c r="B868" s="1" t="s">
        <v>26</v>
      </c>
      <c r="C868" s="1" t="str">
        <f ca="1">VLOOKUP(RANDBETWEEN(1,13),Tablas!$N$7:$O$19,2,0)</f>
        <v>EXCAVADORA</v>
      </c>
      <c r="D868" s="1" t="s">
        <v>12</v>
      </c>
      <c r="E868" s="1" t="s">
        <v>13</v>
      </c>
      <c r="F868" s="1">
        <v>107</v>
      </c>
      <c r="G868" s="1" t="s">
        <v>14</v>
      </c>
      <c r="H868" s="1">
        <v>1420</v>
      </c>
      <c r="I868" s="2">
        <f t="shared" ca="1" si="13"/>
        <v>43556</v>
      </c>
      <c r="J868" s="1" t="str">
        <f ca="1">IFERROR(IF(YEAR(Tabla1[[#This Row],[FECHA EJEC.]])&gt;0,"CONFORME","STANDBY"),"PENDIENTE")</f>
        <v>CONFORME</v>
      </c>
      <c r="K868" s="2">
        <f ca="1">IF(VLOOKUP(RANDBETWEEN(1,20),Tablas!$Q$6:$R$25,2,0)=0,"",Tabla1[[#This Row],[FECHA PROG.]]+VLOOKUP(RANDBETWEEN(1,20),Tablas!$Q$6:$R$25,2,0))</f>
        <v>43557</v>
      </c>
      <c r="L868" s="7">
        <f ca="1">IF(Tabla1[[#This Row],[FECHA EJEC.]]="","",TIME(RANDBETWEEN(9,15),RANDBETWEEN(10,40),0))</f>
        <v>0.59166666666666667</v>
      </c>
      <c r="M868" s="7">
        <f ca="1">IF(Tabla1[[#This Row],[FECHA EJEC.]]="","",Tabla1[[#This Row],[HORA INICIO]]+TIME(RANDBETWEEN(1,4),RANDBETWEEN(10,30),0))</f>
        <v>0.68333333333333335</v>
      </c>
      <c r="N868" s="8">
        <f ca="1">IF(Tabla1[[#This Row],[FECHA EJEC.]]="","",HOUR(Tabla1[[#This Row],[HORA TERMINO]]-Tabla1[[#This Row],[HORA INICIO]])+MINUTE(Tabla1[[#This Row],[HORA TERMINO]]-Tabla1[[#This Row],[HORA INICIO]])/60)</f>
        <v>2.2000000000000002</v>
      </c>
      <c r="O868" s="1" t="str">
        <f ca="1">IF(AND(K868=I868,J868="CONFORME"),"FECHA CUMPLIDA",IF(J868="STAND BY","STAND BY",IF(J868=""," ",IF(Tabla1[[#This Row],[FECHA EJEC.]]="","PENDIENTE",CONCATENATE("RETRASO DE ",(K868-I868)," DIAS")))))</f>
        <v>RETRASO DE 1 DIAS</v>
      </c>
      <c r="P868" s="2" t="str">
        <f ca="1">VLOOKUP(MONTH(Tabla1[[#This Row],[FECHA PROG.]]),Tabla2[],2,0)</f>
        <v>Abr</v>
      </c>
      <c r="Q868" s="1">
        <f ca="1">YEAR(Tabla1[[#This Row],[FECHA PROG.]])</f>
        <v>2019</v>
      </c>
      <c r="R868" s="8">
        <f ca="1">360-SUMIFS(Tabla1[HORAS],Tabla1[MÁQUINA],Tabla1[[#This Row],[MÁQUINA]],Tabla1[AÑO],Tabla1[[#This Row],[AÑO]],Tabla1[MES],Tabla1[[#This Row],[MES]])</f>
        <v>351.5</v>
      </c>
      <c r="S868" s="17">
        <f ca="1">Tabla1[[#This Row],[HORAS DISPONIBLES]]/360</f>
        <v>0.97638888888888886</v>
      </c>
    </row>
    <row r="869" spans="1:19" x14ac:dyDescent="0.2">
      <c r="A869" s="1" t="s">
        <v>154</v>
      </c>
      <c r="B869" s="1" t="s">
        <v>70</v>
      </c>
      <c r="C869" s="1" t="str">
        <f ca="1">VLOOKUP(RANDBETWEEN(1,13),Tablas!$N$7:$O$19,2,0)</f>
        <v>ESCREPA</v>
      </c>
      <c r="E869" s="1" t="s">
        <v>21</v>
      </c>
      <c r="F869" s="1">
        <v>107</v>
      </c>
      <c r="G869" s="1" t="s">
        <v>19</v>
      </c>
      <c r="H869" s="1">
        <v>1698</v>
      </c>
      <c r="I869" s="2">
        <f t="shared" ca="1" si="13"/>
        <v>43459</v>
      </c>
      <c r="J869" s="1" t="str">
        <f ca="1">IFERROR(IF(YEAR(Tabla1[[#This Row],[FECHA EJEC.]])&gt;0,"CONFORME","STANDBY"),"PENDIENTE")</f>
        <v>PENDIENTE</v>
      </c>
      <c r="K869" s="2" t="str">
        <f ca="1">IF(VLOOKUP(RANDBETWEEN(1,20),Tablas!$Q$6:$R$25,2,0)=0,"",Tabla1[[#This Row],[FECHA PROG.]]+VLOOKUP(RANDBETWEEN(1,20),Tablas!$Q$6:$R$25,2,0))</f>
        <v/>
      </c>
      <c r="L869" s="7" t="str">
        <f ca="1">IF(Tabla1[[#This Row],[FECHA EJEC.]]="","",TIME(RANDBETWEEN(9,15),RANDBETWEEN(10,40),0))</f>
        <v/>
      </c>
      <c r="M869" s="7" t="str">
        <f ca="1">IF(Tabla1[[#This Row],[FECHA EJEC.]]="","",Tabla1[[#This Row],[HORA INICIO]]+TIME(RANDBETWEEN(1,4),RANDBETWEEN(10,30),0))</f>
        <v/>
      </c>
      <c r="N869" s="8" t="str">
        <f ca="1">IF(Tabla1[[#This Row],[FECHA EJEC.]]="","",HOUR(Tabla1[[#This Row],[HORA TERMINO]]-Tabla1[[#This Row],[HORA INICIO]])+MINUTE(Tabla1[[#This Row],[HORA TERMINO]]-Tabla1[[#This Row],[HORA INICIO]])/60)</f>
        <v/>
      </c>
      <c r="O869" s="1" t="str">
        <f ca="1">IF(AND(K869=I869,J869="CONFORME"),"FECHA CUMPLIDA",IF(J869="STAND BY","STAND BY",IF(J869=""," ",IF(Tabla1[[#This Row],[FECHA EJEC.]]="","PENDIENTE",CONCATENATE("RETRASO DE ",(K869-I869)," DIAS")))))</f>
        <v>PENDIENTE</v>
      </c>
      <c r="P869" s="2" t="str">
        <f ca="1">VLOOKUP(MONTH(Tabla1[[#This Row],[FECHA PROG.]]),Tabla2[],2,0)</f>
        <v>Dic</v>
      </c>
      <c r="Q869" s="1">
        <f ca="1">YEAR(Tabla1[[#This Row],[FECHA PROG.]])</f>
        <v>2018</v>
      </c>
      <c r="R869" s="8">
        <f ca="1">360-SUMIFS(Tabla1[HORAS],Tabla1[MÁQUINA],Tabla1[[#This Row],[MÁQUINA]],Tabla1[AÑO],Tabla1[[#This Row],[AÑO]],Tabla1[MES],Tabla1[[#This Row],[MES]])</f>
        <v>336.23333333333335</v>
      </c>
      <c r="S869" s="17">
        <f ca="1">Tabla1[[#This Row],[HORAS DISPONIBLES]]/360</f>
        <v>0.93398148148148152</v>
      </c>
    </row>
    <row r="870" spans="1:19" x14ac:dyDescent="0.2">
      <c r="A870" s="1" t="s">
        <v>192</v>
      </c>
      <c r="B870" s="1" t="s">
        <v>101</v>
      </c>
      <c r="C870" s="1" t="str">
        <f ca="1">VLOOKUP(RANDBETWEEN(1,13),Tablas!$N$7:$O$19,2,0)</f>
        <v>ESCREPA</v>
      </c>
      <c r="E870" s="1" t="s">
        <v>13</v>
      </c>
      <c r="F870" s="1">
        <v>201</v>
      </c>
      <c r="G870" s="1" t="s">
        <v>29</v>
      </c>
      <c r="H870" s="1">
        <v>908</v>
      </c>
      <c r="I870" s="2">
        <f t="shared" ca="1" si="13"/>
        <v>43448</v>
      </c>
      <c r="J870" s="1" t="str">
        <f ca="1">IFERROR(IF(YEAR(Tabla1[[#This Row],[FECHA EJEC.]])&gt;0,"CONFORME","STANDBY"),"PENDIENTE")</f>
        <v>PENDIENTE</v>
      </c>
      <c r="K870" s="2" t="str">
        <f ca="1">IF(VLOOKUP(RANDBETWEEN(1,20),Tablas!$Q$6:$R$25,2,0)=0,"",Tabla1[[#This Row],[FECHA PROG.]]+VLOOKUP(RANDBETWEEN(1,20),Tablas!$Q$6:$R$25,2,0))</f>
        <v/>
      </c>
      <c r="L870" s="7" t="str">
        <f ca="1">IF(Tabla1[[#This Row],[FECHA EJEC.]]="","",TIME(RANDBETWEEN(9,15),RANDBETWEEN(10,40),0))</f>
        <v/>
      </c>
      <c r="M870" s="7" t="str">
        <f ca="1">IF(Tabla1[[#This Row],[FECHA EJEC.]]="","",Tabla1[[#This Row],[HORA INICIO]]+TIME(RANDBETWEEN(1,4),RANDBETWEEN(10,30),0))</f>
        <v/>
      </c>
      <c r="N870" s="8" t="str">
        <f ca="1">IF(Tabla1[[#This Row],[FECHA EJEC.]]="","",HOUR(Tabla1[[#This Row],[HORA TERMINO]]-Tabla1[[#This Row],[HORA INICIO]])+MINUTE(Tabla1[[#This Row],[HORA TERMINO]]-Tabla1[[#This Row],[HORA INICIO]])/60)</f>
        <v/>
      </c>
      <c r="O870" s="1" t="str">
        <f ca="1">IF(AND(K870=I870,J870="CONFORME"),"FECHA CUMPLIDA",IF(J870="STAND BY","STAND BY",IF(J870=""," ",IF(Tabla1[[#This Row],[FECHA EJEC.]]="","PENDIENTE",CONCATENATE("RETRASO DE ",(K870-I870)," DIAS")))))</f>
        <v>PENDIENTE</v>
      </c>
      <c r="P870" s="2" t="str">
        <f ca="1">VLOOKUP(MONTH(Tabla1[[#This Row],[FECHA PROG.]]),Tabla2[],2,0)</f>
        <v>Dic</v>
      </c>
      <c r="Q870" s="1">
        <f ca="1">YEAR(Tabla1[[#This Row],[FECHA PROG.]])</f>
        <v>2018</v>
      </c>
      <c r="R870" s="8">
        <f ca="1">360-SUMIFS(Tabla1[HORAS],Tabla1[MÁQUINA],Tabla1[[#This Row],[MÁQUINA]],Tabla1[AÑO],Tabla1[[#This Row],[AÑO]],Tabla1[MES],Tabla1[[#This Row],[MES]])</f>
        <v>360</v>
      </c>
      <c r="S870" s="17">
        <f ca="1">Tabla1[[#This Row],[HORAS DISPONIBLES]]/360</f>
        <v>1</v>
      </c>
    </row>
    <row r="871" spans="1:19" x14ac:dyDescent="0.2">
      <c r="A871" s="1" t="s">
        <v>139</v>
      </c>
      <c r="B871" s="1" t="s">
        <v>32</v>
      </c>
      <c r="C871" s="1" t="str">
        <f ca="1">VLOOKUP(RANDBETWEEN(1,13),Tablas!$N$7:$O$19,2,0)</f>
        <v>MOTONIVELADORA</v>
      </c>
      <c r="D871" s="1" t="s">
        <v>12</v>
      </c>
      <c r="E871" s="1" t="s">
        <v>13</v>
      </c>
      <c r="F871" s="1">
        <v>106</v>
      </c>
      <c r="G871" s="1" t="s">
        <v>29</v>
      </c>
      <c r="H871" s="1">
        <v>908</v>
      </c>
      <c r="I871" s="2">
        <f t="shared" ca="1" si="13"/>
        <v>43141</v>
      </c>
      <c r="J871" s="1" t="str">
        <f ca="1">IFERROR(IF(YEAR(Tabla1[[#This Row],[FECHA EJEC.]])&gt;0,"CONFORME","STANDBY"),"PENDIENTE")</f>
        <v>CONFORME</v>
      </c>
      <c r="K871" s="2">
        <f ca="1">IF(VLOOKUP(RANDBETWEEN(1,20),Tablas!$Q$6:$R$25,2,0)=0,"",Tabla1[[#This Row],[FECHA PROG.]]+VLOOKUP(RANDBETWEEN(1,20),Tablas!$Q$6:$R$25,2,0))</f>
        <v>43143</v>
      </c>
      <c r="L871" s="7">
        <f ca="1">IF(Tabla1[[#This Row],[FECHA EJEC.]]="","",TIME(RANDBETWEEN(9,15),RANDBETWEEN(10,40),0))</f>
        <v>0.47916666666666669</v>
      </c>
      <c r="M871" s="7">
        <f ca="1">IF(Tabla1[[#This Row],[FECHA EJEC.]]="","",Tabla1[[#This Row],[HORA INICIO]]+TIME(RANDBETWEEN(1,4),RANDBETWEEN(10,30),0))</f>
        <v>0.53333333333333333</v>
      </c>
      <c r="N871" s="8">
        <f ca="1">IF(Tabla1[[#This Row],[FECHA EJEC.]]="","",HOUR(Tabla1[[#This Row],[HORA TERMINO]]-Tabla1[[#This Row],[HORA INICIO]])+MINUTE(Tabla1[[#This Row],[HORA TERMINO]]-Tabla1[[#This Row],[HORA INICIO]])/60)</f>
        <v>1.3</v>
      </c>
      <c r="O871" s="1" t="str">
        <f ca="1">IF(AND(K871=I871,J871="CONFORME"),"FECHA CUMPLIDA",IF(J871="STAND BY","STAND BY",IF(J871=""," ",IF(Tabla1[[#This Row],[FECHA EJEC.]]="","PENDIENTE",CONCATENATE("RETRASO DE ",(K871-I871)," DIAS")))))</f>
        <v>RETRASO DE 2 DIAS</v>
      </c>
      <c r="P871" s="2" t="str">
        <f ca="1">VLOOKUP(MONTH(Tabla1[[#This Row],[FECHA PROG.]]),Tabla2[],2,0)</f>
        <v>Feb</v>
      </c>
      <c r="Q871" s="1">
        <f ca="1">YEAR(Tabla1[[#This Row],[FECHA PROG.]])</f>
        <v>2018</v>
      </c>
      <c r="R871" s="8">
        <f ca="1">360-SUMIFS(Tabla1[HORAS],Tabla1[MÁQUINA],Tabla1[[#This Row],[MÁQUINA]],Tabla1[AÑO],Tabla1[[#This Row],[AÑO]],Tabla1[MES],Tabla1[[#This Row],[MES]])</f>
        <v>318.2</v>
      </c>
      <c r="S871" s="17">
        <f ca="1">Tabla1[[#This Row],[HORAS DISPONIBLES]]/360</f>
        <v>0.88388888888888884</v>
      </c>
    </row>
    <row r="872" spans="1:19" x14ac:dyDescent="0.2">
      <c r="A872" s="1" t="s">
        <v>139</v>
      </c>
      <c r="B872" s="1" t="s">
        <v>32</v>
      </c>
      <c r="C872" s="1" t="str">
        <f ca="1">VLOOKUP(RANDBETWEEN(1,13),Tablas!$N$7:$O$19,2,0)</f>
        <v>CARGADORA</v>
      </c>
      <c r="D872" s="1" t="s">
        <v>12</v>
      </c>
      <c r="E872" s="1" t="s">
        <v>18</v>
      </c>
      <c r="F872" s="1">
        <v>106</v>
      </c>
      <c r="G872" s="1" t="s">
        <v>55</v>
      </c>
      <c r="H872" s="1">
        <v>1911</v>
      </c>
      <c r="I872" s="2">
        <f t="shared" ca="1" si="13"/>
        <v>43513</v>
      </c>
      <c r="J872" s="1" t="str">
        <f ca="1">IFERROR(IF(YEAR(Tabla1[[#This Row],[FECHA EJEC.]])&gt;0,"CONFORME","STANDBY"),"PENDIENTE")</f>
        <v>PENDIENTE</v>
      </c>
      <c r="K872" s="2" t="str">
        <f ca="1">IF(VLOOKUP(RANDBETWEEN(1,20),Tablas!$Q$6:$R$25,2,0)=0,"",Tabla1[[#This Row],[FECHA PROG.]]+VLOOKUP(RANDBETWEEN(1,20),Tablas!$Q$6:$R$25,2,0))</f>
        <v/>
      </c>
      <c r="L872" s="7" t="str">
        <f ca="1">IF(Tabla1[[#This Row],[FECHA EJEC.]]="","",TIME(RANDBETWEEN(9,15),RANDBETWEEN(10,40),0))</f>
        <v/>
      </c>
      <c r="M872" s="7" t="str">
        <f ca="1">IF(Tabla1[[#This Row],[FECHA EJEC.]]="","",Tabla1[[#This Row],[HORA INICIO]]+TIME(RANDBETWEEN(1,4),RANDBETWEEN(10,30),0))</f>
        <v/>
      </c>
      <c r="N872" s="8" t="str">
        <f ca="1">IF(Tabla1[[#This Row],[FECHA EJEC.]]="","",HOUR(Tabla1[[#This Row],[HORA TERMINO]]-Tabla1[[#This Row],[HORA INICIO]])+MINUTE(Tabla1[[#This Row],[HORA TERMINO]]-Tabla1[[#This Row],[HORA INICIO]])/60)</f>
        <v/>
      </c>
      <c r="O872" s="1" t="str">
        <f ca="1">IF(AND(K872=I872,J872="CONFORME"),"FECHA CUMPLIDA",IF(J872="STAND BY","STAND BY",IF(J872=""," ",IF(Tabla1[[#This Row],[FECHA EJEC.]]="","PENDIENTE",CONCATENATE("RETRASO DE ",(K872-I872)," DIAS")))))</f>
        <v>PENDIENTE</v>
      </c>
      <c r="P872" s="2" t="str">
        <f ca="1">VLOOKUP(MONTH(Tabla1[[#This Row],[FECHA PROG.]]),Tabla2[],2,0)</f>
        <v>Feb</v>
      </c>
      <c r="Q872" s="1">
        <f ca="1">YEAR(Tabla1[[#This Row],[FECHA PROG.]])</f>
        <v>2019</v>
      </c>
      <c r="R872" s="8">
        <f ca="1">360-SUMIFS(Tabla1[HORAS],Tabla1[MÁQUINA],Tabla1[[#This Row],[MÁQUINA]],Tabla1[AÑO],Tabla1[[#This Row],[AÑO]],Tabla1[MES],Tabla1[[#This Row],[MES]])</f>
        <v>312.64999999999998</v>
      </c>
      <c r="S872" s="17">
        <f ca="1">Tabla1[[#This Row],[HORAS DISPONIBLES]]/360</f>
        <v>0.8684722222222222</v>
      </c>
    </row>
    <row r="873" spans="1:19" x14ac:dyDescent="0.2">
      <c r="A873" s="1" t="s">
        <v>147</v>
      </c>
      <c r="B873" s="1" t="s">
        <v>42</v>
      </c>
      <c r="C873" s="1" t="str">
        <f ca="1">VLOOKUP(RANDBETWEEN(1,13),Tablas!$N$7:$O$19,2,0)</f>
        <v>DRAGAS</v>
      </c>
      <c r="D873" s="1" t="s">
        <v>12</v>
      </c>
      <c r="E873" s="1" t="s">
        <v>21</v>
      </c>
      <c r="F873" s="1">
        <v>106</v>
      </c>
      <c r="G873" s="1" t="s">
        <v>25</v>
      </c>
      <c r="H873" s="1">
        <v>1698</v>
      </c>
      <c r="I873" s="2">
        <f t="shared" ca="1" si="13"/>
        <v>43427</v>
      </c>
      <c r="J873" s="1" t="str">
        <f ca="1">IFERROR(IF(YEAR(Tabla1[[#This Row],[FECHA EJEC.]])&gt;0,"CONFORME","STANDBY"),"PENDIENTE")</f>
        <v>PENDIENTE</v>
      </c>
      <c r="K873" s="2" t="str">
        <f ca="1">IF(VLOOKUP(RANDBETWEEN(1,20),Tablas!$Q$6:$R$25,2,0)=0,"",Tabla1[[#This Row],[FECHA PROG.]]+VLOOKUP(RANDBETWEEN(1,20),Tablas!$Q$6:$R$25,2,0))</f>
        <v/>
      </c>
      <c r="L873" s="7" t="str">
        <f ca="1">IF(Tabla1[[#This Row],[FECHA EJEC.]]="","",TIME(RANDBETWEEN(9,15),RANDBETWEEN(10,40),0))</f>
        <v/>
      </c>
      <c r="M873" s="7" t="str">
        <f ca="1">IF(Tabla1[[#This Row],[FECHA EJEC.]]="","",Tabla1[[#This Row],[HORA INICIO]]+TIME(RANDBETWEEN(1,4),RANDBETWEEN(10,30),0))</f>
        <v/>
      </c>
      <c r="N873" s="8" t="str">
        <f ca="1">IF(Tabla1[[#This Row],[FECHA EJEC.]]="","",HOUR(Tabla1[[#This Row],[HORA TERMINO]]-Tabla1[[#This Row],[HORA INICIO]])+MINUTE(Tabla1[[#This Row],[HORA TERMINO]]-Tabla1[[#This Row],[HORA INICIO]])/60)</f>
        <v/>
      </c>
      <c r="O873" s="1" t="str">
        <f ca="1">IF(AND(K873=I873,J873="CONFORME"),"FECHA CUMPLIDA",IF(J873="STAND BY","STAND BY",IF(J873=""," ",IF(Tabla1[[#This Row],[FECHA EJEC.]]="","PENDIENTE",CONCATENATE("RETRASO DE ",(K873-I873)," DIAS")))))</f>
        <v>PENDIENTE</v>
      </c>
      <c r="P873" s="2" t="str">
        <f ca="1">VLOOKUP(MONTH(Tabla1[[#This Row],[FECHA PROG.]]),Tabla2[],2,0)</f>
        <v>Nov</v>
      </c>
      <c r="Q873" s="1">
        <f ca="1">YEAR(Tabla1[[#This Row],[FECHA PROG.]])</f>
        <v>2018</v>
      </c>
      <c r="R873" s="8">
        <f ca="1">360-SUMIFS(Tabla1[HORAS],Tabla1[MÁQUINA],Tabla1[[#This Row],[MÁQUINA]],Tabla1[AÑO],Tabla1[[#This Row],[AÑO]],Tabla1[MES],Tabla1[[#This Row],[MES]])</f>
        <v>355.08333333333331</v>
      </c>
      <c r="S873" s="17">
        <f ca="1">Tabla1[[#This Row],[HORAS DISPONIBLES]]/360</f>
        <v>0.98634259259259249</v>
      </c>
    </row>
    <row r="874" spans="1:19" x14ac:dyDescent="0.2">
      <c r="A874" s="1" t="s">
        <v>152</v>
      </c>
      <c r="B874" s="1" t="s">
        <v>56</v>
      </c>
      <c r="C874" s="1" t="str">
        <f ca="1">VLOOKUP(RANDBETWEEN(1,13),Tablas!$N$7:$O$19,2,0)</f>
        <v>EXCAVADORA</v>
      </c>
      <c r="E874" s="1" t="s">
        <v>13</v>
      </c>
      <c r="F874" s="1">
        <v>107</v>
      </c>
      <c r="G874" s="1" t="s">
        <v>25</v>
      </c>
      <c r="H874" s="1">
        <v>1168</v>
      </c>
      <c r="I874" s="2">
        <f t="shared" ca="1" si="13"/>
        <v>43207</v>
      </c>
      <c r="J874" s="1" t="str">
        <f ca="1">IFERROR(IF(YEAR(Tabla1[[#This Row],[FECHA EJEC.]])&gt;0,"CONFORME","STANDBY"),"PENDIENTE")</f>
        <v>CONFORME</v>
      </c>
      <c r="K874" s="2">
        <f ca="1">IF(VLOOKUP(RANDBETWEEN(1,20),Tablas!$Q$6:$R$25,2,0)=0,"",Tabla1[[#This Row],[FECHA PROG.]]+VLOOKUP(RANDBETWEEN(1,20),Tablas!$Q$6:$R$25,2,0))</f>
        <v>43210</v>
      </c>
      <c r="L874" s="7">
        <f ca="1">IF(Tabla1[[#This Row],[FECHA EJEC.]]="","",TIME(RANDBETWEEN(9,15),RANDBETWEEN(10,40),0))</f>
        <v>0.59305555555555556</v>
      </c>
      <c r="M874" s="7">
        <f ca="1">IF(Tabla1[[#This Row],[FECHA EJEC.]]="","",Tabla1[[#This Row],[HORA INICIO]]+TIME(RANDBETWEEN(1,4),RANDBETWEEN(10,30),0))</f>
        <v>0.77708333333333335</v>
      </c>
      <c r="N874" s="8">
        <f ca="1">IF(Tabla1[[#This Row],[FECHA EJEC.]]="","",HOUR(Tabla1[[#This Row],[HORA TERMINO]]-Tabla1[[#This Row],[HORA INICIO]])+MINUTE(Tabla1[[#This Row],[HORA TERMINO]]-Tabla1[[#This Row],[HORA INICIO]])/60)</f>
        <v>4.416666666666667</v>
      </c>
      <c r="O874" s="1" t="str">
        <f ca="1">IF(AND(K874=I874,J874="CONFORME"),"FECHA CUMPLIDA",IF(J874="STAND BY","STAND BY",IF(J874=""," ",IF(Tabla1[[#This Row],[FECHA EJEC.]]="","PENDIENTE",CONCATENATE("RETRASO DE ",(K874-I874)," DIAS")))))</f>
        <v>RETRASO DE 3 DIAS</v>
      </c>
      <c r="P874" s="2" t="str">
        <f ca="1">VLOOKUP(MONTH(Tabla1[[#This Row],[FECHA PROG.]]),Tabla2[],2,0)</f>
        <v>Abr</v>
      </c>
      <c r="Q874" s="1">
        <f ca="1">YEAR(Tabla1[[#This Row],[FECHA PROG.]])</f>
        <v>2018</v>
      </c>
      <c r="R874" s="8">
        <f ca="1">360-SUMIFS(Tabla1[HORAS],Tabla1[MÁQUINA],Tabla1[[#This Row],[MÁQUINA]],Tabla1[AÑO],Tabla1[[#This Row],[AÑO]],Tabla1[MES],Tabla1[[#This Row],[MES]])</f>
        <v>355.58333333333331</v>
      </c>
      <c r="S874" s="17">
        <f ca="1">Tabla1[[#This Row],[HORAS DISPONIBLES]]/360</f>
        <v>0.98773148148148138</v>
      </c>
    </row>
    <row r="875" spans="1:19" x14ac:dyDescent="0.2">
      <c r="A875" s="1" t="s">
        <v>152</v>
      </c>
      <c r="B875" s="1" t="s">
        <v>56</v>
      </c>
      <c r="C875" s="1" t="str">
        <f ca="1">VLOOKUP(RANDBETWEEN(1,13),Tablas!$N$7:$O$19,2,0)</f>
        <v>MOTOTRAILLA</v>
      </c>
      <c r="E875" s="1" t="s">
        <v>18</v>
      </c>
      <c r="F875" s="1">
        <v>107</v>
      </c>
      <c r="G875" s="1" t="s">
        <v>55</v>
      </c>
      <c r="H875" s="1">
        <v>1911</v>
      </c>
      <c r="I875" s="2">
        <f t="shared" ca="1" si="13"/>
        <v>43154</v>
      </c>
      <c r="J875" s="1" t="str">
        <f ca="1">IFERROR(IF(YEAR(Tabla1[[#This Row],[FECHA EJEC.]])&gt;0,"CONFORME","STANDBY"),"PENDIENTE")</f>
        <v>CONFORME</v>
      </c>
      <c r="K875" s="2">
        <f ca="1">IF(VLOOKUP(RANDBETWEEN(1,20),Tablas!$Q$6:$R$25,2,0)=0,"",Tabla1[[#This Row],[FECHA PROG.]]+VLOOKUP(RANDBETWEEN(1,20),Tablas!$Q$6:$R$25,2,0))</f>
        <v>43154</v>
      </c>
      <c r="L875" s="7">
        <f ca="1">IF(Tabla1[[#This Row],[FECHA EJEC.]]="","",TIME(RANDBETWEEN(9,15),RANDBETWEEN(10,40),0))</f>
        <v>0.4826388888888889</v>
      </c>
      <c r="M875" s="7">
        <f ca="1">IF(Tabla1[[#This Row],[FECHA EJEC.]]="","",Tabla1[[#This Row],[HORA INICIO]]+TIME(RANDBETWEEN(1,4),RANDBETWEEN(10,30),0))</f>
        <v>0.54027777777777775</v>
      </c>
      <c r="N875" s="8">
        <f ca="1">IF(Tabla1[[#This Row],[FECHA EJEC.]]="","",HOUR(Tabla1[[#This Row],[HORA TERMINO]]-Tabla1[[#This Row],[HORA INICIO]])+MINUTE(Tabla1[[#This Row],[HORA TERMINO]]-Tabla1[[#This Row],[HORA INICIO]])/60)</f>
        <v>1.3833333333333333</v>
      </c>
      <c r="O875" s="1" t="str">
        <f ca="1">IF(AND(K875=I875,J875="CONFORME"),"FECHA CUMPLIDA",IF(J875="STAND BY","STAND BY",IF(J875=""," ",IF(Tabla1[[#This Row],[FECHA EJEC.]]="","PENDIENTE",CONCATENATE("RETRASO DE ",(K875-I875)," DIAS")))))</f>
        <v>FECHA CUMPLIDA</v>
      </c>
      <c r="P875" s="2" t="str">
        <f ca="1">VLOOKUP(MONTH(Tabla1[[#This Row],[FECHA PROG.]]),Tabla2[],2,0)</f>
        <v>Feb</v>
      </c>
      <c r="Q875" s="1">
        <f ca="1">YEAR(Tabla1[[#This Row],[FECHA PROG.]])</f>
        <v>2018</v>
      </c>
      <c r="R875" s="8">
        <f ca="1">360-SUMIFS(Tabla1[HORAS],Tabla1[MÁQUINA],Tabla1[[#This Row],[MÁQUINA]],Tabla1[AÑO],Tabla1[[#This Row],[AÑO]],Tabla1[MES],Tabla1[[#This Row],[MES]])</f>
        <v>358.61666666666667</v>
      </c>
      <c r="S875" s="17">
        <f ca="1">Tabla1[[#This Row],[HORAS DISPONIBLES]]/360</f>
        <v>0.99615740740740744</v>
      </c>
    </row>
    <row r="876" spans="1:19" x14ac:dyDescent="0.2">
      <c r="A876" s="1" t="s">
        <v>142</v>
      </c>
      <c r="B876" s="1" t="s">
        <v>37</v>
      </c>
      <c r="C876" s="1" t="str">
        <f ca="1">VLOOKUP(RANDBETWEEN(1,13),Tablas!$N$7:$O$19,2,0)</f>
        <v>MOTONIVELADORA</v>
      </c>
      <c r="D876" s="1" t="s">
        <v>12</v>
      </c>
      <c r="E876" s="1" t="s">
        <v>24</v>
      </c>
      <c r="F876" s="1">
        <v>201</v>
      </c>
      <c r="G876" s="1" t="s">
        <v>25</v>
      </c>
      <c r="H876" s="1">
        <v>1168</v>
      </c>
      <c r="I876" s="2">
        <f t="shared" ca="1" si="13"/>
        <v>43332</v>
      </c>
      <c r="J876" s="1" t="str">
        <f ca="1">IFERROR(IF(YEAR(Tabla1[[#This Row],[FECHA EJEC.]])&gt;0,"CONFORME","STANDBY"),"PENDIENTE")</f>
        <v>CONFORME</v>
      </c>
      <c r="K876" s="2">
        <f ca="1">IF(VLOOKUP(RANDBETWEEN(1,20),Tablas!$Q$6:$R$25,2,0)=0,"",Tabla1[[#This Row],[FECHA PROG.]]+VLOOKUP(RANDBETWEEN(1,20),Tablas!$Q$6:$R$25,2,0))</f>
        <v>43335</v>
      </c>
      <c r="L876" s="7">
        <f ca="1">IF(Tabla1[[#This Row],[FECHA EJEC.]]="","",TIME(RANDBETWEEN(9,15),RANDBETWEEN(10,40),0))</f>
        <v>0.56458333333333333</v>
      </c>
      <c r="M876" s="7">
        <f ca="1">IF(Tabla1[[#This Row],[FECHA EJEC.]]="","",Tabla1[[#This Row],[HORA INICIO]]+TIME(RANDBETWEEN(1,4),RANDBETWEEN(10,30),0))</f>
        <v>0.70277777777777772</v>
      </c>
      <c r="N876" s="8">
        <f ca="1">IF(Tabla1[[#This Row],[FECHA EJEC.]]="","",HOUR(Tabla1[[#This Row],[HORA TERMINO]]-Tabla1[[#This Row],[HORA INICIO]])+MINUTE(Tabla1[[#This Row],[HORA TERMINO]]-Tabla1[[#This Row],[HORA INICIO]])/60)</f>
        <v>3.3166666666666664</v>
      </c>
      <c r="O876" s="1" t="str">
        <f ca="1">IF(AND(K876=I876,J876="CONFORME"),"FECHA CUMPLIDA",IF(J876="STAND BY","STAND BY",IF(J876=""," ",IF(Tabla1[[#This Row],[FECHA EJEC.]]="","PENDIENTE",CONCATENATE("RETRASO DE ",(K876-I876)," DIAS")))))</f>
        <v>RETRASO DE 3 DIAS</v>
      </c>
      <c r="P876" s="2" t="str">
        <f ca="1">VLOOKUP(MONTH(Tabla1[[#This Row],[FECHA PROG.]]),Tabla2[],2,0)</f>
        <v>Ago</v>
      </c>
      <c r="Q876" s="1">
        <f ca="1">YEAR(Tabla1[[#This Row],[FECHA PROG.]])</f>
        <v>2018</v>
      </c>
      <c r="R876" s="8">
        <f ca="1">360-SUMIFS(Tabla1[HORAS],Tabla1[MÁQUINA],Tabla1[[#This Row],[MÁQUINA]],Tabla1[AÑO],Tabla1[[#This Row],[AÑO]],Tabla1[MES],Tabla1[[#This Row],[MES]])</f>
        <v>345.7</v>
      </c>
      <c r="S876" s="17">
        <f ca="1">Tabla1[[#This Row],[HORAS DISPONIBLES]]/360</f>
        <v>0.96027777777777779</v>
      </c>
    </row>
    <row r="877" spans="1:19" x14ac:dyDescent="0.2">
      <c r="A877" s="1" t="s">
        <v>141</v>
      </c>
      <c r="B877" s="1" t="s">
        <v>31</v>
      </c>
      <c r="C877" s="1" t="str">
        <f ca="1">VLOOKUP(RANDBETWEEN(1,13),Tablas!$N$7:$O$19,2,0)</f>
        <v>CARGADORA</v>
      </c>
      <c r="D877" s="1" t="s">
        <v>12</v>
      </c>
      <c r="E877" s="1" t="s">
        <v>13</v>
      </c>
      <c r="F877" s="1">
        <v>107</v>
      </c>
      <c r="G877" s="1" t="s">
        <v>14</v>
      </c>
      <c r="H877" s="1">
        <v>1420</v>
      </c>
      <c r="I877" s="2">
        <f t="shared" ca="1" si="13"/>
        <v>43253</v>
      </c>
      <c r="J877" s="1" t="str">
        <f ca="1">IFERROR(IF(YEAR(Tabla1[[#This Row],[FECHA EJEC.]])&gt;0,"CONFORME","STANDBY"),"PENDIENTE")</f>
        <v>CONFORME</v>
      </c>
      <c r="K877" s="2">
        <f ca="1">IF(VLOOKUP(RANDBETWEEN(1,20),Tablas!$Q$6:$R$25,2,0)=0,"",Tabla1[[#This Row],[FECHA PROG.]]+VLOOKUP(RANDBETWEEN(1,20),Tablas!$Q$6:$R$25,2,0))</f>
        <v>43253</v>
      </c>
      <c r="L877" s="7">
        <f ca="1">IF(Tabla1[[#This Row],[FECHA EJEC.]]="","",TIME(RANDBETWEEN(9,15),RANDBETWEEN(10,40),0))</f>
        <v>0.40208333333333335</v>
      </c>
      <c r="M877" s="7">
        <f ca="1">IF(Tabla1[[#This Row],[FECHA EJEC.]]="","",Tabla1[[#This Row],[HORA INICIO]]+TIME(RANDBETWEEN(1,4),RANDBETWEEN(10,30),0))</f>
        <v>0.53888888888888897</v>
      </c>
      <c r="N877" s="8">
        <f ca="1">IF(Tabla1[[#This Row],[FECHA EJEC.]]="","",HOUR(Tabla1[[#This Row],[HORA TERMINO]]-Tabla1[[#This Row],[HORA INICIO]])+MINUTE(Tabla1[[#This Row],[HORA TERMINO]]-Tabla1[[#This Row],[HORA INICIO]])/60)</f>
        <v>3.2833333333333332</v>
      </c>
      <c r="O877" s="1" t="str">
        <f ca="1">IF(AND(K877=I877,J877="CONFORME"),"FECHA CUMPLIDA",IF(J877="STAND BY","STAND BY",IF(J877=""," ",IF(Tabla1[[#This Row],[FECHA EJEC.]]="","PENDIENTE",CONCATENATE("RETRASO DE ",(K877-I877)," DIAS")))))</f>
        <v>FECHA CUMPLIDA</v>
      </c>
      <c r="P877" s="2" t="str">
        <f ca="1">VLOOKUP(MONTH(Tabla1[[#This Row],[FECHA PROG.]]),Tabla2[],2,0)</f>
        <v>Jun</v>
      </c>
      <c r="Q877" s="1">
        <f ca="1">YEAR(Tabla1[[#This Row],[FECHA PROG.]])</f>
        <v>2018</v>
      </c>
      <c r="R877" s="8">
        <f ca="1">360-SUMIFS(Tabla1[HORAS],Tabla1[MÁQUINA],Tabla1[[#This Row],[MÁQUINA]],Tabla1[AÑO],Tabla1[[#This Row],[AÑO]],Tabla1[MES],Tabla1[[#This Row],[MES]])</f>
        <v>355.35</v>
      </c>
      <c r="S877" s="17">
        <f ca="1">Tabla1[[#This Row],[HORAS DISPONIBLES]]/360</f>
        <v>0.98708333333333342</v>
      </c>
    </row>
    <row r="878" spans="1:19" x14ac:dyDescent="0.2">
      <c r="A878" s="1" t="s">
        <v>154</v>
      </c>
      <c r="B878" s="1" t="s">
        <v>79</v>
      </c>
      <c r="C878" s="1" t="str">
        <f ca="1">VLOOKUP(RANDBETWEEN(1,13),Tablas!$N$7:$O$19,2,0)</f>
        <v>LAS VOLQUETAS</v>
      </c>
      <c r="E878" s="1" t="s">
        <v>18</v>
      </c>
      <c r="F878" s="1">
        <v>107</v>
      </c>
      <c r="G878" s="1" t="s">
        <v>19</v>
      </c>
      <c r="H878" s="1">
        <v>1698</v>
      </c>
      <c r="I878" s="2">
        <f t="shared" ca="1" si="13"/>
        <v>43568</v>
      </c>
      <c r="J878" s="1" t="str">
        <f ca="1">IFERROR(IF(YEAR(Tabla1[[#This Row],[FECHA EJEC.]])&gt;0,"CONFORME","STANDBY"),"PENDIENTE")</f>
        <v>CONFORME</v>
      </c>
      <c r="K878" s="2">
        <f ca="1">IF(VLOOKUP(RANDBETWEEN(1,20),Tablas!$Q$6:$R$25,2,0)=0,"",Tabla1[[#This Row],[FECHA PROG.]]+VLOOKUP(RANDBETWEEN(1,20),Tablas!$Q$6:$R$25,2,0))</f>
        <v>43569</v>
      </c>
      <c r="L878" s="7">
        <f ca="1">IF(Tabla1[[#This Row],[FECHA EJEC.]]="","",TIME(RANDBETWEEN(9,15),RANDBETWEEN(10,40),0))</f>
        <v>0.59236111111111112</v>
      </c>
      <c r="M878" s="7">
        <f ca="1">IF(Tabla1[[#This Row],[FECHA EJEC.]]="","",Tabla1[[#This Row],[HORA INICIO]]+TIME(RANDBETWEEN(1,4),RANDBETWEEN(10,30),0))</f>
        <v>0.77152777777777781</v>
      </c>
      <c r="N878" s="8">
        <f ca="1">IF(Tabla1[[#This Row],[FECHA EJEC.]]="","",HOUR(Tabla1[[#This Row],[HORA TERMINO]]-Tabla1[[#This Row],[HORA INICIO]])+MINUTE(Tabla1[[#This Row],[HORA TERMINO]]-Tabla1[[#This Row],[HORA INICIO]])/60)</f>
        <v>4.3</v>
      </c>
      <c r="O878" s="1" t="str">
        <f ca="1">IF(AND(K878=I878,J878="CONFORME"),"FECHA CUMPLIDA",IF(J878="STAND BY","STAND BY",IF(J878=""," ",IF(Tabla1[[#This Row],[FECHA EJEC.]]="","PENDIENTE",CONCATENATE("RETRASO DE ",(K878-I878)," DIAS")))))</f>
        <v>RETRASO DE 1 DIAS</v>
      </c>
      <c r="P878" s="2" t="str">
        <f ca="1">VLOOKUP(MONTH(Tabla1[[#This Row],[FECHA PROG.]]),Tabla2[],2,0)</f>
        <v>Abr</v>
      </c>
      <c r="Q878" s="1">
        <f ca="1">YEAR(Tabla1[[#This Row],[FECHA PROG.]])</f>
        <v>2019</v>
      </c>
      <c r="R878" s="8">
        <f ca="1">360-SUMIFS(Tabla1[HORAS],Tabla1[MÁQUINA],Tabla1[[#This Row],[MÁQUINA]],Tabla1[AÑO],Tabla1[[#This Row],[AÑO]],Tabla1[MES],Tabla1[[#This Row],[MES]])</f>
        <v>353.05</v>
      </c>
      <c r="S878" s="17">
        <f ca="1">Tabla1[[#This Row],[HORAS DISPONIBLES]]/360</f>
        <v>0.98069444444444442</v>
      </c>
    </row>
    <row r="879" spans="1:19" x14ac:dyDescent="0.2">
      <c r="A879" s="1" t="s">
        <v>193</v>
      </c>
      <c r="B879" s="1" t="s">
        <v>102</v>
      </c>
      <c r="C879" s="1" t="str">
        <f ca="1">VLOOKUP(RANDBETWEEN(1,13),Tablas!$N$7:$O$19,2,0)</f>
        <v>TRACTORES</v>
      </c>
      <c r="E879" s="1" t="s">
        <v>13</v>
      </c>
      <c r="F879" s="1">
        <v>201</v>
      </c>
      <c r="G879" s="1" t="s">
        <v>29</v>
      </c>
      <c r="H879" s="1">
        <v>908</v>
      </c>
      <c r="I879" s="2">
        <f t="shared" ca="1" si="13"/>
        <v>43434</v>
      </c>
      <c r="J879" s="1" t="str">
        <f ca="1">IFERROR(IF(YEAR(Tabla1[[#This Row],[FECHA EJEC.]])&gt;0,"CONFORME","STANDBY"),"PENDIENTE")</f>
        <v>CONFORME</v>
      </c>
      <c r="K879" s="2">
        <f ca="1">IF(VLOOKUP(RANDBETWEEN(1,20),Tablas!$Q$6:$R$25,2,0)=0,"",Tabla1[[#This Row],[FECHA PROG.]]+VLOOKUP(RANDBETWEEN(1,20),Tablas!$Q$6:$R$25,2,0))</f>
        <v>43434</v>
      </c>
      <c r="L879" s="7">
        <f ca="1">IF(Tabla1[[#This Row],[FECHA EJEC.]]="","",TIME(RANDBETWEEN(9,15),RANDBETWEEN(10,40),0))</f>
        <v>0.63472222222222219</v>
      </c>
      <c r="M879" s="7">
        <f ca="1">IF(Tabla1[[#This Row],[FECHA EJEC.]]="","",Tabla1[[#This Row],[HORA INICIO]]+TIME(RANDBETWEEN(1,4),RANDBETWEEN(10,30),0))</f>
        <v>0.81180555555555556</v>
      </c>
      <c r="N879" s="8">
        <f ca="1">IF(Tabla1[[#This Row],[FECHA EJEC.]]="","",HOUR(Tabla1[[#This Row],[HORA TERMINO]]-Tabla1[[#This Row],[HORA INICIO]])+MINUTE(Tabla1[[#This Row],[HORA TERMINO]]-Tabla1[[#This Row],[HORA INICIO]])/60)</f>
        <v>4.25</v>
      </c>
      <c r="O879" s="1" t="str">
        <f ca="1">IF(AND(K879=I879,J879="CONFORME"),"FECHA CUMPLIDA",IF(J879="STAND BY","STAND BY",IF(J879=""," ",IF(Tabla1[[#This Row],[FECHA EJEC.]]="","PENDIENTE",CONCATENATE("RETRASO DE ",(K879-I879)," DIAS")))))</f>
        <v>FECHA CUMPLIDA</v>
      </c>
      <c r="P879" s="2" t="str">
        <f ca="1">VLOOKUP(MONTH(Tabla1[[#This Row],[FECHA PROG.]]),Tabla2[],2,0)</f>
        <v>Nov</v>
      </c>
      <c r="Q879" s="1">
        <f ca="1">YEAR(Tabla1[[#This Row],[FECHA PROG.]])</f>
        <v>2018</v>
      </c>
      <c r="R879" s="8">
        <f ca="1">360-SUMIFS(Tabla1[HORAS],Tabla1[MÁQUINA],Tabla1[[#This Row],[MÁQUINA]],Tabla1[AÑO],Tabla1[[#This Row],[AÑO]],Tabla1[MES],Tabla1[[#This Row],[MES]])</f>
        <v>355.75</v>
      </c>
      <c r="S879" s="17">
        <f ca="1">Tabla1[[#This Row],[HORAS DISPONIBLES]]/360</f>
        <v>0.98819444444444449</v>
      </c>
    </row>
    <row r="880" spans="1:19" x14ac:dyDescent="0.2">
      <c r="A880" s="1" t="s">
        <v>135</v>
      </c>
      <c r="B880" s="1" t="s">
        <v>16</v>
      </c>
      <c r="C880" s="1" t="str">
        <f ca="1">VLOOKUP(RANDBETWEEN(1,13),Tablas!$N$7:$O$19,2,0)</f>
        <v>TRACTORES</v>
      </c>
      <c r="D880" s="1" t="s">
        <v>12</v>
      </c>
      <c r="E880" s="1" t="s">
        <v>13</v>
      </c>
      <c r="F880" s="1">
        <v>107</v>
      </c>
      <c r="G880" s="1" t="s">
        <v>14</v>
      </c>
      <c r="H880" s="1">
        <v>1420</v>
      </c>
      <c r="I880" s="2">
        <f t="shared" ca="1" si="13"/>
        <v>43301</v>
      </c>
      <c r="J880" s="1" t="str">
        <f ca="1">IFERROR(IF(YEAR(Tabla1[[#This Row],[FECHA EJEC.]])&gt;0,"CONFORME","STANDBY"),"PENDIENTE")</f>
        <v>CONFORME</v>
      </c>
      <c r="K880" s="2">
        <f ca="1">IF(VLOOKUP(RANDBETWEEN(1,20),Tablas!$Q$6:$R$25,2,0)=0,"",Tabla1[[#This Row],[FECHA PROG.]]+VLOOKUP(RANDBETWEEN(1,20),Tablas!$Q$6:$R$25,2,0))</f>
        <v>43301</v>
      </c>
      <c r="L880" s="7">
        <f ca="1">IF(Tabla1[[#This Row],[FECHA EJEC.]]="","",TIME(RANDBETWEEN(9,15),RANDBETWEEN(10,40),0))</f>
        <v>0.42499999999999999</v>
      </c>
      <c r="M880" s="7">
        <f ca="1">IF(Tabla1[[#This Row],[FECHA EJEC.]]="","",Tabla1[[#This Row],[HORA INICIO]]+TIME(RANDBETWEEN(1,4),RANDBETWEEN(10,30),0))</f>
        <v>0.56874999999999998</v>
      </c>
      <c r="N880" s="8">
        <f ca="1">IF(Tabla1[[#This Row],[FECHA EJEC.]]="","",HOUR(Tabla1[[#This Row],[HORA TERMINO]]-Tabla1[[#This Row],[HORA INICIO]])+MINUTE(Tabla1[[#This Row],[HORA TERMINO]]-Tabla1[[#This Row],[HORA INICIO]])/60)</f>
        <v>3.45</v>
      </c>
      <c r="O880" s="1" t="str">
        <f ca="1">IF(AND(K880=I880,J880="CONFORME"),"FECHA CUMPLIDA",IF(J880="STAND BY","STAND BY",IF(J880=""," ",IF(Tabla1[[#This Row],[FECHA EJEC.]]="","PENDIENTE",CONCATENATE("RETRASO DE ",(K880-I880)," DIAS")))))</f>
        <v>FECHA CUMPLIDA</v>
      </c>
      <c r="P880" s="2" t="str">
        <f ca="1">VLOOKUP(MONTH(Tabla1[[#This Row],[FECHA PROG.]]),Tabla2[],2,0)</f>
        <v>Jul</v>
      </c>
      <c r="Q880" s="1">
        <f ca="1">YEAR(Tabla1[[#This Row],[FECHA PROG.]])</f>
        <v>2018</v>
      </c>
      <c r="R880" s="8">
        <f ca="1">360-SUMIFS(Tabla1[HORAS],Tabla1[MÁQUINA],Tabla1[[#This Row],[MÁQUINA]],Tabla1[AÑO],Tabla1[[#This Row],[AÑO]],Tabla1[MES],Tabla1[[#This Row],[MES]])</f>
        <v>348.81666666666666</v>
      </c>
      <c r="S880" s="17">
        <f ca="1">Tabla1[[#This Row],[HORAS DISPONIBLES]]/360</f>
        <v>0.96893518518518518</v>
      </c>
    </row>
    <row r="881" spans="1:19" x14ac:dyDescent="0.2">
      <c r="A881" s="1" t="s">
        <v>135</v>
      </c>
      <c r="B881" s="1" t="s">
        <v>16</v>
      </c>
      <c r="C881" s="1" t="str">
        <f ca="1">VLOOKUP(RANDBETWEEN(1,13),Tablas!$N$7:$O$19,2,0)</f>
        <v>DRAGALINA</v>
      </c>
      <c r="D881" s="1" t="s">
        <v>12</v>
      </c>
      <c r="E881" s="1" t="s">
        <v>18</v>
      </c>
      <c r="F881" s="1">
        <v>107</v>
      </c>
      <c r="G881" s="1" t="s">
        <v>55</v>
      </c>
      <c r="H881" s="1">
        <v>1420</v>
      </c>
      <c r="I881" s="2">
        <f t="shared" ca="1" si="13"/>
        <v>43414</v>
      </c>
      <c r="J881" s="1" t="str">
        <f ca="1">IFERROR(IF(YEAR(Tabla1[[#This Row],[FECHA EJEC.]])&gt;0,"CONFORME","STANDBY"),"PENDIENTE")</f>
        <v>PENDIENTE</v>
      </c>
      <c r="K881" s="2" t="str">
        <f ca="1">IF(VLOOKUP(RANDBETWEEN(1,20),Tablas!$Q$6:$R$25,2,0)=0,"",Tabla1[[#This Row],[FECHA PROG.]]+VLOOKUP(RANDBETWEEN(1,20),Tablas!$Q$6:$R$25,2,0))</f>
        <v/>
      </c>
      <c r="L881" s="7" t="str">
        <f ca="1">IF(Tabla1[[#This Row],[FECHA EJEC.]]="","",TIME(RANDBETWEEN(9,15),RANDBETWEEN(10,40),0))</f>
        <v/>
      </c>
      <c r="M881" s="7" t="str">
        <f ca="1">IF(Tabla1[[#This Row],[FECHA EJEC.]]="","",Tabla1[[#This Row],[HORA INICIO]]+TIME(RANDBETWEEN(1,4),RANDBETWEEN(10,30),0))</f>
        <v/>
      </c>
      <c r="N881" s="8" t="str">
        <f ca="1">IF(Tabla1[[#This Row],[FECHA EJEC.]]="","",HOUR(Tabla1[[#This Row],[HORA TERMINO]]-Tabla1[[#This Row],[HORA INICIO]])+MINUTE(Tabla1[[#This Row],[HORA TERMINO]]-Tabla1[[#This Row],[HORA INICIO]])/60)</f>
        <v/>
      </c>
      <c r="O881" s="1" t="str">
        <f ca="1">IF(AND(K881=I881,J881="CONFORME"),"FECHA CUMPLIDA",IF(J881="STAND BY","STAND BY",IF(J881=""," ",IF(Tabla1[[#This Row],[FECHA EJEC.]]="","PENDIENTE",CONCATENATE("RETRASO DE ",(K881-I881)," DIAS")))))</f>
        <v>PENDIENTE</v>
      </c>
      <c r="P881" s="2" t="str">
        <f ca="1">VLOOKUP(MONTH(Tabla1[[#This Row],[FECHA PROG.]]),Tabla2[],2,0)</f>
        <v>Nov</v>
      </c>
      <c r="Q881" s="1">
        <f ca="1">YEAR(Tabla1[[#This Row],[FECHA PROG.]])</f>
        <v>2018</v>
      </c>
      <c r="R881" s="8">
        <f ca="1">360-SUMIFS(Tabla1[HORAS],Tabla1[MÁQUINA],Tabla1[[#This Row],[MÁQUINA]],Tabla1[AÑO],Tabla1[[#This Row],[AÑO]],Tabla1[MES],Tabla1[[#This Row],[MES]])</f>
        <v>348.3</v>
      </c>
      <c r="S881" s="17">
        <f ca="1">Tabla1[[#This Row],[HORAS DISPONIBLES]]/360</f>
        <v>0.96750000000000003</v>
      </c>
    </row>
    <row r="882" spans="1:19" x14ac:dyDescent="0.2">
      <c r="A882" s="1" t="s">
        <v>188</v>
      </c>
      <c r="B882" s="1" t="s">
        <v>35</v>
      </c>
      <c r="C882" s="1" t="str">
        <f ca="1">VLOOKUP(RANDBETWEEN(1,13),Tablas!$N$7:$O$19,2,0)</f>
        <v>COMPACTADORA</v>
      </c>
      <c r="D882" s="1" t="s">
        <v>12</v>
      </c>
      <c r="E882" s="1" t="s">
        <v>13</v>
      </c>
      <c r="F882" s="1">
        <v>106</v>
      </c>
      <c r="G882" s="1" t="s">
        <v>29</v>
      </c>
      <c r="H882" s="1">
        <v>908</v>
      </c>
      <c r="I882" s="2">
        <f t="shared" ca="1" si="13"/>
        <v>43119</v>
      </c>
      <c r="J882" s="1" t="str">
        <f ca="1">IFERROR(IF(YEAR(Tabla1[[#This Row],[FECHA EJEC.]])&gt;0,"CONFORME","STANDBY"),"PENDIENTE")</f>
        <v>CONFORME</v>
      </c>
      <c r="K882" s="2">
        <f ca="1">IF(VLOOKUP(RANDBETWEEN(1,20),Tablas!$Q$6:$R$25,2,0)=0,"",Tabla1[[#This Row],[FECHA PROG.]]+VLOOKUP(RANDBETWEEN(1,20),Tablas!$Q$6:$R$25,2,0))</f>
        <v>43123</v>
      </c>
      <c r="L882" s="7">
        <f ca="1">IF(Tabla1[[#This Row],[FECHA EJEC.]]="","",TIME(RANDBETWEEN(9,15),RANDBETWEEN(10,40),0))</f>
        <v>0.63749999999999996</v>
      </c>
      <c r="M882" s="7">
        <f ca="1">IF(Tabla1[[#This Row],[FECHA EJEC.]]="","",Tabla1[[#This Row],[HORA INICIO]]+TIME(RANDBETWEEN(1,4),RANDBETWEEN(10,30),0))</f>
        <v>0.7715277777777777</v>
      </c>
      <c r="N882" s="8">
        <f ca="1">IF(Tabla1[[#This Row],[FECHA EJEC.]]="","",HOUR(Tabla1[[#This Row],[HORA TERMINO]]-Tabla1[[#This Row],[HORA INICIO]])+MINUTE(Tabla1[[#This Row],[HORA TERMINO]]-Tabla1[[#This Row],[HORA INICIO]])/60)</f>
        <v>3.2166666666666668</v>
      </c>
      <c r="O882" s="1" t="str">
        <f ca="1">IF(AND(K882=I882,J882="CONFORME"),"FECHA CUMPLIDA",IF(J882="STAND BY","STAND BY",IF(J882=""," ",IF(Tabla1[[#This Row],[FECHA EJEC.]]="","PENDIENTE",CONCATENATE("RETRASO DE ",(K882-I882)," DIAS")))))</f>
        <v>RETRASO DE 4 DIAS</v>
      </c>
      <c r="P882" s="2" t="str">
        <f ca="1">VLOOKUP(MONTH(Tabla1[[#This Row],[FECHA PROG.]]),Tabla2[],2,0)</f>
        <v>Ene</v>
      </c>
      <c r="Q882" s="1">
        <f ca="1">YEAR(Tabla1[[#This Row],[FECHA PROG.]])</f>
        <v>2018</v>
      </c>
      <c r="R882" s="8">
        <f ca="1">360-SUMIFS(Tabla1[HORAS],Tabla1[MÁQUINA],Tabla1[[#This Row],[MÁQUINA]],Tabla1[AÑO],Tabla1[[#This Row],[AÑO]],Tabla1[MES],Tabla1[[#This Row],[MES]])</f>
        <v>331.1</v>
      </c>
      <c r="S882" s="17">
        <f ca="1">Tabla1[[#This Row],[HORAS DISPONIBLES]]/360</f>
        <v>0.91972222222222233</v>
      </c>
    </row>
    <row r="883" spans="1:19" x14ac:dyDescent="0.2">
      <c r="A883" s="1" t="s">
        <v>188</v>
      </c>
      <c r="B883" s="1" t="s">
        <v>35</v>
      </c>
      <c r="C883" s="1" t="str">
        <f ca="1">VLOOKUP(RANDBETWEEN(1,13),Tablas!$N$7:$O$19,2,0)</f>
        <v>PAVIMENTADORA</v>
      </c>
      <c r="D883" s="1" t="s">
        <v>12</v>
      </c>
      <c r="E883" s="1" t="s">
        <v>18</v>
      </c>
      <c r="F883" s="1">
        <v>106</v>
      </c>
      <c r="G883" s="1" t="s">
        <v>55</v>
      </c>
      <c r="H883" s="1">
        <v>1911</v>
      </c>
      <c r="I883" s="2">
        <f t="shared" ca="1" si="13"/>
        <v>43282</v>
      </c>
      <c r="J883" s="1" t="str">
        <f ca="1">IFERROR(IF(YEAR(Tabla1[[#This Row],[FECHA EJEC.]])&gt;0,"CONFORME","STANDBY"),"PENDIENTE")</f>
        <v>CONFORME</v>
      </c>
      <c r="K883" s="2">
        <f ca="1">IF(VLOOKUP(RANDBETWEEN(1,20),Tablas!$Q$6:$R$25,2,0)=0,"",Tabla1[[#This Row],[FECHA PROG.]]+VLOOKUP(RANDBETWEEN(1,20),Tablas!$Q$6:$R$25,2,0))</f>
        <v>43282</v>
      </c>
      <c r="L883" s="7">
        <f ca="1">IF(Tabla1[[#This Row],[FECHA EJEC.]]="","",TIME(RANDBETWEEN(9,15),RANDBETWEEN(10,40),0))</f>
        <v>0.42569444444444443</v>
      </c>
      <c r="M883" s="7">
        <f ca="1">IF(Tabla1[[#This Row],[FECHA EJEC.]]="","",Tabla1[[#This Row],[HORA INICIO]]+TIME(RANDBETWEEN(1,4),RANDBETWEEN(10,30),0))</f>
        <v>0.5708333333333333</v>
      </c>
      <c r="N883" s="8">
        <f ca="1">IF(Tabla1[[#This Row],[FECHA EJEC.]]="","",HOUR(Tabla1[[#This Row],[HORA TERMINO]]-Tabla1[[#This Row],[HORA INICIO]])+MINUTE(Tabla1[[#This Row],[HORA TERMINO]]-Tabla1[[#This Row],[HORA INICIO]])/60)</f>
        <v>3.4833333333333334</v>
      </c>
      <c r="O883" s="1" t="str">
        <f ca="1">IF(AND(K883=I883,J883="CONFORME"),"FECHA CUMPLIDA",IF(J883="STAND BY","STAND BY",IF(J883=""," ",IF(Tabla1[[#This Row],[FECHA EJEC.]]="","PENDIENTE",CONCATENATE("RETRASO DE ",(K883-I883)," DIAS")))))</f>
        <v>FECHA CUMPLIDA</v>
      </c>
      <c r="P883" s="2" t="str">
        <f ca="1">VLOOKUP(MONTH(Tabla1[[#This Row],[FECHA PROG.]]),Tabla2[],2,0)</f>
        <v>Jul</v>
      </c>
      <c r="Q883" s="1">
        <f ca="1">YEAR(Tabla1[[#This Row],[FECHA PROG.]])</f>
        <v>2018</v>
      </c>
      <c r="R883" s="8">
        <f ca="1">360-SUMIFS(Tabla1[HORAS],Tabla1[MÁQUINA],Tabla1[[#This Row],[MÁQUINA]],Tabla1[AÑO],Tabla1[[#This Row],[AÑO]],Tabla1[MES],Tabla1[[#This Row],[MES]])</f>
        <v>341.13333333333333</v>
      </c>
      <c r="S883" s="17">
        <f ca="1">Tabla1[[#This Row],[HORAS DISPONIBLES]]/360</f>
        <v>0.94759259259259254</v>
      </c>
    </row>
    <row r="884" spans="1:19" x14ac:dyDescent="0.2">
      <c r="A884" s="1" t="s">
        <v>145</v>
      </c>
      <c r="B884" s="1" t="s">
        <v>39</v>
      </c>
      <c r="C884" s="1" t="str">
        <f ca="1">VLOOKUP(RANDBETWEEN(1,13),Tablas!$N$7:$O$19,2,0)</f>
        <v>COMPACTADORA</v>
      </c>
      <c r="D884" s="1" t="s">
        <v>12</v>
      </c>
      <c r="E884" s="1" t="s">
        <v>21</v>
      </c>
      <c r="F884" s="1">
        <v>107</v>
      </c>
      <c r="G884" s="1" t="s">
        <v>25</v>
      </c>
      <c r="H884" s="1">
        <v>1168</v>
      </c>
      <c r="I884" s="2">
        <f t="shared" ca="1" si="13"/>
        <v>43420</v>
      </c>
      <c r="J884" s="1" t="str">
        <f ca="1">IFERROR(IF(YEAR(Tabla1[[#This Row],[FECHA EJEC.]])&gt;0,"CONFORME","STANDBY"),"PENDIENTE")</f>
        <v>CONFORME</v>
      </c>
      <c r="K884" s="2">
        <f ca="1">IF(VLOOKUP(RANDBETWEEN(1,20),Tablas!$Q$6:$R$25,2,0)=0,"",Tabla1[[#This Row],[FECHA PROG.]]+VLOOKUP(RANDBETWEEN(1,20),Tablas!$Q$6:$R$25,2,0))</f>
        <v>43423</v>
      </c>
      <c r="L884" s="7">
        <f ca="1">IF(Tabla1[[#This Row],[FECHA EJEC.]]="","",TIME(RANDBETWEEN(9,15),RANDBETWEEN(10,40),0))</f>
        <v>0.39861111111111114</v>
      </c>
      <c r="M884" s="7">
        <f ca="1">IF(Tabla1[[#This Row],[FECHA EJEC.]]="","",Tabla1[[#This Row],[HORA INICIO]]+TIME(RANDBETWEEN(1,4),RANDBETWEEN(10,30),0))</f>
        <v>0.58611111111111114</v>
      </c>
      <c r="N884" s="8">
        <f ca="1">IF(Tabla1[[#This Row],[FECHA EJEC.]]="","",HOUR(Tabla1[[#This Row],[HORA TERMINO]]-Tabla1[[#This Row],[HORA INICIO]])+MINUTE(Tabla1[[#This Row],[HORA TERMINO]]-Tabla1[[#This Row],[HORA INICIO]])/60)</f>
        <v>4.5</v>
      </c>
      <c r="O884" s="1" t="str">
        <f ca="1">IF(AND(K884=I884,J884="CONFORME"),"FECHA CUMPLIDA",IF(J884="STAND BY","STAND BY",IF(J884=""," ",IF(Tabla1[[#This Row],[FECHA EJEC.]]="","PENDIENTE",CONCATENATE("RETRASO DE ",(K884-I884)," DIAS")))))</f>
        <v>RETRASO DE 3 DIAS</v>
      </c>
      <c r="P884" s="2" t="str">
        <f ca="1">VLOOKUP(MONTH(Tabla1[[#This Row],[FECHA PROG.]]),Tabla2[],2,0)</f>
        <v>Nov</v>
      </c>
      <c r="Q884" s="1">
        <f ca="1">YEAR(Tabla1[[#This Row],[FECHA PROG.]])</f>
        <v>2018</v>
      </c>
      <c r="R884" s="8">
        <f ca="1">360-SUMIFS(Tabla1[HORAS],Tabla1[MÁQUINA],Tabla1[[#This Row],[MÁQUINA]],Tabla1[AÑO],Tabla1[[#This Row],[AÑO]],Tabla1[MES],Tabla1[[#This Row],[MES]])</f>
        <v>354.23333333333335</v>
      </c>
      <c r="S884" s="17">
        <f ca="1">Tabla1[[#This Row],[HORAS DISPONIBLES]]/360</f>
        <v>0.98398148148148157</v>
      </c>
    </row>
    <row r="885" spans="1:19" x14ac:dyDescent="0.2">
      <c r="A885" s="1" t="s">
        <v>146</v>
      </c>
      <c r="B885" s="1" t="s">
        <v>40</v>
      </c>
      <c r="C885" s="1" t="str">
        <f ca="1">VLOOKUP(RANDBETWEEN(1,13),Tablas!$N$7:$O$19,2,0)</f>
        <v>MOTOTRAILLA</v>
      </c>
      <c r="D885" s="1" t="s">
        <v>12</v>
      </c>
      <c r="E885" s="1" t="s">
        <v>24</v>
      </c>
      <c r="F885" s="1">
        <v>201</v>
      </c>
      <c r="G885" s="1" t="s">
        <v>25</v>
      </c>
      <c r="H885" s="1">
        <v>1168</v>
      </c>
      <c r="I885" s="2">
        <f t="shared" ca="1" si="13"/>
        <v>43562</v>
      </c>
      <c r="J885" s="1" t="str">
        <f ca="1">IFERROR(IF(YEAR(Tabla1[[#This Row],[FECHA EJEC.]])&gt;0,"CONFORME","STANDBY"),"PENDIENTE")</f>
        <v>CONFORME</v>
      </c>
      <c r="K885" s="2">
        <f ca="1">IF(VLOOKUP(RANDBETWEEN(1,20),Tablas!$Q$6:$R$25,2,0)=0,"",Tabla1[[#This Row],[FECHA PROG.]]+VLOOKUP(RANDBETWEEN(1,20),Tablas!$Q$6:$R$25,2,0))</f>
        <v>43562</v>
      </c>
      <c r="L885" s="7">
        <f ca="1">IF(Tabla1[[#This Row],[FECHA EJEC.]]="","",TIME(RANDBETWEEN(9,15),RANDBETWEEN(10,40),0))</f>
        <v>0.48125000000000001</v>
      </c>
      <c r="M885" s="7">
        <f ca="1">IF(Tabla1[[#This Row],[FECHA EJEC.]]="","",Tabla1[[#This Row],[HORA INICIO]]+TIME(RANDBETWEEN(1,4),RANDBETWEEN(10,30),0))</f>
        <v>0.6645833333333333</v>
      </c>
      <c r="N885" s="8">
        <f ca="1">IF(Tabla1[[#This Row],[FECHA EJEC.]]="","",HOUR(Tabla1[[#This Row],[HORA TERMINO]]-Tabla1[[#This Row],[HORA INICIO]])+MINUTE(Tabla1[[#This Row],[HORA TERMINO]]-Tabla1[[#This Row],[HORA INICIO]])/60)</f>
        <v>4.4000000000000004</v>
      </c>
      <c r="O885" s="1" t="str">
        <f ca="1">IF(AND(K885=I885,J885="CONFORME"),"FECHA CUMPLIDA",IF(J885="STAND BY","STAND BY",IF(J885=""," ",IF(Tabla1[[#This Row],[FECHA EJEC.]]="","PENDIENTE",CONCATENATE("RETRASO DE ",(K885-I885)," DIAS")))))</f>
        <v>FECHA CUMPLIDA</v>
      </c>
      <c r="P885" s="2" t="str">
        <f ca="1">VLOOKUP(MONTH(Tabla1[[#This Row],[FECHA PROG.]]),Tabla2[],2,0)</f>
        <v>Abr</v>
      </c>
      <c r="Q885" s="1">
        <f ca="1">YEAR(Tabla1[[#This Row],[FECHA PROG.]])</f>
        <v>2019</v>
      </c>
      <c r="R885" s="8">
        <f ca="1">360-SUMIFS(Tabla1[HORAS],Tabla1[MÁQUINA],Tabla1[[#This Row],[MÁQUINA]],Tabla1[AÑO],Tabla1[[#This Row],[AÑO]],Tabla1[MES],Tabla1[[#This Row],[MES]])</f>
        <v>354.23333333333335</v>
      </c>
      <c r="S885" s="17">
        <f ca="1">Tabla1[[#This Row],[HORAS DISPONIBLES]]/360</f>
        <v>0.98398148148148157</v>
      </c>
    </row>
    <row r="886" spans="1:19" x14ac:dyDescent="0.2">
      <c r="A886" s="1" t="s">
        <v>141</v>
      </c>
      <c r="B886" s="1" t="s">
        <v>34</v>
      </c>
      <c r="C886" s="1" t="str">
        <f ca="1">VLOOKUP(RANDBETWEEN(1,13),Tablas!$N$7:$O$19,2,0)</f>
        <v>RETROEXCAVADORA</v>
      </c>
      <c r="D886" s="1" t="s">
        <v>12</v>
      </c>
      <c r="E886" s="1" t="s">
        <v>13</v>
      </c>
      <c r="F886" s="1">
        <v>107</v>
      </c>
      <c r="G886" s="1" t="s">
        <v>14</v>
      </c>
      <c r="H886" s="1">
        <v>1420</v>
      </c>
      <c r="I886" s="2">
        <f t="shared" ca="1" si="13"/>
        <v>43412</v>
      </c>
      <c r="J886" s="1" t="str">
        <f ca="1">IFERROR(IF(YEAR(Tabla1[[#This Row],[FECHA EJEC.]])&gt;0,"CONFORME","STANDBY"),"PENDIENTE")</f>
        <v>CONFORME</v>
      </c>
      <c r="K886" s="2">
        <f ca="1">IF(VLOOKUP(RANDBETWEEN(1,20),Tablas!$Q$6:$R$25,2,0)=0,"",Tabla1[[#This Row],[FECHA PROG.]]+VLOOKUP(RANDBETWEEN(1,20),Tablas!$Q$6:$R$25,2,0))</f>
        <v>43414</v>
      </c>
      <c r="L886" s="7">
        <f ca="1">IF(Tabla1[[#This Row],[FECHA EJEC.]]="","",TIME(RANDBETWEEN(9,15),RANDBETWEEN(10,40),0))</f>
        <v>0.55208333333333337</v>
      </c>
      <c r="M886" s="7">
        <f ca="1">IF(Tabla1[[#This Row],[FECHA EJEC.]]="","",Tabla1[[#This Row],[HORA INICIO]]+TIME(RANDBETWEEN(1,4),RANDBETWEEN(10,30),0))</f>
        <v>0.6923611111111112</v>
      </c>
      <c r="N886" s="8">
        <f ca="1">IF(Tabla1[[#This Row],[FECHA EJEC.]]="","",HOUR(Tabla1[[#This Row],[HORA TERMINO]]-Tabla1[[#This Row],[HORA INICIO]])+MINUTE(Tabla1[[#This Row],[HORA TERMINO]]-Tabla1[[#This Row],[HORA INICIO]])/60)</f>
        <v>3.3666666666666667</v>
      </c>
      <c r="O886" s="1" t="str">
        <f ca="1">IF(AND(K886=I886,J886="CONFORME"),"FECHA CUMPLIDA",IF(J886="STAND BY","STAND BY",IF(J886=""," ",IF(Tabla1[[#This Row],[FECHA EJEC.]]="","PENDIENTE",CONCATENATE("RETRASO DE ",(K886-I886)," DIAS")))))</f>
        <v>RETRASO DE 2 DIAS</v>
      </c>
      <c r="P886" s="2" t="str">
        <f ca="1">VLOOKUP(MONTH(Tabla1[[#This Row],[FECHA PROG.]]),Tabla2[],2,0)</f>
        <v>Nov</v>
      </c>
      <c r="Q886" s="1">
        <f ca="1">YEAR(Tabla1[[#This Row],[FECHA PROG.]])</f>
        <v>2018</v>
      </c>
      <c r="R886" s="8">
        <f ca="1">360-SUMIFS(Tabla1[HORAS],Tabla1[MÁQUINA],Tabla1[[#This Row],[MÁQUINA]],Tabla1[AÑO],Tabla1[[#This Row],[AÑO]],Tabla1[MES],Tabla1[[#This Row],[MES]])</f>
        <v>339.51666666666665</v>
      </c>
      <c r="S886" s="17">
        <f ca="1">Tabla1[[#This Row],[HORAS DISPONIBLES]]/360</f>
        <v>0.9431018518518518</v>
      </c>
    </row>
    <row r="887" spans="1:19" x14ac:dyDescent="0.2">
      <c r="A887" s="1" t="s">
        <v>153</v>
      </c>
      <c r="B887" s="1" t="s">
        <v>57</v>
      </c>
      <c r="C887" s="1" t="str">
        <f ca="1">VLOOKUP(RANDBETWEEN(1,13),Tablas!$N$7:$O$19,2,0)</f>
        <v>TRACTORES</v>
      </c>
      <c r="E887" s="1" t="s">
        <v>21</v>
      </c>
      <c r="F887" s="1">
        <v>107</v>
      </c>
      <c r="G887" s="1" t="s">
        <v>19</v>
      </c>
      <c r="H887" s="1">
        <v>1698</v>
      </c>
      <c r="I887" s="2">
        <f t="shared" ca="1" si="13"/>
        <v>43337</v>
      </c>
      <c r="J887" s="1" t="str">
        <f ca="1">IFERROR(IF(YEAR(Tabla1[[#This Row],[FECHA EJEC.]])&gt;0,"CONFORME","STANDBY"),"PENDIENTE")</f>
        <v>CONFORME</v>
      </c>
      <c r="K887" s="2">
        <f ca="1">IF(VLOOKUP(RANDBETWEEN(1,20),Tablas!$Q$6:$R$25,2,0)=0,"",Tabla1[[#This Row],[FECHA PROG.]]+VLOOKUP(RANDBETWEEN(1,20),Tablas!$Q$6:$R$25,2,0))</f>
        <v>43340</v>
      </c>
      <c r="L887" s="7">
        <f ca="1">IF(Tabla1[[#This Row],[FECHA EJEC.]]="","",TIME(RANDBETWEEN(9,15),RANDBETWEEN(10,40),0))</f>
        <v>0.43888888888888888</v>
      </c>
      <c r="M887" s="7">
        <f ca="1">IF(Tabla1[[#This Row],[FECHA EJEC.]]="","",Tabla1[[#This Row],[HORA INICIO]]+TIME(RANDBETWEEN(1,4),RANDBETWEEN(10,30),0))</f>
        <v>0.57638888888888884</v>
      </c>
      <c r="N887" s="8">
        <f ca="1">IF(Tabla1[[#This Row],[FECHA EJEC.]]="","",HOUR(Tabla1[[#This Row],[HORA TERMINO]]-Tabla1[[#This Row],[HORA INICIO]])+MINUTE(Tabla1[[#This Row],[HORA TERMINO]]-Tabla1[[#This Row],[HORA INICIO]])/60)</f>
        <v>3.3</v>
      </c>
      <c r="O887" s="1" t="str">
        <f ca="1">IF(AND(K887=I887,J887="CONFORME"),"FECHA CUMPLIDA",IF(J887="STAND BY","STAND BY",IF(J887=""," ",IF(Tabla1[[#This Row],[FECHA EJEC.]]="","PENDIENTE",CONCATENATE("RETRASO DE ",(K887-I887)," DIAS")))))</f>
        <v>RETRASO DE 3 DIAS</v>
      </c>
      <c r="P887" s="2" t="str">
        <f ca="1">VLOOKUP(MONTH(Tabla1[[#This Row],[FECHA PROG.]]),Tabla2[],2,0)</f>
        <v>Ago</v>
      </c>
      <c r="Q887" s="1">
        <f ca="1">YEAR(Tabla1[[#This Row],[FECHA PROG.]])</f>
        <v>2018</v>
      </c>
      <c r="R887" s="8">
        <f ca="1">360-SUMIFS(Tabla1[HORAS],Tabla1[MÁQUINA],Tabla1[[#This Row],[MÁQUINA]],Tabla1[AÑO],Tabla1[[#This Row],[AÑO]],Tabla1[MES],Tabla1[[#This Row],[MES]])</f>
        <v>351.31666666666666</v>
      </c>
      <c r="S887" s="17">
        <f ca="1">Tabla1[[#This Row],[HORAS DISPONIBLES]]/360</f>
        <v>0.9758796296296296</v>
      </c>
    </row>
    <row r="888" spans="1:19" x14ac:dyDescent="0.2">
      <c r="A888" s="1" t="s">
        <v>194</v>
      </c>
      <c r="B888" s="1" t="s">
        <v>103</v>
      </c>
      <c r="C888" s="1" t="str">
        <f ca="1">VLOOKUP(RANDBETWEEN(1,13),Tablas!$N$7:$O$19,2,0)</f>
        <v>DRAGALINA</v>
      </c>
      <c r="E888" s="1" t="s">
        <v>13</v>
      </c>
      <c r="F888" s="1">
        <v>201</v>
      </c>
      <c r="G888" s="1" t="s">
        <v>29</v>
      </c>
      <c r="H888" s="1">
        <v>908</v>
      </c>
      <c r="I888" s="2">
        <f t="shared" ca="1" si="13"/>
        <v>43372</v>
      </c>
      <c r="J888" s="1" t="str">
        <f ca="1">IFERROR(IF(YEAR(Tabla1[[#This Row],[FECHA EJEC.]])&gt;0,"CONFORME","STANDBY"),"PENDIENTE")</f>
        <v>CONFORME</v>
      </c>
      <c r="K888" s="2">
        <f ca="1">IF(VLOOKUP(RANDBETWEEN(1,20),Tablas!$Q$6:$R$25,2,0)=0,"",Tabla1[[#This Row],[FECHA PROG.]]+VLOOKUP(RANDBETWEEN(1,20),Tablas!$Q$6:$R$25,2,0))</f>
        <v>43376</v>
      </c>
      <c r="L888" s="7">
        <f ca="1">IF(Tabla1[[#This Row],[FECHA EJEC.]]="","",TIME(RANDBETWEEN(9,15),RANDBETWEEN(10,40),0))</f>
        <v>0.55486111111111114</v>
      </c>
      <c r="M888" s="7">
        <f ca="1">IF(Tabla1[[#This Row],[FECHA EJEC.]]="","",Tabla1[[#This Row],[HORA INICIO]]+TIME(RANDBETWEEN(1,4),RANDBETWEEN(10,30),0))</f>
        <v>0.60763888888888895</v>
      </c>
      <c r="N888" s="8">
        <f ca="1">IF(Tabla1[[#This Row],[FECHA EJEC.]]="","",HOUR(Tabla1[[#This Row],[HORA TERMINO]]-Tabla1[[#This Row],[HORA INICIO]])+MINUTE(Tabla1[[#This Row],[HORA TERMINO]]-Tabla1[[#This Row],[HORA INICIO]])/60)</f>
        <v>1.2666666666666666</v>
      </c>
      <c r="O888" s="1" t="str">
        <f ca="1">IF(AND(K888=I888,J888="CONFORME"),"FECHA CUMPLIDA",IF(J888="STAND BY","STAND BY",IF(J888=""," ",IF(Tabla1[[#This Row],[FECHA EJEC.]]="","PENDIENTE",CONCATENATE("RETRASO DE ",(K888-I888)," DIAS")))))</f>
        <v>RETRASO DE 4 DIAS</v>
      </c>
      <c r="P888" s="2" t="str">
        <f ca="1">VLOOKUP(MONTH(Tabla1[[#This Row],[FECHA PROG.]]),Tabla2[],2,0)</f>
        <v>Set</v>
      </c>
      <c r="Q888" s="1">
        <f ca="1">YEAR(Tabla1[[#This Row],[FECHA PROG.]])</f>
        <v>2018</v>
      </c>
      <c r="R888" s="8">
        <f ca="1">360-SUMIFS(Tabla1[HORAS],Tabla1[MÁQUINA],Tabla1[[#This Row],[MÁQUINA]],Tabla1[AÑO],Tabla1[[#This Row],[AÑO]],Tabla1[MES],Tabla1[[#This Row],[MES]])</f>
        <v>358.73333333333335</v>
      </c>
      <c r="S888" s="17">
        <f ca="1">Tabla1[[#This Row],[HORAS DISPONIBLES]]/360</f>
        <v>0.99648148148148152</v>
      </c>
    </row>
    <row r="889" spans="1:19" x14ac:dyDescent="0.2">
      <c r="A889" s="1" t="s">
        <v>190</v>
      </c>
      <c r="B889" s="1" t="s">
        <v>99</v>
      </c>
      <c r="C889" s="1" t="str">
        <f ca="1">VLOOKUP(RANDBETWEEN(1,13),Tablas!$N$7:$O$19,2,0)</f>
        <v>DRAGAS</v>
      </c>
      <c r="E889" s="1" t="s">
        <v>21</v>
      </c>
      <c r="F889" s="1">
        <v>201</v>
      </c>
      <c r="G889" s="1" t="s">
        <v>55</v>
      </c>
      <c r="H889" s="1">
        <v>1911</v>
      </c>
      <c r="I889" s="2">
        <f t="shared" ca="1" si="13"/>
        <v>43524</v>
      </c>
      <c r="J889" s="1" t="str">
        <f ca="1">IFERROR(IF(YEAR(Tabla1[[#This Row],[FECHA EJEC.]])&gt;0,"CONFORME","STANDBY"),"PENDIENTE")</f>
        <v>CONFORME</v>
      </c>
      <c r="K889" s="2">
        <f ca="1">IF(VLOOKUP(RANDBETWEEN(1,20),Tablas!$Q$6:$R$25,2,0)=0,"",Tabla1[[#This Row],[FECHA PROG.]]+VLOOKUP(RANDBETWEEN(1,20),Tablas!$Q$6:$R$25,2,0))</f>
        <v>43528</v>
      </c>
      <c r="L889" s="7">
        <f ca="1">IF(Tabla1[[#This Row],[FECHA EJEC.]]="","",TIME(RANDBETWEEN(9,15),RANDBETWEEN(10,40),0))</f>
        <v>0.60972222222222228</v>
      </c>
      <c r="M889" s="7">
        <f ca="1">IF(Tabla1[[#This Row],[FECHA EJEC.]]="","",Tabla1[[#This Row],[HORA INICIO]]+TIME(RANDBETWEEN(1,4),RANDBETWEEN(10,30),0))</f>
        <v>0.67013888888888895</v>
      </c>
      <c r="N889" s="8">
        <f ca="1">IF(Tabla1[[#This Row],[FECHA EJEC.]]="","",HOUR(Tabla1[[#This Row],[HORA TERMINO]]-Tabla1[[#This Row],[HORA INICIO]])+MINUTE(Tabla1[[#This Row],[HORA TERMINO]]-Tabla1[[#This Row],[HORA INICIO]])/60)</f>
        <v>1.45</v>
      </c>
      <c r="O889" s="1" t="str">
        <f ca="1">IF(AND(K889=I889,J889="CONFORME"),"FECHA CUMPLIDA",IF(J889="STAND BY","STAND BY",IF(J889=""," ",IF(Tabla1[[#This Row],[FECHA EJEC.]]="","PENDIENTE",CONCATENATE("RETRASO DE ",(K889-I889)," DIAS")))))</f>
        <v>RETRASO DE 4 DIAS</v>
      </c>
      <c r="P889" s="2" t="str">
        <f ca="1">VLOOKUP(MONTH(Tabla1[[#This Row],[FECHA PROG.]]),Tabla2[],2,0)</f>
        <v>Feb</v>
      </c>
      <c r="Q889" s="1">
        <f ca="1">YEAR(Tabla1[[#This Row],[FECHA PROG.]])</f>
        <v>2019</v>
      </c>
      <c r="R889" s="8">
        <f ca="1">360-SUMIFS(Tabla1[HORAS],Tabla1[MÁQUINA],Tabla1[[#This Row],[MÁQUINA]],Tabla1[AÑO],Tabla1[[#This Row],[AÑO]],Tabla1[MES],Tabla1[[#This Row],[MES]])</f>
        <v>354.18333333333334</v>
      </c>
      <c r="S889" s="17">
        <f ca="1">Tabla1[[#This Row],[HORAS DISPONIBLES]]/360</f>
        <v>0.98384259259259266</v>
      </c>
    </row>
    <row r="890" spans="1:19" x14ac:dyDescent="0.2">
      <c r="A890" s="1" t="s">
        <v>139</v>
      </c>
      <c r="B890" s="1" t="s">
        <v>28</v>
      </c>
      <c r="C890" s="1" t="str">
        <f ca="1">VLOOKUP(RANDBETWEEN(1,13),Tablas!$N$7:$O$19,2,0)</f>
        <v>RETROEXCAVADORA</v>
      </c>
      <c r="D890" s="1" t="s">
        <v>12</v>
      </c>
      <c r="E890" s="1" t="s">
        <v>13</v>
      </c>
      <c r="F890" s="1">
        <v>106</v>
      </c>
      <c r="G890" s="1" t="s">
        <v>29</v>
      </c>
      <c r="H890" s="1">
        <v>908</v>
      </c>
      <c r="I890" s="2">
        <f t="shared" ca="1" si="13"/>
        <v>43114</v>
      </c>
      <c r="J890" s="1" t="str">
        <f ca="1">IFERROR(IF(YEAR(Tabla1[[#This Row],[FECHA EJEC.]])&gt;0,"CONFORME","STANDBY"),"PENDIENTE")</f>
        <v>CONFORME</v>
      </c>
      <c r="K890" s="2">
        <f ca="1">IF(VLOOKUP(RANDBETWEEN(1,20),Tablas!$Q$6:$R$25,2,0)=0,"",Tabla1[[#This Row],[FECHA PROG.]]+VLOOKUP(RANDBETWEEN(1,20),Tablas!$Q$6:$R$25,2,0))</f>
        <v>43117</v>
      </c>
      <c r="L890" s="7">
        <f ca="1">IF(Tabla1[[#This Row],[FECHA EJEC.]]="","",TIME(RANDBETWEEN(9,15),RANDBETWEEN(10,40),0))</f>
        <v>0.40208333333333335</v>
      </c>
      <c r="M890" s="7">
        <f ca="1">IF(Tabla1[[#This Row],[FECHA EJEC.]]="","",Tabla1[[#This Row],[HORA INICIO]]+TIME(RANDBETWEEN(1,4),RANDBETWEEN(10,30),0))</f>
        <v>0.50624999999999998</v>
      </c>
      <c r="N890" s="8">
        <f ca="1">IF(Tabla1[[#This Row],[FECHA EJEC.]]="","",HOUR(Tabla1[[#This Row],[HORA TERMINO]]-Tabla1[[#This Row],[HORA INICIO]])+MINUTE(Tabla1[[#This Row],[HORA TERMINO]]-Tabla1[[#This Row],[HORA INICIO]])/60)</f>
        <v>2.5</v>
      </c>
      <c r="O890" s="1" t="str">
        <f ca="1">IF(AND(K890=I890,J890="CONFORME"),"FECHA CUMPLIDA",IF(J890="STAND BY","STAND BY",IF(J890=""," ",IF(Tabla1[[#This Row],[FECHA EJEC.]]="","PENDIENTE",CONCATENATE("RETRASO DE ",(K890-I890)," DIAS")))))</f>
        <v>RETRASO DE 3 DIAS</v>
      </c>
      <c r="P890" s="2" t="str">
        <f ca="1">VLOOKUP(MONTH(Tabla1[[#This Row],[FECHA PROG.]]),Tabla2[],2,0)</f>
        <v>Ene</v>
      </c>
      <c r="Q890" s="1">
        <f ca="1">YEAR(Tabla1[[#This Row],[FECHA PROG.]])</f>
        <v>2018</v>
      </c>
      <c r="R890" s="8">
        <f ca="1">360-SUMIFS(Tabla1[HORAS],Tabla1[MÁQUINA],Tabla1[[#This Row],[MÁQUINA]],Tabla1[AÑO],Tabla1[[#This Row],[AÑO]],Tabla1[MES],Tabla1[[#This Row],[MES]])</f>
        <v>310.14999999999998</v>
      </c>
      <c r="S890" s="17">
        <f ca="1">Tabla1[[#This Row],[HORAS DISPONIBLES]]/360</f>
        <v>0.86152777777777767</v>
      </c>
    </row>
    <row r="891" spans="1:19" x14ac:dyDescent="0.2">
      <c r="A891" s="1" t="s">
        <v>139</v>
      </c>
      <c r="B891" s="1" t="s">
        <v>28</v>
      </c>
      <c r="C891" s="1" t="str">
        <f ca="1">VLOOKUP(RANDBETWEEN(1,13),Tablas!$N$7:$O$19,2,0)</f>
        <v>EXCAVADORA</v>
      </c>
      <c r="D891" s="1" t="s">
        <v>12</v>
      </c>
      <c r="E891" s="1" t="s">
        <v>18</v>
      </c>
      <c r="F891" s="1">
        <v>106</v>
      </c>
      <c r="G891" s="1" t="s">
        <v>55</v>
      </c>
      <c r="H891" s="1">
        <v>1911</v>
      </c>
      <c r="I891" s="2">
        <f t="shared" ca="1" si="13"/>
        <v>43133</v>
      </c>
      <c r="J891" s="1" t="str">
        <f ca="1">IFERROR(IF(YEAR(Tabla1[[#This Row],[FECHA EJEC.]])&gt;0,"CONFORME","STANDBY"),"PENDIENTE")</f>
        <v>CONFORME</v>
      </c>
      <c r="K891" s="2">
        <f ca="1">IF(VLOOKUP(RANDBETWEEN(1,20),Tablas!$Q$6:$R$25,2,0)=0,"",Tabla1[[#This Row],[FECHA PROG.]]+VLOOKUP(RANDBETWEEN(1,20),Tablas!$Q$6:$R$25,2,0))</f>
        <v>43133</v>
      </c>
      <c r="L891" s="7">
        <f ca="1">IF(Tabla1[[#This Row],[FECHA EJEC.]]="","",TIME(RANDBETWEEN(9,15),RANDBETWEEN(10,40),0))</f>
        <v>0.3888888888888889</v>
      </c>
      <c r="M891" s="7">
        <f ca="1">IF(Tabla1[[#This Row],[FECHA EJEC.]]="","",Tabla1[[#This Row],[HORA INICIO]]+TIME(RANDBETWEEN(1,4),RANDBETWEEN(10,30),0))</f>
        <v>0.4375</v>
      </c>
      <c r="N891" s="8">
        <f ca="1">IF(Tabla1[[#This Row],[FECHA EJEC.]]="","",HOUR(Tabla1[[#This Row],[HORA TERMINO]]-Tabla1[[#This Row],[HORA INICIO]])+MINUTE(Tabla1[[#This Row],[HORA TERMINO]]-Tabla1[[#This Row],[HORA INICIO]])/60)</f>
        <v>1.1666666666666667</v>
      </c>
      <c r="O891" s="1" t="str">
        <f ca="1">IF(AND(K891=I891,J891="CONFORME"),"FECHA CUMPLIDA",IF(J891="STAND BY","STAND BY",IF(J891=""," ",IF(Tabla1[[#This Row],[FECHA EJEC.]]="","PENDIENTE",CONCATENATE("RETRASO DE ",(K891-I891)," DIAS")))))</f>
        <v>FECHA CUMPLIDA</v>
      </c>
      <c r="P891" s="2" t="str">
        <f ca="1">VLOOKUP(MONTH(Tabla1[[#This Row],[FECHA PROG.]]),Tabla2[],2,0)</f>
        <v>Feb</v>
      </c>
      <c r="Q891" s="1">
        <f ca="1">YEAR(Tabla1[[#This Row],[FECHA PROG.]])</f>
        <v>2018</v>
      </c>
      <c r="R891" s="8">
        <f ca="1">360-SUMIFS(Tabla1[HORAS],Tabla1[MÁQUINA],Tabla1[[#This Row],[MÁQUINA]],Tabla1[AÑO],Tabla1[[#This Row],[AÑO]],Tabla1[MES],Tabla1[[#This Row],[MES]])</f>
        <v>318.2</v>
      </c>
      <c r="S891" s="17">
        <f ca="1">Tabla1[[#This Row],[HORAS DISPONIBLES]]/360</f>
        <v>0.88388888888888884</v>
      </c>
    </row>
    <row r="892" spans="1:19" x14ac:dyDescent="0.2">
      <c r="A892" s="1" t="s">
        <v>144</v>
      </c>
      <c r="B892" s="1" t="s">
        <v>36</v>
      </c>
      <c r="C892" s="1" t="str">
        <f ca="1">VLOOKUP(RANDBETWEEN(1,13),Tablas!$N$7:$O$19,2,0)</f>
        <v>COMPACTADORA</v>
      </c>
      <c r="D892" s="1" t="s">
        <v>12</v>
      </c>
      <c r="E892" s="1" t="s">
        <v>21</v>
      </c>
      <c r="F892" s="1">
        <v>107</v>
      </c>
      <c r="G892" s="1" t="s">
        <v>25</v>
      </c>
      <c r="H892" s="1">
        <v>1698</v>
      </c>
      <c r="I892" s="2">
        <f t="shared" ca="1" si="13"/>
        <v>43395</v>
      </c>
      <c r="J892" s="1" t="str">
        <f ca="1">IFERROR(IF(YEAR(Tabla1[[#This Row],[FECHA EJEC.]])&gt;0,"CONFORME","STANDBY"),"PENDIENTE")</f>
        <v>CONFORME</v>
      </c>
      <c r="K892" s="2">
        <f ca="1">IF(VLOOKUP(RANDBETWEEN(1,20),Tablas!$Q$6:$R$25,2,0)=0,"",Tabla1[[#This Row],[FECHA PROG.]]+VLOOKUP(RANDBETWEEN(1,20),Tablas!$Q$6:$R$25,2,0))</f>
        <v>43397</v>
      </c>
      <c r="L892" s="7">
        <f ca="1">IF(Tabla1[[#This Row],[FECHA EJEC.]]="","",TIME(RANDBETWEEN(9,15),RANDBETWEEN(10,40),0))</f>
        <v>0.63888888888888884</v>
      </c>
      <c r="M892" s="7">
        <f ca="1">IF(Tabla1[[#This Row],[FECHA EJEC.]]="","",Tabla1[[#This Row],[HORA INICIO]]+TIME(RANDBETWEEN(1,4),RANDBETWEEN(10,30),0))</f>
        <v>0.81597222222222221</v>
      </c>
      <c r="N892" s="8">
        <f ca="1">IF(Tabla1[[#This Row],[FECHA EJEC.]]="","",HOUR(Tabla1[[#This Row],[HORA TERMINO]]-Tabla1[[#This Row],[HORA INICIO]])+MINUTE(Tabla1[[#This Row],[HORA TERMINO]]-Tabla1[[#This Row],[HORA INICIO]])/60)</f>
        <v>4.25</v>
      </c>
      <c r="O892" s="1" t="str">
        <f ca="1">IF(AND(K892=I892,J892="CONFORME"),"FECHA CUMPLIDA",IF(J892="STAND BY","STAND BY",IF(J892=""," ",IF(Tabla1[[#This Row],[FECHA EJEC.]]="","PENDIENTE",CONCATENATE("RETRASO DE ",(K892-I892)," DIAS")))))</f>
        <v>RETRASO DE 2 DIAS</v>
      </c>
      <c r="P892" s="2" t="str">
        <f ca="1">VLOOKUP(MONTH(Tabla1[[#This Row],[FECHA PROG.]]),Tabla2[],2,0)</f>
        <v>Oct</v>
      </c>
      <c r="Q892" s="1">
        <f ca="1">YEAR(Tabla1[[#This Row],[FECHA PROG.]])</f>
        <v>2018</v>
      </c>
      <c r="R892" s="8">
        <f ca="1">360-SUMIFS(Tabla1[HORAS],Tabla1[MÁQUINA],Tabla1[[#This Row],[MÁQUINA]],Tabla1[AÑO],Tabla1[[#This Row],[AÑO]],Tabla1[MES],Tabla1[[#This Row],[MES]])</f>
        <v>355.75</v>
      </c>
      <c r="S892" s="17">
        <f ca="1">Tabla1[[#This Row],[HORAS DISPONIBLES]]/360</f>
        <v>0.98819444444444449</v>
      </c>
    </row>
    <row r="893" spans="1:19" x14ac:dyDescent="0.2">
      <c r="A893" s="1" t="s">
        <v>148</v>
      </c>
      <c r="B893" s="1" t="s">
        <v>43</v>
      </c>
      <c r="C893" s="1" t="str">
        <f ca="1">VLOOKUP(RANDBETWEEN(1,13),Tablas!$N$7:$O$19,2,0)</f>
        <v>DRAGAS</v>
      </c>
      <c r="D893" s="1" t="s">
        <v>12</v>
      </c>
      <c r="E893" s="1" t="s">
        <v>24</v>
      </c>
      <c r="F893" s="1">
        <v>201</v>
      </c>
      <c r="G893" s="1" t="s">
        <v>25</v>
      </c>
      <c r="H893" s="1">
        <v>1168</v>
      </c>
      <c r="I893" s="2">
        <f t="shared" ca="1" si="13"/>
        <v>43407</v>
      </c>
      <c r="J893" s="1" t="str">
        <f ca="1">IFERROR(IF(YEAR(Tabla1[[#This Row],[FECHA EJEC.]])&gt;0,"CONFORME","STANDBY"),"PENDIENTE")</f>
        <v>CONFORME</v>
      </c>
      <c r="K893" s="2">
        <f ca="1">IF(VLOOKUP(RANDBETWEEN(1,20),Tablas!$Q$6:$R$25,2,0)=0,"",Tabla1[[#This Row],[FECHA PROG.]]+VLOOKUP(RANDBETWEEN(1,20),Tablas!$Q$6:$R$25,2,0))</f>
        <v>43407</v>
      </c>
      <c r="L893" s="7">
        <f ca="1">IF(Tabla1[[#This Row],[FECHA EJEC.]]="","",TIME(RANDBETWEEN(9,15),RANDBETWEEN(10,40),0))</f>
        <v>0.42499999999999999</v>
      </c>
      <c r="M893" s="7">
        <f ca="1">IF(Tabla1[[#This Row],[FECHA EJEC.]]="","",Tabla1[[#This Row],[HORA INICIO]]+TIME(RANDBETWEEN(1,4),RANDBETWEEN(10,30),0))</f>
        <v>0.56736111111111109</v>
      </c>
      <c r="N893" s="8">
        <f ca="1">IF(Tabla1[[#This Row],[FECHA EJEC.]]="","",HOUR(Tabla1[[#This Row],[HORA TERMINO]]-Tabla1[[#This Row],[HORA INICIO]])+MINUTE(Tabla1[[#This Row],[HORA TERMINO]]-Tabla1[[#This Row],[HORA INICIO]])/60)</f>
        <v>3.4166666666666665</v>
      </c>
      <c r="O893" s="1" t="str">
        <f ca="1">IF(AND(K893=I893,J893="CONFORME"),"FECHA CUMPLIDA",IF(J893="STAND BY","STAND BY",IF(J893=""," ",IF(Tabla1[[#This Row],[FECHA EJEC.]]="","PENDIENTE",CONCATENATE("RETRASO DE ",(K893-I893)," DIAS")))))</f>
        <v>FECHA CUMPLIDA</v>
      </c>
      <c r="P893" s="2" t="str">
        <f ca="1">VLOOKUP(MONTH(Tabla1[[#This Row],[FECHA PROG.]]),Tabla2[],2,0)</f>
        <v>Nov</v>
      </c>
      <c r="Q893" s="1">
        <f ca="1">YEAR(Tabla1[[#This Row],[FECHA PROG.]])</f>
        <v>2018</v>
      </c>
      <c r="R893" s="8">
        <f ca="1">360-SUMIFS(Tabla1[HORAS],Tabla1[MÁQUINA],Tabla1[[#This Row],[MÁQUINA]],Tabla1[AÑO],Tabla1[[#This Row],[AÑO]],Tabla1[MES],Tabla1[[#This Row],[MES]])</f>
        <v>353.38333333333333</v>
      </c>
      <c r="S893" s="17">
        <f ca="1">Tabla1[[#This Row],[HORAS DISPONIBLES]]/360</f>
        <v>0.98162037037037031</v>
      </c>
    </row>
    <row r="894" spans="1:19" x14ac:dyDescent="0.2">
      <c r="A894" s="1" t="s">
        <v>141</v>
      </c>
      <c r="B894" s="1" t="s">
        <v>38</v>
      </c>
      <c r="C894" s="1" t="str">
        <f ca="1">VLOOKUP(RANDBETWEEN(1,13),Tablas!$N$7:$O$19,2,0)</f>
        <v>CISTERNAS DE AGUA</v>
      </c>
      <c r="D894" s="1" t="s">
        <v>12</v>
      </c>
      <c r="E894" s="1" t="s">
        <v>13</v>
      </c>
      <c r="F894" s="1">
        <v>107</v>
      </c>
      <c r="G894" s="1" t="s">
        <v>14</v>
      </c>
      <c r="H894" s="1">
        <v>1420</v>
      </c>
      <c r="I894" s="2">
        <f t="shared" ca="1" si="13"/>
        <v>43524</v>
      </c>
      <c r="J894" s="1" t="str">
        <f ca="1">IFERROR(IF(YEAR(Tabla1[[#This Row],[FECHA EJEC.]])&gt;0,"CONFORME","STANDBY"),"PENDIENTE")</f>
        <v>CONFORME</v>
      </c>
      <c r="K894" s="2">
        <f ca="1">IF(VLOOKUP(RANDBETWEEN(1,20),Tablas!$Q$6:$R$25,2,0)=0,"",Tabla1[[#This Row],[FECHA PROG.]]+VLOOKUP(RANDBETWEEN(1,20),Tablas!$Q$6:$R$25,2,0))</f>
        <v>43525</v>
      </c>
      <c r="L894" s="7">
        <f ca="1">IF(Tabla1[[#This Row],[FECHA EJEC.]]="","",TIME(RANDBETWEEN(9,15),RANDBETWEEN(10,40),0))</f>
        <v>0.51180555555555551</v>
      </c>
      <c r="M894" s="7">
        <f ca="1">IF(Tabla1[[#This Row],[FECHA EJEC.]]="","",Tabla1[[#This Row],[HORA INICIO]]+TIME(RANDBETWEEN(1,4),RANDBETWEEN(10,30),0))</f>
        <v>0.65694444444444444</v>
      </c>
      <c r="N894" s="8">
        <f ca="1">IF(Tabla1[[#This Row],[FECHA EJEC.]]="","",HOUR(Tabla1[[#This Row],[HORA TERMINO]]-Tabla1[[#This Row],[HORA INICIO]])+MINUTE(Tabla1[[#This Row],[HORA TERMINO]]-Tabla1[[#This Row],[HORA INICIO]])/60)</f>
        <v>3.4833333333333334</v>
      </c>
      <c r="O894" s="1" t="str">
        <f ca="1">IF(AND(K894=I894,J894="CONFORME"),"FECHA CUMPLIDA",IF(J894="STAND BY","STAND BY",IF(J894=""," ",IF(Tabla1[[#This Row],[FECHA EJEC.]]="","PENDIENTE",CONCATENATE("RETRASO DE ",(K894-I894)," DIAS")))))</f>
        <v>RETRASO DE 1 DIAS</v>
      </c>
      <c r="P894" s="2" t="str">
        <f ca="1">VLOOKUP(MONTH(Tabla1[[#This Row],[FECHA PROG.]]),Tabla2[],2,0)</f>
        <v>Feb</v>
      </c>
      <c r="Q894" s="1">
        <f ca="1">YEAR(Tabla1[[#This Row],[FECHA PROG.]])</f>
        <v>2019</v>
      </c>
      <c r="R894" s="8">
        <f ca="1">360-SUMIFS(Tabla1[HORAS],Tabla1[MÁQUINA],Tabla1[[#This Row],[MÁQUINA]],Tabla1[AÑO],Tabla1[[#This Row],[AÑO]],Tabla1[MES],Tabla1[[#This Row],[MES]])</f>
        <v>348.63333333333333</v>
      </c>
      <c r="S894" s="17">
        <f ca="1">Tabla1[[#This Row],[HORAS DISPONIBLES]]/360</f>
        <v>0.96842592592592591</v>
      </c>
    </row>
    <row r="895" spans="1:19" x14ac:dyDescent="0.2">
      <c r="A895" s="1" t="s">
        <v>154</v>
      </c>
      <c r="B895" s="1" t="s">
        <v>58</v>
      </c>
      <c r="C895" s="1" t="str">
        <f ca="1">VLOOKUP(RANDBETWEEN(1,13),Tablas!$N$7:$O$19,2,0)</f>
        <v>MOTONIVELADORA</v>
      </c>
      <c r="E895" s="1" t="s">
        <v>21</v>
      </c>
      <c r="F895" s="1">
        <v>107</v>
      </c>
      <c r="G895" s="1" t="s">
        <v>55</v>
      </c>
      <c r="H895" s="1">
        <v>1911</v>
      </c>
      <c r="I895" s="2">
        <f t="shared" ca="1" si="13"/>
        <v>43540</v>
      </c>
      <c r="J895" s="1" t="str">
        <f ca="1">IFERROR(IF(YEAR(Tabla1[[#This Row],[FECHA EJEC.]])&gt;0,"CONFORME","STANDBY"),"PENDIENTE")</f>
        <v>CONFORME</v>
      </c>
      <c r="K895" s="2">
        <f ca="1">IF(VLOOKUP(RANDBETWEEN(1,20),Tablas!$Q$6:$R$25,2,0)=0,"",Tabla1[[#This Row],[FECHA PROG.]]+VLOOKUP(RANDBETWEEN(1,20),Tablas!$Q$6:$R$25,2,0))</f>
        <v>43541</v>
      </c>
      <c r="L895" s="7">
        <f ca="1">IF(Tabla1[[#This Row],[FECHA EJEC.]]="","",TIME(RANDBETWEEN(9,15),RANDBETWEEN(10,40),0))</f>
        <v>0.59305555555555556</v>
      </c>
      <c r="M895" s="7">
        <f ca="1">IF(Tabla1[[#This Row],[FECHA EJEC.]]="","",Tabla1[[#This Row],[HORA INICIO]]+TIME(RANDBETWEEN(1,4),RANDBETWEEN(10,30),0))</f>
        <v>0.69652777777777775</v>
      </c>
      <c r="N895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895" s="1" t="str">
        <f ca="1">IF(AND(K895=I895,J895="CONFORME"),"FECHA CUMPLIDA",IF(J895="STAND BY","STAND BY",IF(J895=""," ",IF(Tabla1[[#This Row],[FECHA EJEC.]]="","PENDIENTE",CONCATENATE("RETRASO DE ",(K895-I895)," DIAS")))))</f>
        <v>RETRASO DE 1 DIAS</v>
      </c>
      <c r="P895" s="2" t="str">
        <f ca="1">VLOOKUP(MONTH(Tabla1[[#This Row],[FECHA PROG.]]),Tabla2[],2,0)</f>
        <v>Mar</v>
      </c>
      <c r="Q895" s="1">
        <f ca="1">YEAR(Tabla1[[#This Row],[FECHA PROG.]])</f>
        <v>2019</v>
      </c>
      <c r="R895" s="8">
        <f ca="1">360-SUMIFS(Tabla1[HORAS],Tabla1[MÁQUINA],Tabla1[[#This Row],[MÁQUINA]],Tabla1[AÑO],Tabla1[[#This Row],[AÑO]],Tabla1[MES],Tabla1[[#This Row],[MES]])</f>
        <v>344.1</v>
      </c>
      <c r="S895" s="17">
        <f ca="1">Tabla1[[#This Row],[HORAS DISPONIBLES]]/360</f>
        <v>0.95583333333333342</v>
      </c>
    </row>
    <row r="896" spans="1:19" x14ac:dyDescent="0.2">
      <c r="A896" s="1" t="s">
        <v>195</v>
      </c>
      <c r="B896" s="1" t="s">
        <v>104</v>
      </c>
      <c r="C896" s="1" t="str">
        <f ca="1">VLOOKUP(RANDBETWEEN(1,13),Tablas!$N$7:$O$19,2,0)</f>
        <v>CARGADORA</v>
      </c>
      <c r="E896" s="1" t="s">
        <v>18</v>
      </c>
      <c r="F896" s="1">
        <v>201</v>
      </c>
      <c r="G896" s="1" t="s">
        <v>55</v>
      </c>
      <c r="H896" s="1">
        <v>1911</v>
      </c>
      <c r="I896" s="2">
        <f t="shared" ca="1" si="13"/>
        <v>43190</v>
      </c>
      <c r="J896" s="1" t="str">
        <f ca="1">IFERROR(IF(YEAR(Tabla1[[#This Row],[FECHA EJEC.]])&gt;0,"CONFORME","STANDBY"),"PENDIENTE")</f>
        <v>CONFORME</v>
      </c>
      <c r="K896" s="2">
        <f ca="1">IF(VLOOKUP(RANDBETWEEN(1,20),Tablas!$Q$6:$R$25,2,0)=0,"",Tabla1[[#This Row],[FECHA PROG.]]+VLOOKUP(RANDBETWEEN(1,20),Tablas!$Q$6:$R$25,2,0))</f>
        <v>43192</v>
      </c>
      <c r="L896" s="7">
        <f ca="1">IF(Tabla1[[#This Row],[FECHA EJEC.]]="","",TIME(RANDBETWEEN(9,15),RANDBETWEEN(10,40),0))</f>
        <v>0.63680555555555551</v>
      </c>
      <c r="M896" s="7">
        <f ca="1">IF(Tabla1[[#This Row],[FECHA EJEC.]]="","",Tabla1[[#This Row],[HORA INICIO]]+TIME(RANDBETWEEN(1,4),RANDBETWEEN(10,30),0))</f>
        <v>0.77847222222222223</v>
      </c>
      <c r="N896" s="8">
        <f ca="1">IF(Tabla1[[#This Row],[FECHA EJEC.]]="","",HOUR(Tabla1[[#This Row],[HORA TERMINO]]-Tabla1[[#This Row],[HORA INICIO]])+MINUTE(Tabla1[[#This Row],[HORA TERMINO]]-Tabla1[[#This Row],[HORA INICIO]])/60)</f>
        <v>3.4</v>
      </c>
      <c r="O896" s="1" t="str">
        <f ca="1">IF(AND(K896=I896,J896="CONFORME"),"FECHA CUMPLIDA",IF(J896="STAND BY","STAND BY",IF(J896=""," ",IF(Tabla1[[#This Row],[FECHA EJEC.]]="","PENDIENTE",CONCATENATE("RETRASO DE ",(K896-I896)," DIAS")))))</f>
        <v>RETRASO DE 2 DIAS</v>
      </c>
      <c r="P896" s="2" t="str">
        <f ca="1">VLOOKUP(MONTH(Tabla1[[#This Row],[FECHA PROG.]]),Tabla2[],2,0)</f>
        <v>Mar</v>
      </c>
      <c r="Q896" s="1">
        <f ca="1">YEAR(Tabla1[[#This Row],[FECHA PROG.]])</f>
        <v>2018</v>
      </c>
      <c r="R896" s="8">
        <f ca="1">360-SUMIFS(Tabla1[HORAS],Tabla1[MÁQUINA],Tabla1[[#This Row],[MÁQUINA]],Tabla1[AÑO],Tabla1[[#This Row],[AÑO]],Tabla1[MES],Tabla1[[#This Row],[MES]])</f>
        <v>356.6</v>
      </c>
      <c r="S896" s="17">
        <f ca="1">Tabla1[[#This Row],[HORAS DISPONIBLES]]/360</f>
        <v>0.99055555555555563</v>
      </c>
    </row>
    <row r="897" spans="1:19" x14ac:dyDescent="0.2">
      <c r="A897" s="1" t="s">
        <v>139</v>
      </c>
      <c r="B897" s="1" t="s">
        <v>32</v>
      </c>
      <c r="C897" s="1" t="str">
        <f ca="1">VLOOKUP(RANDBETWEEN(1,13),Tablas!$N$7:$O$19,2,0)</f>
        <v>DRAGALINA</v>
      </c>
      <c r="D897" s="1" t="s">
        <v>12</v>
      </c>
      <c r="E897" s="1" t="s">
        <v>13</v>
      </c>
      <c r="F897" s="1">
        <v>106</v>
      </c>
      <c r="G897" s="1" t="s">
        <v>29</v>
      </c>
      <c r="H897" s="1">
        <v>908</v>
      </c>
      <c r="I897" s="2">
        <f t="shared" ca="1" si="13"/>
        <v>43565</v>
      </c>
      <c r="J897" s="1" t="str">
        <f ca="1">IFERROR(IF(YEAR(Tabla1[[#This Row],[FECHA EJEC.]])&gt;0,"CONFORME","STANDBY"),"PENDIENTE")</f>
        <v>CONFORME</v>
      </c>
      <c r="K897" s="2">
        <f ca="1">IF(VLOOKUP(RANDBETWEEN(1,20),Tablas!$Q$6:$R$25,2,0)=0,"",Tabla1[[#This Row],[FECHA PROG.]]+VLOOKUP(RANDBETWEEN(1,20),Tablas!$Q$6:$R$25,2,0))</f>
        <v>43565</v>
      </c>
      <c r="L897" s="7">
        <f ca="1">IF(Tabla1[[#This Row],[FECHA EJEC.]]="","",TIME(RANDBETWEEN(9,15),RANDBETWEEN(10,40),0))</f>
        <v>0.4861111111111111</v>
      </c>
      <c r="M897" s="7">
        <f ca="1">IF(Tabla1[[#This Row],[FECHA EJEC.]]="","",Tabla1[[#This Row],[HORA INICIO]]+TIME(RANDBETWEEN(1,4),RANDBETWEEN(10,30),0))</f>
        <v>0.57777777777777772</v>
      </c>
      <c r="N897" s="8">
        <f ca="1">IF(Tabla1[[#This Row],[FECHA EJEC.]]="","",HOUR(Tabla1[[#This Row],[HORA TERMINO]]-Tabla1[[#This Row],[HORA INICIO]])+MINUTE(Tabla1[[#This Row],[HORA TERMINO]]-Tabla1[[#This Row],[HORA INICIO]])/60)</f>
        <v>2.2000000000000002</v>
      </c>
      <c r="O897" s="1" t="str">
        <f ca="1">IF(AND(K897=I897,J897="CONFORME"),"FECHA CUMPLIDA",IF(J897="STAND BY","STAND BY",IF(J897=""," ",IF(Tabla1[[#This Row],[FECHA EJEC.]]="","PENDIENTE",CONCATENATE("RETRASO DE ",(K897-I897)," DIAS")))))</f>
        <v>FECHA CUMPLIDA</v>
      </c>
      <c r="P897" s="2" t="str">
        <f ca="1">VLOOKUP(MONTH(Tabla1[[#This Row],[FECHA PROG.]]),Tabla2[],2,0)</f>
        <v>Abr</v>
      </c>
      <c r="Q897" s="1">
        <f ca="1">YEAR(Tabla1[[#This Row],[FECHA PROG.]])</f>
        <v>2019</v>
      </c>
      <c r="R897" s="8">
        <f ca="1">360-SUMIFS(Tabla1[HORAS],Tabla1[MÁQUINA],Tabla1[[#This Row],[MÁQUINA]],Tabla1[AÑO],Tabla1[[#This Row],[AÑO]],Tabla1[MES],Tabla1[[#This Row],[MES]])</f>
        <v>335.3</v>
      </c>
      <c r="S897" s="17">
        <f ca="1">Tabla1[[#This Row],[HORAS DISPONIBLES]]/360</f>
        <v>0.93138888888888893</v>
      </c>
    </row>
    <row r="898" spans="1:19" x14ac:dyDescent="0.2">
      <c r="A898" s="1" t="s">
        <v>139</v>
      </c>
      <c r="B898" s="1" t="s">
        <v>32</v>
      </c>
      <c r="C898" s="1" t="str">
        <f ca="1">VLOOKUP(RANDBETWEEN(1,13),Tablas!$N$7:$O$19,2,0)</f>
        <v>ESCREPA</v>
      </c>
      <c r="D898" s="1" t="s">
        <v>12</v>
      </c>
      <c r="E898" s="1" t="s">
        <v>18</v>
      </c>
      <c r="F898" s="1">
        <v>106</v>
      </c>
      <c r="G898" s="1" t="s">
        <v>55</v>
      </c>
      <c r="H898" s="1">
        <v>1911</v>
      </c>
      <c r="I898" s="2">
        <f t="shared" ref="I898:I961" ca="1" si="14">RANDBETWEEN(43101,43616)</f>
        <v>43111</v>
      </c>
      <c r="J898" s="1" t="str">
        <f ca="1">IFERROR(IF(YEAR(Tabla1[[#This Row],[FECHA EJEC.]])&gt;0,"CONFORME","STANDBY"),"PENDIENTE")</f>
        <v>CONFORME</v>
      </c>
      <c r="K898" s="2">
        <f ca="1">IF(VLOOKUP(RANDBETWEEN(1,20),Tablas!$Q$6:$R$25,2,0)=0,"",Tabla1[[#This Row],[FECHA PROG.]]+VLOOKUP(RANDBETWEEN(1,20),Tablas!$Q$6:$R$25,2,0))</f>
        <v>43112</v>
      </c>
      <c r="L898" s="7">
        <f ca="1">IF(Tabla1[[#This Row],[FECHA EJEC.]]="","",TIME(RANDBETWEEN(9,15),RANDBETWEEN(10,40),0))</f>
        <v>0.63680555555555551</v>
      </c>
      <c r="M898" s="7">
        <f ca="1">IF(Tabla1[[#This Row],[FECHA EJEC.]]="","",Tabla1[[#This Row],[HORA INICIO]]+TIME(RANDBETWEEN(1,4),RANDBETWEEN(10,30),0))</f>
        <v>0.81805555555555554</v>
      </c>
      <c r="N898" s="8">
        <f ca="1">IF(Tabla1[[#This Row],[FECHA EJEC.]]="","",HOUR(Tabla1[[#This Row],[HORA TERMINO]]-Tabla1[[#This Row],[HORA INICIO]])+MINUTE(Tabla1[[#This Row],[HORA TERMINO]]-Tabla1[[#This Row],[HORA INICIO]])/60)</f>
        <v>4.3499999999999996</v>
      </c>
      <c r="O898" s="1" t="str">
        <f ca="1">IF(AND(K898=I898,J898="CONFORME"),"FECHA CUMPLIDA",IF(J898="STAND BY","STAND BY",IF(J898=""," ",IF(Tabla1[[#This Row],[FECHA EJEC.]]="","PENDIENTE",CONCATENATE("RETRASO DE ",(K898-I898)," DIAS")))))</f>
        <v>RETRASO DE 1 DIAS</v>
      </c>
      <c r="P898" s="2" t="str">
        <f ca="1">VLOOKUP(MONTH(Tabla1[[#This Row],[FECHA PROG.]]),Tabla2[],2,0)</f>
        <v>Ene</v>
      </c>
      <c r="Q898" s="1">
        <f ca="1">YEAR(Tabla1[[#This Row],[FECHA PROG.]])</f>
        <v>2018</v>
      </c>
      <c r="R898" s="8">
        <f ca="1">360-SUMIFS(Tabla1[HORAS],Tabla1[MÁQUINA],Tabla1[[#This Row],[MÁQUINA]],Tabla1[AÑO],Tabla1[[#This Row],[AÑO]],Tabla1[MES],Tabla1[[#This Row],[MES]])</f>
        <v>310.14999999999998</v>
      </c>
      <c r="S898" s="17">
        <f ca="1">Tabla1[[#This Row],[HORAS DISPONIBLES]]/360</f>
        <v>0.86152777777777767</v>
      </c>
    </row>
    <row r="899" spans="1:19" x14ac:dyDescent="0.2">
      <c r="A899" s="1" t="s">
        <v>149</v>
      </c>
      <c r="B899" s="1" t="s">
        <v>45</v>
      </c>
      <c r="C899" s="1" t="str">
        <f ca="1">VLOOKUP(RANDBETWEEN(1,13),Tablas!$N$7:$O$19,2,0)</f>
        <v>CARGADORA</v>
      </c>
      <c r="D899" s="1" t="s">
        <v>12</v>
      </c>
      <c r="E899" s="1" t="s">
        <v>24</v>
      </c>
      <c r="F899" s="1">
        <v>201</v>
      </c>
      <c r="G899" s="1" t="s">
        <v>25</v>
      </c>
      <c r="H899" s="1">
        <v>1168</v>
      </c>
      <c r="I899" s="2">
        <f t="shared" ca="1" si="14"/>
        <v>43378</v>
      </c>
      <c r="J899" s="1" t="str">
        <f ca="1">IFERROR(IF(YEAR(Tabla1[[#This Row],[FECHA EJEC.]])&gt;0,"CONFORME","STANDBY"),"PENDIENTE")</f>
        <v>PENDIENTE</v>
      </c>
      <c r="K899" s="2" t="str">
        <f ca="1">IF(VLOOKUP(RANDBETWEEN(1,20),Tablas!$Q$6:$R$25,2,0)=0,"",Tabla1[[#This Row],[FECHA PROG.]]+VLOOKUP(RANDBETWEEN(1,20),Tablas!$Q$6:$R$25,2,0))</f>
        <v/>
      </c>
      <c r="L899" s="7" t="str">
        <f ca="1">IF(Tabla1[[#This Row],[FECHA EJEC.]]="","",TIME(RANDBETWEEN(9,15),RANDBETWEEN(10,40),0))</f>
        <v/>
      </c>
      <c r="M899" s="7" t="str">
        <f ca="1">IF(Tabla1[[#This Row],[FECHA EJEC.]]="","",Tabla1[[#This Row],[HORA INICIO]]+TIME(RANDBETWEEN(1,4),RANDBETWEEN(10,30),0))</f>
        <v/>
      </c>
      <c r="N899" s="8" t="str">
        <f ca="1">IF(Tabla1[[#This Row],[FECHA EJEC.]]="","",HOUR(Tabla1[[#This Row],[HORA TERMINO]]-Tabla1[[#This Row],[HORA INICIO]])+MINUTE(Tabla1[[#This Row],[HORA TERMINO]]-Tabla1[[#This Row],[HORA INICIO]])/60)</f>
        <v/>
      </c>
      <c r="O899" s="1" t="str">
        <f ca="1">IF(AND(K899=I899,J899="CONFORME"),"FECHA CUMPLIDA",IF(J899="STAND BY","STAND BY",IF(J899=""," ",IF(Tabla1[[#This Row],[FECHA EJEC.]]="","PENDIENTE",CONCATENATE("RETRASO DE ",(K899-I899)," DIAS")))))</f>
        <v>PENDIENTE</v>
      </c>
      <c r="P899" s="2" t="str">
        <f ca="1">VLOOKUP(MONTH(Tabla1[[#This Row],[FECHA PROG.]]),Tabla2[],2,0)</f>
        <v>Oct</v>
      </c>
      <c r="Q899" s="1">
        <f ca="1">YEAR(Tabla1[[#This Row],[FECHA PROG.]])</f>
        <v>2018</v>
      </c>
      <c r="R899" s="8">
        <f ca="1">360-SUMIFS(Tabla1[HORAS],Tabla1[MÁQUINA],Tabla1[[#This Row],[MÁQUINA]],Tabla1[AÑO],Tabla1[[#This Row],[AÑO]],Tabla1[MES],Tabla1[[#This Row],[MES]])</f>
        <v>356.55</v>
      </c>
      <c r="S899" s="17">
        <f ca="1">Tabla1[[#This Row],[HORAS DISPONIBLES]]/360</f>
        <v>0.99041666666666672</v>
      </c>
    </row>
    <row r="900" spans="1:19" x14ac:dyDescent="0.2">
      <c r="A900" s="1" t="s">
        <v>141</v>
      </c>
      <c r="B900" s="1" t="s">
        <v>41</v>
      </c>
      <c r="C900" s="1" t="str">
        <f ca="1">VLOOKUP(RANDBETWEEN(1,13),Tablas!$N$7:$O$19,2,0)</f>
        <v>DRAGALINA</v>
      </c>
      <c r="D900" s="1" t="s">
        <v>12</v>
      </c>
      <c r="E900" s="1" t="s">
        <v>13</v>
      </c>
      <c r="F900" s="1">
        <v>107</v>
      </c>
      <c r="G900" s="1" t="s">
        <v>14</v>
      </c>
      <c r="H900" s="1">
        <v>1420</v>
      </c>
      <c r="I900" s="2">
        <f t="shared" ca="1" si="14"/>
        <v>43223</v>
      </c>
      <c r="J900" s="1" t="str">
        <f ca="1">IFERROR(IF(YEAR(Tabla1[[#This Row],[FECHA EJEC.]])&gt;0,"CONFORME","STANDBY"),"PENDIENTE")</f>
        <v>CONFORME</v>
      </c>
      <c r="K900" s="2">
        <f ca="1">IF(VLOOKUP(RANDBETWEEN(1,20),Tablas!$Q$6:$R$25,2,0)=0,"",Tabla1[[#This Row],[FECHA PROG.]]+VLOOKUP(RANDBETWEEN(1,20),Tablas!$Q$6:$R$25,2,0))</f>
        <v>43225</v>
      </c>
      <c r="L900" s="7">
        <f ca="1">IF(Tabla1[[#This Row],[FECHA EJEC.]]="","",TIME(RANDBETWEEN(9,15),RANDBETWEEN(10,40),0))</f>
        <v>0.55000000000000004</v>
      </c>
      <c r="M900" s="7">
        <f ca="1">IF(Tabla1[[#This Row],[FECHA EJEC.]]="","",Tabla1[[#This Row],[HORA INICIO]]+TIME(RANDBETWEEN(1,4),RANDBETWEEN(10,30),0))</f>
        <v>0.73055555555555562</v>
      </c>
      <c r="N900" s="8">
        <f ca="1">IF(Tabla1[[#This Row],[FECHA EJEC.]]="","",HOUR(Tabla1[[#This Row],[HORA TERMINO]]-Tabla1[[#This Row],[HORA INICIO]])+MINUTE(Tabla1[[#This Row],[HORA TERMINO]]-Tabla1[[#This Row],[HORA INICIO]])/60)</f>
        <v>4.333333333333333</v>
      </c>
      <c r="O900" s="1" t="str">
        <f ca="1">IF(AND(K900=I900,J900="CONFORME"),"FECHA CUMPLIDA",IF(J900="STAND BY","STAND BY",IF(J900=""," ",IF(Tabla1[[#This Row],[FECHA EJEC.]]="","PENDIENTE",CONCATENATE("RETRASO DE ",(K900-I900)," DIAS")))))</f>
        <v>RETRASO DE 2 DIAS</v>
      </c>
      <c r="P900" s="2" t="str">
        <f ca="1">VLOOKUP(MONTH(Tabla1[[#This Row],[FECHA PROG.]]),Tabla2[],2,0)</f>
        <v>May</v>
      </c>
      <c r="Q900" s="1">
        <f ca="1">YEAR(Tabla1[[#This Row],[FECHA PROG.]])</f>
        <v>2018</v>
      </c>
      <c r="R900" s="8">
        <f ca="1">360-SUMIFS(Tabla1[HORAS],Tabla1[MÁQUINA],Tabla1[[#This Row],[MÁQUINA]],Tabla1[AÑO],Tabla1[[#This Row],[AÑO]],Tabla1[MES],Tabla1[[#This Row],[MES]])</f>
        <v>347.9666666666667</v>
      </c>
      <c r="S900" s="17">
        <f ca="1">Tabla1[[#This Row],[HORAS DISPONIBLES]]/360</f>
        <v>0.96657407407407414</v>
      </c>
    </row>
    <row r="901" spans="1:19" x14ac:dyDescent="0.2">
      <c r="A901" s="1" t="s">
        <v>154</v>
      </c>
      <c r="B901" s="1" t="s">
        <v>59</v>
      </c>
      <c r="C901" s="1" t="str">
        <f ca="1">VLOOKUP(RANDBETWEEN(1,13),Tablas!$N$7:$O$19,2,0)</f>
        <v>LAS VOLQUETAS</v>
      </c>
      <c r="E901" s="1" t="s">
        <v>21</v>
      </c>
      <c r="F901" s="1">
        <v>107</v>
      </c>
      <c r="G901" s="1" t="s">
        <v>55</v>
      </c>
      <c r="H901" s="1">
        <v>1698</v>
      </c>
      <c r="I901" s="2">
        <f t="shared" ca="1" si="14"/>
        <v>43215</v>
      </c>
      <c r="J901" s="1" t="str">
        <f ca="1">IFERROR(IF(YEAR(Tabla1[[#This Row],[FECHA EJEC.]])&gt;0,"CONFORME","STANDBY"),"PENDIENTE")</f>
        <v>CONFORME</v>
      </c>
      <c r="K901" s="2">
        <f ca="1">IF(VLOOKUP(RANDBETWEEN(1,20),Tablas!$Q$6:$R$25,2,0)=0,"",Tabla1[[#This Row],[FECHA PROG.]]+VLOOKUP(RANDBETWEEN(1,20),Tablas!$Q$6:$R$25,2,0))</f>
        <v>43218</v>
      </c>
      <c r="L901" s="7">
        <f ca="1">IF(Tabla1[[#This Row],[FECHA EJEC.]]="","",TIME(RANDBETWEEN(9,15),RANDBETWEEN(10,40),0))</f>
        <v>0.55208333333333337</v>
      </c>
      <c r="M901" s="7">
        <f ca="1">IF(Tabla1[[#This Row],[FECHA EJEC.]]="","",Tabla1[[#This Row],[HORA INICIO]]+TIME(RANDBETWEEN(1,4),RANDBETWEEN(10,30),0))</f>
        <v>0.73055555555555562</v>
      </c>
      <c r="N901" s="8">
        <f ca="1">IF(Tabla1[[#This Row],[FECHA EJEC.]]="","",HOUR(Tabla1[[#This Row],[HORA TERMINO]]-Tabla1[[#This Row],[HORA INICIO]])+MINUTE(Tabla1[[#This Row],[HORA TERMINO]]-Tabla1[[#This Row],[HORA INICIO]])/60)</f>
        <v>4.2833333333333332</v>
      </c>
      <c r="O901" s="1" t="str">
        <f ca="1">IF(AND(K901=I901,J901="CONFORME"),"FECHA CUMPLIDA",IF(J901="STAND BY","STAND BY",IF(J901=""," ",IF(Tabla1[[#This Row],[FECHA EJEC.]]="","PENDIENTE",CONCATENATE("RETRASO DE ",(K901-I901)," DIAS")))))</f>
        <v>RETRASO DE 3 DIAS</v>
      </c>
      <c r="P901" s="2" t="str">
        <f ca="1">VLOOKUP(MONTH(Tabla1[[#This Row],[FECHA PROG.]]),Tabla2[],2,0)</f>
        <v>Abr</v>
      </c>
      <c r="Q901" s="1">
        <f ca="1">YEAR(Tabla1[[#This Row],[FECHA PROG.]])</f>
        <v>2018</v>
      </c>
      <c r="R901" s="8">
        <f ca="1">360-SUMIFS(Tabla1[HORAS],Tabla1[MÁQUINA],Tabla1[[#This Row],[MÁQUINA]],Tabla1[AÑO],Tabla1[[#This Row],[AÑO]],Tabla1[MES],Tabla1[[#This Row],[MES]])</f>
        <v>338.68333333333334</v>
      </c>
      <c r="S901" s="17">
        <f ca="1">Tabla1[[#This Row],[HORAS DISPONIBLES]]/360</f>
        <v>0.94078703703703703</v>
      </c>
    </row>
    <row r="902" spans="1:19" x14ac:dyDescent="0.2">
      <c r="A902" s="1" t="s">
        <v>187</v>
      </c>
      <c r="B902" s="1" t="s">
        <v>97</v>
      </c>
      <c r="C902" s="1" t="str">
        <f ca="1">VLOOKUP(RANDBETWEEN(1,13),Tablas!$N$7:$O$19,2,0)</f>
        <v>CISTERNAS DE AGUA</v>
      </c>
      <c r="E902" s="1" t="s">
        <v>18</v>
      </c>
      <c r="F902" s="1">
        <v>201</v>
      </c>
      <c r="G902" s="1" t="s">
        <v>55</v>
      </c>
      <c r="H902" s="1">
        <v>1911</v>
      </c>
      <c r="I902" s="2">
        <f t="shared" ca="1" si="14"/>
        <v>43300</v>
      </c>
      <c r="J902" s="1" t="str">
        <f ca="1">IFERROR(IF(YEAR(Tabla1[[#This Row],[FECHA EJEC.]])&gt;0,"CONFORME","STANDBY"),"PENDIENTE")</f>
        <v>CONFORME</v>
      </c>
      <c r="K902" s="2">
        <f ca="1">IF(VLOOKUP(RANDBETWEEN(1,20),Tablas!$Q$6:$R$25,2,0)=0,"",Tabla1[[#This Row],[FECHA PROG.]]+VLOOKUP(RANDBETWEEN(1,20),Tablas!$Q$6:$R$25,2,0))</f>
        <v>43300</v>
      </c>
      <c r="L902" s="7">
        <f ca="1">IF(Tabla1[[#This Row],[FECHA EJEC.]]="","",TIME(RANDBETWEEN(9,15),RANDBETWEEN(10,40),0))</f>
        <v>0.43819444444444444</v>
      </c>
      <c r="M902" s="7">
        <f ca="1">IF(Tabla1[[#This Row],[FECHA EJEC.]]="","",Tabla1[[#This Row],[HORA INICIO]]+TIME(RANDBETWEEN(1,4),RANDBETWEEN(10,30),0))</f>
        <v>0.57569444444444451</v>
      </c>
      <c r="N902" s="8">
        <f ca="1">IF(Tabla1[[#This Row],[FECHA EJEC.]]="","",HOUR(Tabla1[[#This Row],[HORA TERMINO]]-Tabla1[[#This Row],[HORA INICIO]])+MINUTE(Tabla1[[#This Row],[HORA TERMINO]]-Tabla1[[#This Row],[HORA INICIO]])/60)</f>
        <v>3.3</v>
      </c>
      <c r="O902" s="1" t="str">
        <f ca="1">IF(AND(K902=I902,J902="CONFORME"),"FECHA CUMPLIDA",IF(J902="STAND BY","STAND BY",IF(J902=""," ",IF(Tabla1[[#This Row],[FECHA EJEC.]]="","PENDIENTE",CONCATENATE("RETRASO DE ",(K902-I902)," DIAS")))))</f>
        <v>FECHA CUMPLIDA</v>
      </c>
      <c r="P902" s="2" t="str">
        <f ca="1">VLOOKUP(MONTH(Tabla1[[#This Row],[FECHA PROG.]]),Tabla2[],2,0)</f>
        <v>Jul</v>
      </c>
      <c r="Q902" s="1">
        <f ca="1">YEAR(Tabla1[[#This Row],[FECHA PROG.]])</f>
        <v>2018</v>
      </c>
      <c r="R902" s="8">
        <f ca="1">360-SUMIFS(Tabla1[HORAS],Tabla1[MÁQUINA],Tabla1[[#This Row],[MÁQUINA]],Tabla1[AÑO],Tabla1[[#This Row],[AÑO]],Tabla1[MES],Tabla1[[#This Row],[MES]])</f>
        <v>356.7</v>
      </c>
      <c r="S902" s="17">
        <f ca="1">Tabla1[[#This Row],[HORAS DISPONIBLES]]/360</f>
        <v>0.99083333333333334</v>
      </c>
    </row>
    <row r="903" spans="1:19" x14ac:dyDescent="0.2">
      <c r="A903" s="1" t="s">
        <v>188</v>
      </c>
      <c r="B903" s="1" t="s">
        <v>35</v>
      </c>
      <c r="C903" s="1" t="str">
        <f ca="1">VLOOKUP(RANDBETWEEN(1,13),Tablas!$N$7:$O$19,2,0)</f>
        <v>PAVIMENTADORA</v>
      </c>
      <c r="D903" s="1" t="s">
        <v>12</v>
      </c>
      <c r="E903" s="1" t="s">
        <v>13</v>
      </c>
      <c r="F903" s="1">
        <v>106</v>
      </c>
      <c r="G903" s="1" t="s">
        <v>29</v>
      </c>
      <c r="H903" s="1">
        <v>908</v>
      </c>
      <c r="I903" s="2">
        <f t="shared" ca="1" si="14"/>
        <v>43222</v>
      </c>
      <c r="J903" s="1" t="str">
        <f ca="1">IFERROR(IF(YEAR(Tabla1[[#This Row],[FECHA EJEC.]])&gt;0,"CONFORME","STANDBY"),"PENDIENTE")</f>
        <v>PENDIENTE</v>
      </c>
      <c r="K903" s="2" t="str">
        <f ca="1">IF(VLOOKUP(RANDBETWEEN(1,20),Tablas!$Q$6:$R$25,2,0)=0,"",Tabla1[[#This Row],[FECHA PROG.]]+VLOOKUP(RANDBETWEEN(1,20),Tablas!$Q$6:$R$25,2,0))</f>
        <v/>
      </c>
      <c r="L903" s="7" t="str">
        <f ca="1">IF(Tabla1[[#This Row],[FECHA EJEC.]]="","",TIME(RANDBETWEEN(9,15),RANDBETWEEN(10,40),0))</f>
        <v/>
      </c>
      <c r="M903" s="7" t="str">
        <f ca="1">IF(Tabla1[[#This Row],[FECHA EJEC.]]="","",Tabla1[[#This Row],[HORA INICIO]]+TIME(RANDBETWEEN(1,4),RANDBETWEEN(10,30),0))</f>
        <v/>
      </c>
      <c r="N903" s="8" t="str">
        <f ca="1">IF(Tabla1[[#This Row],[FECHA EJEC.]]="","",HOUR(Tabla1[[#This Row],[HORA TERMINO]]-Tabla1[[#This Row],[HORA INICIO]])+MINUTE(Tabla1[[#This Row],[HORA TERMINO]]-Tabla1[[#This Row],[HORA INICIO]])/60)</f>
        <v/>
      </c>
      <c r="O903" s="1" t="str">
        <f ca="1">IF(AND(K903=I903,J903="CONFORME"),"FECHA CUMPLIDA",IF(J903="STAND BY","STAND BY",IF(J903=""," ",IF(Tabla1[[#This Row],[FECHA EJEC.]]="","PENDIENTE",CONCATENATE("RETRASO DE ",(K903-I903)," DIAS")))))</f>
        <v>PENDIENTE</v>
      </c>
      <c r="P903" s="2" t="str">
        <f ca="1">VLOOKUP(MONTH(Tabla1[[#This Row],[FECHA PROG.]]),Tabla2[],2,0)</f>
        <v>May</v>
      </c>
      <c r="Q903" s="1">
        <f ca="1">YEAR(Tabla1[[#This Row],[FECHA PROG.]])</f>
        <v>2018</v>
      </c>
      <c r="R903" s="8">
        <f ca="1">360-SUMIFS(Tabla1[HORAS],Tabla1[MÁQUINA],Tabla1[[#This Row],[MÁQUINA]],Tabla1[AÑO],Tabla1[[#This Row],[AÑO]],Tabla1[MES],Tabla1[[#This Row],[MES]])</f>
        <v>334.56666666666666</v>
      </c>
      <c r="S903" s="17">
        <f ca="1">Tabla1[[#This Row],[HORAS DISPONIBLES]]/360</f>
        <v>0.92935185185185187</v>
      </c>
    </row>
    <row r="904" spans="1:19" x14ac:dyDescent="0.2">
      <c r="A904" s="1" t="s">
        <v>188</v>
      </c>
      <c r="B904" s="1" t="s">
        <v>35</v>
      </c>
      <c r="C904" s="1" t="str">
        <f ca="1">VLOOKUP(RANDBETWEEN(1,13),Tablas!$N$7:$O$19,2,0)</f>
        <v>DRAGAS</v>
      </c>
      <c r="D904" s="1" t="s">
        <v>12</v>
      </c>
      <c r="E904" s="1" t="s">
        <v>18</v>
      </c>
      <c r="F904" s="1">
        <v>106</v>
      </c>
      <c r="G904" s="1" t="s">
        <v>55</v>
      </c>
      <c r="H904" s="1">
        <v>1911</v>
      </c>
      <c r="I904" s="2">
        <f t="shared" ca="1" si="14"/>
        <v>43444</v>
      </c>
      <c r="J904" s="1" t="str">
        <f ca="1">IFERROR(IF(YEAR(Tabla1[[#This Row],[FECHA EJEC.]])&gt;0,"CONFORME","STANDBY"),"PENDIENTE")</f>
        <v>CONFORME</v>
      </c>
      <c r="K904" s="2">
        <f ca="1">IF(VLOOKUP(RANDBETWEEN(1,20),Tablas!$Q$6:$R$25,2,0)=0,"",Tabla1[[#This Row],[FECHA PROG.]]+VLOOKUP(RANDBETWEEN(1,20),Tablas!$Q$6:$R$25,2,0))</f>
        <v>43448</v>
      </c>
      <c r="L904" s="7">
        <f ca="1">IF(Tabla1[[#This Row],[FECHA EJEC.]]="","",TIME(RANDBETWEEN(9,15),RANDBETWEEN(10,40),0))</f>
        <v>0.56388888888888888</v>
      </c>
      <c r="M904" s="7">
        <f ca="1">IF(Tabla1[[#This Row],[FECHA EJEC.]]="","",Tabla1[[#This Row],[HORA INICIO]]+TIME(RANDBETWEEN(1,4),RANDBETWEEN(10,30),0))</f>
        <v>0.62291666666666667</v>
      </c>
      <c r="N904" s="8">
        <f ca="1">IF(Tabla1[[#This Row],[FECHA EJEC.]]="","",HOUR(Tabla1[[#This Row],[HORA TERMINO]]-Tabla1[[#This Row],[HORA INICIO]])+MINUTE(Tabla1[[#This Row],[HORA TERMINO]]-Tabla1[[#This Row],[HORA INICIO]])/60)</f>
        <v>1.4166666666666667</v>
      </c>
      <c r="O904" s="1" t="str">
        <f ca="1">IF(AND(K904=I904,J904="CONFORME"),"FECHA CUMPLIDA",IF(J904="STAND BY","STAND BY",IF(J904=""," ",IF(Tabla1[[#This Row],[FECHA EJEC.]]="","PENDIENTE",CONCATENATE("RETRASO DE ",(K904-I904)," DIAS")))))</f>
        <v>RETRASO DE 4 DIAS</v>
      </c>
      <c r="P904" s="2" t="str">
        <f ca="1">VLOOKUP(MONTH(Tabla1[[#This Row],[FECHA PROG.]]),Tabla2[],2,0)</f>
        <v>Dic</v>
      </c>
      <c r="Q904" s="1">
        <f ca="1">YEAR(Tabla1[[#This Row],[FECHA PROG.]])</f>
        <v>2018</v>
      </c>
      <c r="R904" s="8">
        <f ca="1">360-SUMIFS(Tabla1[HORAS],Tabla1[MÁQUINA],Tabla1[[#This Row],[MÁQUINA]],Tabla1[AÑO],Tabla1[[#This Row],[AÑO]],Tabla1[MES],Tabla1[[#This Row],[MES]])</f>
        <v>330.26666666666665</v>
      </c>
      <c r="S904" s="17">
        <f ca="1">Tabla1[[#This Row],[HORAS DISPONIBLES]]/360</f>
        <v>0.91740740740740734</v>
      </c>
    </row>
    <row r="905" spans="1:19" x14ac:dyDescent="0.2">
      <c r="A905" s="1" t="s">
        <v>150</v>
      </c>
      <c r="B905" s="1" t="s">
        <v>46</v>
      </c>
      <c r="C905" s="1" t="str">
        <f ca="1">VLOOKUP(RANDBETWEEN(1,13),Tablas!$N$7:$O$19,2,0)</f>
        <v>CISTERNAS DE AGUA</v>
      </c>
      <c r="D905" s="1" t="s">
        <v>12</v>
      </c>
      <c r="E905" s="1" t="s">
        <v>24</v>
      </c>
      <c r="F905" s="1">
        <v>201</v>
      </c>
      <c r="G905" s="1" t="s">
        <v>25</v>
      </c>
      <c r="H905" s="1">
        <v>1168</v>
      </c>
      <c r="I905" s="2">
        <f t="shared" ca="1" si="14"/>
        <v>43349</v>
      </c>
      <c r="J905" s="1" t="str">
        <f ca="1">IFERROR(IF(YEAR(Tabla1[[#This Row],[FECHA EJEC.]])&gt;0,"CONFORME","STANDBY"),"PENDIENTE")</f>
        <v>PENDIENTE</v>
      </c>
      <c r="K905" s="2" t="str">
        <f ca="1">IF(VLOOKUP(RANDBETWEEN(1,20),Tablas!$Q$6:$R$25,2,0)=0,"",Tabla1[[#This Row],[FECHA PROG.]]+VLOOKUP(RANDBETWEEN(1,20),Tablas!$Q$6:$R$25,2,0))</f>
        <v/>
      </c>
      <c r="L905" s="7" t="str">
        <f ca="1">IF(Tabla1[[#This Row],[FECHA EJEC.]]="","",TIME(RANDBETWEEN(9,15),RANDBETWEEN(10,40),0))</f>
        <v/>
      </c>
      <c r="M905" s="7" t="str">
        <f ca="1">IF(Tabla1[[#This Row],[FECHA EJEC.]]="","",Tabla1[[#This Row],[HORA INICIO]]+TIME(RANDBETWEEN(1,4),RANDBETWEEN(10,30),0))</f>
        <v/>
      </c>
      <c r="N905" s="8" t="str">
        <f ca="1">IF(Tabla1[[#This Row],[FECHA EJEC.]]="","",HOUR(Tabla1[[#This Row],[HORA TERMINO]]-Tabla1[[#This Row],[HORA INICIO]])+MINUTE(Tabla1[[#This Row],[HORA TERMINO]]-Tabla1[[#This Row],[HORA INICIO]])/60)</f>
        <v/>
      </c>
      <c r="O905" s="1" t="str">
        <f ca="1">IF(AND(K905=I905,J905="CONFORME"),"FECHA CUMPLIDA",IF(J905="STAND BY","STAND BY",IF(J905=""," ",IF(Tabla1[[#This Row],[FECHA EJEC.]]="","PENDIENTE",CONCATENATE("RETRASO DE ",(K905-I905)," DIAS")))))</f>
        <v>PENDIENTE</v>
      </c>
      <c r="P905" s="2" t="str">
        <f ca="1">VLOOKUP(MONTH(Tabla1[[#This Row],[FECHA PROG.]]),Tabla2[],2,0)</f>
        <v>Set</v>
      </c>
      <c r="Q905" s="1">
        <f ca="1">YEAR(Tabla1[[#This Row],[FECHA PROG.]])</f>
        <v>2018</v>
      </c>
      <c r="R905" s="8">
        <f ca="1">360-SUMIFS(Tabla1[HORAS],Tabla1[MÁQUINA],Tabla1[[#This Row],[MÁQUINA]],Tabla1[AÑO],Tabla1[[#This Row],[AÑO]],Tabla1[MES],Tabla1[[#This Row],[MES]])</f>
        <v>360</v>
      </c>
      <c r="S905" s="17">
        <f ca="1">Tabla1[[#This Row],[HORAS DISPONIBLES]]/360</f>
        <v>1</v>
      </c>
    </row>
    <row r="906" spans="1:19" x14ac:dyDescent="0.2">
      <c r="A906" s="1" t="s">
        <v>134</v>
      </c>
      <c r="B906" s="1" t="s">
        <v>44</v>
      </c>
      <c r="C906" s="1" t="str">
        <f ca="1">VLOOKUP(RANDBETWEEN(1,13),Tablas!$N$7:$O$19,2,0)</f>
        <v>PAVIMENTADORA</v>
      </c>
      <c r="D906" s="1" t="s">
        <v>12</v>
      </c>
      <c r="E906" s="1" t="s">
        <v>13</v>
      </c>
      <c r="F906" s="1">
        <v>107</v>
      </c>
      <c r="G906" s="1" t="s">
        <v>14</v>
      </c>
      <c r="H906" s="1">
        <v>1420</v>
      </c>
      <c r="I906" s="2">
        <f t="shared" ca="1" si="14"/>
        <v>43176</v>
      </c>
      <c r="J906" s="1" t="str">
        <f ca="1">IFERROR(IF(YEAR(Tabla1[[#This Row],[FECHA EJEC.]])&gt;0,"CONFORME","STANDBY"),"PENDIENTE")</f>
        <v>CONFORME</v>
      </c>
      <c r="K906" s="2">
        <f ca="1">IF(VLOOKUP(RANDBETWEEN(1,20),Tablas!$Q$6:$R$25,2,0)=0,"",Tabla1[[#This Row],[FECHA PROG.]]+VLOOKUP(RANDBETWEEN(1,20),Tablas!$Q$6:$R$25,2,0))</f>
        <v>43180</v>
      </c>
      <c r="L906" s="7">
        <f ca="1">IF(Tabla1[[#This Row],[FECHA EJEC.]]="","",TIME(RANDBETWEEN(9,15),RANDBETWEEN(10,40),0))</f>
        <v>0.56180555555555556</v>
      </c>
      <c r="M906" s="7">
        <f ca="1">IF(Tabla1[[#This Row],[FECHA EJEC.]]="","",Tabla1[[#This Row],[HORA INICIO]]+TIME(RANDBETWEEN(1,4),RANDBETWEEN(10,30),0))</f>
        <v>0.73819444444444449</v>
      </c>
      <c r="N906" s="8">
        <f ca="1">IF(Tabla1[[#This Row],[FECHA EJEC.]]="","",HOUR(Tabla1[[#This Row],[HORA TERMINO]]-Tabla1[[#This Row],[HORA INICIO]])+MINUTE(Tabla1[[#This Row],[HORA TERMINO]]-Tabla1[[#This Row],[HORA INICIO]])/60)</f>
        <v>4.2333333333333334</v>
      </c>
      <c r="O906" s="1" t="str">
        <f ca="1">IF(AND(K906=I906,J906="CONFORME"),"FECHA CUMPLIDA",IF(J906="STAND BY","STAND BY",IF(J906=""," ",IF(Tabla1[[#This Row],[FECHA EJEC.]]="","PENDIENTE",CONCATENATE("RETRASO DE ",(K906-I906)," DIAS")))))</f>
        <v>RETRASO DE 4 DIAS</v>
      </c>
      <c r="P906" s="2" t="str">
        <f ca="1">VLOOKUP(MONTH(Tabla1[[#This Row],[FECHA PROG.]]),Tabla2[],2,0)</f>
        <v>Mar</v>
      </c>
      <c r="Q906" s="1">
        <f ca="1">YEAR(Tabla1[[#This Row],[FECHA PROG.]])</f>
        <v>2018</v>
      </c>
      <c r="R906" s="8">
        <f ca="1">360-SUMIFS(Tabla1[HORAS],Tabla1[MÁQUINA],Tabla1[[#This Row],[MÁQUINA]],Tabla1[AÑO],Tabla1[[#This Row],[AÑO]],Tabla1[MES],Tabla1[[#This Row],[MES]])</f>
        <v>344.0333333333333</v>
      </c>
      <c r="S906" s="17">
        <f ca="1">Tabla1[[#This Row],[HORAS DISPONIBLES]]/360</f>
        <v>0.95564814814814802</v>
      </c>
    </row>
    <row r="907" spans="1:19" x14ac:dyDescent="0.2">
      <c r="A907" s="1" t="s">
        <v>139</v>
      </c>
      <c r="B907" s="1" t="s">
        <v>28</v>
      </c>
      <c r="C907" s="1" t="str">
        <f ca="1">VLOOKUP(RANDBETWEEN(1,13),Tablas!$N$7:$O$19,2,0)</f>
        <v>CARGADORA</v>
      </c>
      <c r="D907" s="1" t="s">
        <v>12</v>
      </c>
      <c r="E907" s="1" t="s">
        <v>13</v>
      </c>
      <c r="F907" s="1">
        <v>106</v>
      </c>
      <c r="G907" s="1" t="s">
        <v>29</v>
      </c>
      <c r="H907" s="1">
        <v>908</v>
      </c>
      <c r="I907" s="2">
        <f t="shared" ca="1" si="14"/>
        <v>43421</v>
      </c>
      <c r="J907" s="1" t="str">
        <f ca="1">IFERROR(IF(YEAR(Tabla1[[#This Row],[FECHA EJEC.]])&gt;0,"CONFORME","STANDBY"),"PENDIENTE")</f>
        <v>CONFORME</v>
      </c>
      <c r="K907" s="2">
        <f ca="1">IF(VLOOKUP(RANDBETWEEN(1,20),Tablas!$Q$6:$R$25,2,0)=0,"",Tabla1[[#This Row],[FECHA PROG.]]+VLOOKUP(RANDBETWEEN(1,20),Tablas!$Q$6:$R$25,2,0))</f>
        <v>43421</v>
      </c>
      <c r="L907" s="7">
        <f ca="1">IF(Tabla1[[#This Row],[FECHA EJEC.]]="","",TIME(RANDBETWEEN(9,15),RANDBETWEEN(10,40),0))</f>
        <v>0.55000000000000004</v>
      </c>
      <c r="M907" s="7">
        <f ca="1">IF(Tabla1[[#This Row],[FECHA EJEC.]]="","",Tabla1[[#This Row],[HORA INICIO]]+TIME(RANDBETWEEN(1,4),RANDBETWEEN(10,30),0))</f>
        <v>0.68541666666666667</v>
      </c>
      <c r="N907" s="8">
        <f ca="1">IF(Tabla1[[#This Row],[FECHA EJEC.]]="","",HOUR(Tabla1[[#This Row],[HORA TERMINO]]-Tabla1[[#This Row],[HORA INICIO]])+MINUTE(Tabla1[[#This Row],[HORA TERMINO]]-Tabla1[[#This Row],[HORA INICIO]])/60)</f>
        <v>3.25</v>
      </c>
      <c r="O907" s="1" t="str">
        <f ca="1">IF(AND(K907=I907,J907="CONFORME"),"FECHA CUMPLIDA",IF(J907="STAND BY","STAND BY",IF(J907=""," ",IF(Tabla1[[#This Row],[FECHA EJEC.]]="","PENDIENTE",CONCATENATE("RETRASO DE ",(K907-I907)," DIAS")))))</f>
        <v>FECHA CUMPLIDA</v>
      </c>
      <c r="P907" s="2" t="str">
        <f ca="1">VLOOKUP(MONTH(Tabla1[[#This Row],[FECHA PROG.]]),Tabla2[],2,0)</f>
        <v>Nov</v>
      </c>
      <c r="Q907" s="1">
        <f ca="1">YEAR(Tabla1[[#This Row],[FECHA PROG.]])</f>
        <v>2018</v>
      </c>
      <c r="R907" s="8">
        <f ca="1">360-SUMIFS(Tabla1[HORAS],Tabla1[MÁQUINA],Tabla1[[#This Row],[MÁQUINA]],Tabla1[AÑO],Tabla1[[#This Row],[AÑO]],Tabla1[MES],Tabla1[[#This Row],[MES]])</f>
        <v>321.14999999999998</v>
      </c>
      <c r="S907" s="17">
        <f ca="1">Tabla1[[#This Row],[HORAS DISPONIBLES]]/360</f>
        <v>0.89208333333333323</v>
      </c>
    </row>
    <row r="908" spans="1:19" x14ac:dyDescent="0.2">
      <c r="A908" s="1" t="s">
        <v>139</v>
      </c>
      <c r="B908" s="1" t="s">
        <v>28</v>
      </c>
      <c r="C908" s="1" t="str">
        <f ca="1">VLOOKUP(RANDBETWEEN(1,13),Tablas!$N$7:$O$19,2,0)</f>
        <v>MOTONIVELADORA</v>
      </c>
      <c r="D908" s="1" t="s">
        <v>12</v>
      </c>
      <c r="E908" s="1" t="s">
        <v>18</v>
      </c>
      <c r="F908" s="1">
        <v>106</v>
      </c>
      <c r="G908" s="1" t="s">
        <v>55</v>
      </c>
      <c r="H908" s="1">
        <v>1911</v>
      </c>
      <c r="I908" s="2">
        <f t="shared" ca="1" si="14"/>
        <v>43387</v>
      </c>
      <c r="J908" s="1" t="str">
        <f ca="1">IFERROR(IF(YEAR(Tabla1[[#This Row],[FECHA EJEC.]])&gt;0,"CONFORME","STANDBY"),"PENDIENTE")</f>
        <v>CONFORME</v>
      </c>
      <c r="K908" s="2">
        <f ca="1">IF(VLOOKUP(RANDBETWEEN(1,20),Tablas!$Q$6:$R$25,2,0)=0,"",Tabla1[[#This Row],[FECHA PROG.]]+VLOOKUP(RANDBETWEEN(1,20),Tablas!$Q$6:$R$25,2,0))</f>
        <v>43389</v>
      </c>
      <c r="L908" s="7">
        <f ca="1">IF(Tabla1[[#This Row],[FECHA EJEC.]]="","",TIME(RANDBETWEEN(9,15),RANDBETWEEN(10,40),0))</f>
        <v>0.50763888888888886</v>
      </c>
      <c r="M908" s="7">
        <f ca="1">IF(Tabla1[[#This Row],[FECHA EJEC.]]="","",Tabla1[[#This Row],[HORA INICIO]]+TIME(RANDBETWEEN(1,4),RANDBETWEEN(10,30),0))</f>
        <v>0.56319444444444444</v>
      </c>
      <c r="N908" s="8">
        <f ca="1">IF(Tabla1[[#This Row],[FECHA EJEC.]]="","",HOUR(Tabla1[[#This Row],[HORA TERMINO]]-Tabla1[[#This Row],[HORA INICIO]])+MINUTE(Tabla1[[#This Row],[HORA TERMINO]]-Tabla1[[#This Row],[HORA INICIO]])/60)</f>
        <v>1.3333333333333333</v>
      </c>
      <c r="O908" s="1" t="str">
        <f ca="1">IF(AND(K908=I908,J908="CONFORME"),"FECHA CUMPLIDA",IF(J908="STAND BY","STAND BY",IF(J908=""," ",IF(Tabla1[[#This Row],[FECHA EJEC.]]="","PENDIENTE",CONCATENATE("RETRASO DE ",(K908-I908)," DIAS")))))</f>
        <v>RETRASO DE 2 DIAS</v>
      </c>
      <c r="P908" s="2" t="str">
        <f ca="1">VLOOKUP(MONTH(Tabla1[[#This Row],[FECHA PROG.]]),Tabla2[],2,0)</f>
        <v>Oct</v>
      </c>
      <c r="Q908" s="1">
        <f ca="1">YEAR(Tabla1[[#This Row],[FECHA PROG.]])</f>
        <v>2018</v>
      </c>
      <c r="R908" s="8">
        <f ca="1">360-SUMIFS(Tabla1[HORAS],Tabla1[MÁQUINA],Tabla1[[#This Row],[MÁQUINA]],Tabla1[AÑO],Tabla1[[#This Row],[AÑO]],Tabla1[MES],Tabla1[[#This Row],[MES]])</f>
        <v>320.10000000000002</v>
      </c>
      <c r="S908" s="17">
        <f ca="1">Tabla1[[#This Row],[HORAS DISPONIBLES]]/360</f>
        <v>0.88916666666666677</v>
      </c>
    </row>
    <row r="909" spans="1:19" x14ac:dyDescent="0.2">
      <c r="A909" s="1" t="s">
        <v>136</v>
      </c>
      <c r="B909" s="1" t="s">
        <v>20</v>
      </c>
      <c r="C909" s="1" t="str">
        <f ca="1">VLOOKUP(RANDBETWEEN(1,13),Tablas!$N$7:$O$19,2,0)</f>
        <v>DRAGALINA</v>
      </c>
      <c r="D909" s="1" t="s">
        <v>12</v>
      </c>
      <c r="E909" s="1" t="s">
        <v>21</v>
      </c>
      <c r="F909" s="1">
        <v>106</v>
      </c>
      <c r="G909" s="1" t="s">
        <v>25</v>
      </c>
      <c r="H909" s="1">
        <v>1698</v>
      </c>
      <c r="I909" s="2">
        <f t="shared" ca="1" si="14"/>
        <v>43613</v>
      </c>
      <c r="J909" s="1" t="str">
        <f ca="1">IFERROR(IF(YEAR(Tabla1[[#This Row],[FECHA EJEC.]])&gt;0,"CONFORME","STANDBY"),"PENDIENTE")</f>
        <v>CONFORME</v>
      </c>
      <c r="K909" s="2">
        <f ca="1">IF(VLOOKUP(RANDBETWEEN(1,20),Tablas!$Q$6:$R$25,2,0)=0,"",Tabla1[[#This Row],[FECHA PROG.]]+VLOOKUP(RANDBETWEEN(1,20),Tablas!$Q$6:$R$25,2,0))</f>
        <v>43616</v>
      </c>
      <c r="L909" s="7">
        <f ca="1">IF(Tabla1[[#This Row],[FECHA EJEC.]]="","",TIME(RANDBETWEEN(9,15),RANDBETWEEN(10,40),0))</f>
        <v>0.39513888888888887</v>
      </c>
      <c r="M909" s="7">
        <f ca="1">IF(Tabla1[[#This Row],[FECHA EJEC.]]="","",Tabla1[[#This Row],[HORA INICIO]]+TIME(RANDBETWEEN(1,4),RANDBETWEEN(10,30),0))</f>
        <v>0.5708333333333333</v>
      </c>
      <c r="N909" s="8">
        <f ca="1">IF(Tabla1[[#This Row],[FECHA EJEC.]]="","",HOUR(Tabla1[[#This Row],[HORA TERMINO]]-Tabla1[[#This Row],[HORA INICIO]])+MINUTE(Tabla1[[#This Row],[HORA TERMINO]]-Tabla1[[#This Row],[HORA INICIO]])/60)</f>
        <v>4.2166666666666668</v>
      </c>
      <c r="O909" s="1" t="str">
        <f ca="1">IF(AND(K909=I909,J909="CONFORME"),"FECHA CUMPLIDA",IF(J909="STAND BY","STAND BY",IF(J909=""," ",IF(Tabla1[[#This Row],[FECHA EJEC.]]="","PENDIENTE",CONCATENATE("RETRASO DE ",(K909-I909)," DIAS")))))</f>
        <v>RETRASO DE 3 DIAS</v>
      </c>
      <c r="P909" s="2" t="str">
        <f ca="1">VLOOKUP(MONTH(Tabla1[[#This Row],[FECHA PROG.]]),Tabla2[],2,0)</f>
        <v>May</v>
      </c>
      <c r="Q909" s="1">
        <f ca="1">YEAR(Tabla1[[#This Row],[FECHA PROG.]])</f>
        <v>2019</v>
      </c>
      <c r="R909" s="8">
        <f ca="1">360-SUMIFS(Tabla1[HORAS],Tabla1[MÁQUINA],Tabla1[[#This Row],[MÁQUINA]],Tabla1[AÑO],Tabla1[[#This Row],[AÑO]],Tabla1[MES],Tabla1[[#This Row],[MES]])</f>
        <v>345.55</v>
      </c>
      <c r="S909" s="17">
        <f ca="1">Tabla1[[#This Row],[HORAS DISPONIBLES]]/360</f>
        <v>0.95986111111111116</v>
      </c>
    </row>
    <row r="910" spans="1:19" x14ac:dyDescent="0.2">
      <c r="A910" s="1" t="s">
        <v>137</v>
      </c>
      <c r="B910" s="1" t="s">
        <v>23</v>
      </c>
      <c r="C910" s="1" t="str">
        <f ca="1">VLOOKUP(RANDBETWEEN(1,13),Tablas!$N$7:$O$19,2,0)</f>
        <v>DRAGAS</v>
      </c>
      <c r="D910" s="1" t="s">
        <v>12</v>
      </c>
      <c r="E910" s="1" t="s">
        <v>24</v>
      </c>
      <c r="F910" s="1">
        <v>201</v>
      </c>
      <c r="G910" s="1" t="s">
        <v>25</v>
      </c>
      <c r="H910" s="1">
        <v>1168</v>
      </c>
      <c r="I910" s="2">
        <f t="shared" ca="1" si="14"/>
        <v>43348</v>
      </c>
      <c r="J910" s="1" t="str">
        <f ca="1">IFERROR(IF(YEAR(Tabla1[[#This Row],[FECHA EJEC.]])&gt;0,"CONFORME","STANDBY"),"PENDIENTE")</f>
        <v>PENDIENTE</v>
      </c>
      <c r="K910" s="2" t="str">
        <f ca="1">IF(VLOOKUP(RANDBETWEEN(1,20),Tablas!$Q$6:$R$25,2,0)=0,"",Tabla1[[#This Row],[FECHA PROG.]]+VLOOKUP(RANDBETWEEN(1,20),Tablas!$Q$6:$R$25,2,0))</f>
        <v/>
      </c>
      <c r="L910" s="7" t="str">
        <f ca="1">IF(Tabla1[[#This Row],[FECHA EJEC.]]="","",TIME(RANDBETWEEN(9,15),RANDBETWEEN(10,40),0))</f>
        <v/>
      </c>
      <c r="M910" s="7" t="str">
        <f ca="1">IF(Tabla1[[#This Row],[FECHA EJEC.]]="","",Tabla1[[#This Row],[HORA INICIO]]+TIME(RANDBETWEEN(1,4),RANDBETWEEN(10,30),0))</f>
        <v/>
      </c>
      <c r="N910" s="8" t="str">
        <f ca="1">IF(Tabla1[[#This Row],[FECHA EJEC.]]="","",HOUR(Tabla1[[#This Row],[HORA TERMINO]]-Tabla1[[#This Row],[HORA INICIO]])+MINUTE(Tabla1[[#This Row],[HORA TERMINO]]-Tabla1[[#This Row],[HORA INICIO]])/60)</f>
        <v/>
      </c>
      <c r="O910" s="1" t="str">
        <f ca="1">IF(AND(K910=I910,J910="CONFORME"),"FECHA CUMPLIDA",IF(J910="STAND BY","STAND BY",IF(J910=""," ",IF(Tabla1[[#This Row],[FECHA EJEC.]]="","PENDIENTE",CONCATENATE("RETRASO DE ",(K910-I910)," DIAS")))))</f>
        <v>PENDIENTE</v>
      </c>
      <c r="P910" s="2" t="str">
        <f ca="1">VLOOKUP(MONTH(Tabla1[[#This Row],[FECHA PROG.]]),Tabla2[],2,0)</f>
        <v>Set</v>
      </c>
      <c r="Q910" s="1">
        <f ca="1">YEAR(Tabla1[[#This Row],[FECHA PROG.]])</f>
        <v>2018</v>
      </c>
      <c r="R910" s="8">
        <f ca="1">360-SUMIFS(Tabla1[HORAS],Tabla1[MÁQUINA],Tabla1[[#This Row],[MÁQUINA]],Tabla1[AÑO],Tabla1[[#This Row],[AÑO]],Tabla1[MES],Tabla1[[#This Row],[MES]])</f>
        <v>353.06666666666666</v>
      </c>
      <c r="S910" s="17">
        <f ca="1">Tabla1[[#This Row],[HORAS DISPONIBLES]]/360</f>
        <v>0.98074074074074069</v>
      </c>
    </row>
    <row r="911" spans="1:19" x14ac:dyDescent="0.2">
      <c r="A911" s="1" t="s">
        <v>151</v>
      </c>
      <c r="B911" s="1" t="s">
        <v>47</v>
      </c>
      <c r="C911" s="1" t="str">
        <f ca="1">VLOOKUP(RANDBETWEEN(1,13),Tablas!$N$7:$O$19,2,0)</f>
        <v>TRACTORES</v>
      </c>
      <c r="D911" s="1" t="s">
        <v>12</v>
      </c>
      <c r="E911" s="1" t="s">
        <v>13</v>
      </c>
      <c r="F911" s="1">
        <v>107</v>
      </c>
      <c r="G911" s="1" t="s">
        <v>14</v>
      </c>
      <c r="H911" s="1">
        <v>1420</v>
      </c>
      <c r="I911" s="2">
        <f t="shared" ca="1" si="14"/>
        <v>43483</v>
      </c>
      <c r="J911" s="1" t="str">
        <f ca="1">IFERROR(IF(YEAR(Tabla1[[#This Row],[FECHA EJEC.]])&gt;0,"CONFORME","STANDBY"),"PENDIENTE")</f>
        <v>CONFORME</v>
      </c>
      <c r="K911" s="2">
        <f ca="1">IF(VLOOKUP(RANDBETWEEN(1,20),Tablas!$Q$6:$R$25,2,0)=0,"",Tabla1[[#This Row],[FECHA PROG.]]+VLOOKUP(RANDBETWEEN(1,20),Tablas!$Q$6:$R$25,2,0))</f>
        <v>43485</v>
      </c>
      <c r="L911" s="7">
        <f ca="1">IF(Tabla1[[#This Row],[FECHA EJEC.]]="","",TIME(RANDBETWEEN(9,15),RANDBETWEEN(10,40),0))</f>
        <v>0.42777777777777776</v>
      </c>
      <c r="M911" s="7">
        <f ca="1">IF(Tabla1[[#This Row],[FECHA EJEC.]]="","",Tabla1[[#This Row],[HORA INICIO]]+TIME(RANDBETWEEN(1,4),RANDBETWEEN(10,30),0))</f>
        <v>0.56041666666666667</v>
      </c>
      <c r="N911" s="8">
        <f ca="1">IF(Tabla1[[#This Row],[FECHA EJEC.]]="","",HOUR(Tabla1[[#This Row],[HORA TERMINO]]-Tabla1[[#This Row],[HORA INICIO]])+MINUTE(Tabla1[[#This Row],[HORA TERMINO]]-Tabla1[[#This Row],[HORA INICIO]])/60)</f>
        <v>3.1833333333333331</v>
      </c>
      <c r="O911" s="1" t="str">
        <f ca="1">IF(AND(K911=I911,J911="CONFORME"),"FECHA CUMPLIDA",IF(J911="STAND BY","STAND BY",IF(J911=""," ",IF(Tabla1[[#This Row],[FECHA EJEC.]]="","PENDIENTE",CONCATENATE("RETRASO DE ",(K911-I911)," DIAS")))))</f>
        <v>RETRASO DE 2 DIAS</v>
      </c>
      <c r="P911" s="2" t="str">
        <f ca="1">VLOOKUP(MONTH(Tabla1[[#This Row],[FECHA PROG.]]),Tabla2[],2,0)</f>
        <v>Ene</v>
      </c>
      <c r="Q911" s="1">
        <f ca="1">YEAR(Tabla1[[#This Row],[FECHA PROG.]])</f>
        <v>2019</v>
      </c>
      <c r="R911" s="8">
        <f ca="1">360-SUMIFS(Tabla1[HORAS],Tabla1[MÁQUINA],Tabla1[[#This Row],[MÁQUINA]],Tabla1[AÑO],Tabla1[[#This Row],[AÑO]],Tabla1[MES],Tabla1[[#This Row],[MES]])</f>
        <v>355.31666666666666</v>
      </c>
      <c r="S911" s="17">
        <f ca="1">Tabla1[[#This Row],[HORAS DISPONIBLES]]/360</f>
        <v>0.98699074074074078</v>
      </c>
    </row>
    <row r="912" spans="1:19" x14ac:dyDescent="0.2">
      <c r="A912" s="1" t="s">
        <v>153</v>
      </c>
      <c r="B912" s="1" t="s">
        <v>60</v>
      </c>
      <c r="C912" s="1" t="str">
        <f ca="1">VLOOKUP(RANDBETWEEN(1,13),Tablas!$N$7:$O$19,2,0)</f>
        <v>MOTOTRAILLA</v>
      </c>
      <c r="E912" s="1" t="s">
        <v>18</v>
      </c>
      <c r="F912" s="1">
        <v>107</v>
      </c>
      <c r="G912" s="1" t="s">
        <v>55</v>
      </c>
      <c r="H912" s="1">
        <v>1698</v>
      </c>
      <c r="I912" s="2">
        <f t="shared" ca="1" si="14"/>
        <v>43565</v>
      </c>
      <c r="J912" s="1" t="str">
        <f ca="1">IFERROR(IF(YEAR(Tabla1[[#This Row],[FECHA EJEC.]])&gt;0,"CONFORME","STANDBY"),"PENDIENTE")</f>
        <v>CONFORME</v>
      </c>
      <c r="K912" s="2">
        <f ca="1">IF(VLOOKUP(RANDBETWEEN(1,20),Tablas!$Q$6:$R$25,2,0)=0,"",Tabla1[[#This Row],[FECHA PROG.]]+VLOOKUP(RANDBETWEEN(1,20),Tablas!$Q$6:$R$25,2,0))</f>
        <v>43566</v>
      </c>
      <c r="L912" s="7">
        <f ca="1">IF(Tabla1[[#This Row],[FECHA EJEC.]]="","",TIME(RANDBETWEEN(9,15),RANDBETWEEN(10,40),0))</f>
        <v>0.59375</v>
      </c>
      <c r="M912" s="7">
        <f ca="1">IF(Tabla1[[#This Row],[FECHA EJEC.]]="","",Tabla1[[#This Row],[HORA INICIO]]+TIME(RANDBETWEEN(1,4),RANDBETWEEN(10,30),0))</f>
        <v>0.64513888888888893</v>
      </c>
      <c r="N912" s="8">
        <f ca="1">IF(Tabla1[[#This Row],[FECHA EJEC.]]="","",HOUR(Tabla1[[#This Row],[HORA TERMINO]]-Tabla1[[#This Row],[HORA INICIO]])+MINUTE(Tabla1[[#This Row],[HORA TERMINO]]-Tabla1[[#This Row],[HORA INICIO]])/60)</f>
        <v>1.2333333333333334</v>
      </c>
      <c r="O912" s="1" t="str">
        <f ca="1">IF(AND(K912=I912,J912="CONFORME"),"FECHA CUMPLIDA",IF(J912="STAND BY","STAND BY",IF(J912=""," ",IF(Tabla1[[#This Row],[FECHA EJEC.]]="","PENDIENTE",CONCATENATE("RETRASO DE ",(K912-I912)," DIAS")))))</f>
        <v>RETRASO DE 1 DIAS</v>
      </c>
      <c r="P912" s="2" t="str">
        <f ca="1">VLOOKUP(MONTH(Tabla1[[#This Row],[FECHA PROG.]]),Tabla2[],2,0)</f>
        <v>Abr</v>
      </c>
      <c r="Q912" s="1">
        <f ca="1">YEAR(Tabla1[[#This Row],[FECHA PROG.]])</f>
        <v>2019</v>
      </c>
      <c r="R912" s="8">
        <f ca="1">360-SUMIFS(Tabla1[HORAS],Tabla1[MÁQUINA],Tabla1[[#This Row],[MÁQUINA]],Tabla1[AÑO],Tabla1[[#This Row],[AÑO]],Tabla1[MES],Tabla1[[#This Row],[MES]])</f>
        <v>358.76666666666665</v>
      </c>
      <c r="S912" s="17">
        <f ca="1">Tabla1[[#This Row],[HORAS DISPONIBLES]]/360</f>
        <v>0.99657407407407406</v>
      </c>
    </row>
    <row r="913" spans="1:19" x14ac:dyDescent="0.2">
      <c r="A913" s="1" t="s">
        <v>139</v>
      </c>
      <c r="B913" s="1" t="s">
        <v>32</v>
      </c>
      <c r="C913" s="1" t="str">
        <f ca="1">VLOOKUP(RANDBETWEEN(1,13),Tablas!$N$7:$O$19,2,0)</f>
        <v>EXCAVADORA</v>
      </c>
      <c r="D913" s="1" t="s">
        <v>12</v>
      </c>
      <c r="E913" s="1" t="s">
        <v>13</v>
      </c>
      <c r="F913" s="1">
        <v>106</v>
      </c>
      <c r="G913" s="1" t="s">
        <v>29</v>
      </c>
      <c r="H913" s="1">
        <v>908</v>
      </c>
      <c r="I913" s="2">
        <f t="shared" ca="1" si="14"/>
        <v>43544</v>
      </c>
      <c r="J913" s="1" t="str">
        <f ca="1">IFERROR(IF(YEAR(Tabla1[[#This Row],[FECHA EJEC.]])&gt;0,"CONFORME","STANDBY"),"PENDIENTE")</f>
        <v>CONFORME</v>
      </c>
      <c r="K913" s="2">
        <f ca="1">IF(VLOOKUP(RANDBETWEEN(1,20),Tablas!$Q$6:$R$25,2,0)=0,"",Tabla1[[#This Row],[FECHA PROG.]]+VLOOKUP(RANDBETWEEN(1,20),Tablas!$Q$6:$R$25,2,0))</f>
        <v>43544</v>
      </c>
      <c r="L913" s="7">
        <f ca="1">IF(Tabla1[[#This Row],[FECHA EJEC.]]="","",TIME(RANDBETWEEN(9,15),RANDBETWEEN(10,40),0))</f>
        <v>0.43472222222222223</v>
      </c>
      <c r="M913" s="7">
        <f ca="1">IF(Tabla1[[#This Row],[FECHA EJEC.]]="","",Tabla1[[#This Row],[HORA INICIO]]+TIME(RANDBETWEEN(1,4),RANDBETWEEN(10,30),0))</f>
        <v>0.49722222222222223</v>
      </c>
      <c r="N913" s="8">
        <f ca="1">IF(Tabla1[[#This Row],[FECHA EJEC.]]="","",HOUR(Tabla1[[#This Row],[HORA TERMINO]]-Tabla1[[#This Row],[HORA INICIO]])+MINUTE(Tabla1[[#This Row],[HORA TERMINO]]-Tabla1[[#This Row],[HORA INICIO]])/60)</f>
        <v>1.5</v>
      </c>
      <c r="O913" s="1" t="str">
        <f ca="1">IF(AND(K913=I913,J913="CONFORME"),"FECHA CUMPLIDA",IF(J913="STAND BY","STAND BY",IF(J913=""," ",IF(Tabla1[[#This Row],[FECHA EJEC.]]="","PENDIENTE",CONCATENATE("RETRASO DE ",(K913-I913)," DIAS")))))</f>
        <v>FECHA CUMPLIDA</v>
      </c>
      <c r="P913" s="2" t="str">
        <f ca="1">VLOOKUP(MONTH(Tabla1[[#This Row],[FECHA PROG.]]),Tabla2[],2,0)</f>
        <v>Mar</v>
      </c>
      <c r="Q913" s="1">
        <f ca="1">YEAR(Tabla1[[#This Row],[FECHA PROG.]])</f>
        <v>2019</v>
      </c>
      <c r="R913" s="8">
        <f ca="1">360-SUMIFS(Tabla1[HORAS],Tabla1[MÁQUINA],Tabla1[[#This Row],[MÁQUINA]],Tabla1[AÑO],Tabla1[[#This Row],[AÑO]],Tabla1[MES],Tabla1[[#This Row],[MES]])</f>
        <v>300.46666666666664</v>
      </c>
      <c r="S913" s="17">
        <f ca="1">Tabla1[[#This Row],[HORAS DISPONIBLES]]/360</f>
        <v>0.83462962962962961</v>
      </c>
    </row>
    <row r="914" spans="1:19" x14ac:dyDescent="0.2">
      <c r="A914" s="1" t="s">
        <v>139</v>
      </c>
      <c r="B914" s="1" t="s">
        <v>32</v>
      </c>
      <c r="C914" s="1" t="str">
        <f ca="1">VLOOKUP(RANDBETWEEN(1,13),Tablas!$N$7:$O$19,2,0)</f>
        <v>LAS VOLQUETAS</v>
      </c>
      <c r="D914" s="1" t="s">
        <v>12</v>
      </c>
      <c r="E914" s="1" t="s">
        <v>18</v>
      </c>
      <c r="F914" s="1">
        <v>106</v>
      </c>
      <c r="G914" s="1" t="s">
        <v>55</v>
      </c>
      <c r="H914" s="1">
        <v>1911</v>
      </c>
      <c r="I914" s="2">
        <f t="shared" ca="1" si="14"/>
        <v>43216</v>
      </c>
      <c r="J914" s="1" t="str">
        <f ca="1">IFERROR(IF(YEAR(Tabla1[[#This Row],[FECHA EJEC.]])&gt;0,"CONFORME","STANDBY"),"PENDIENTE")</f>
        <v>CONFORME</v>
      </c>
      <c r="K914" s="2">
        <f ca="1">IF(VLOOKUP(RANDBETWEEN(1,20),Tablas!$Q$6:$R$25,2,0)=0,"",Tabla1[[#This Row],[FECHA PROG.]]+VLOOKUP(RANDBETWEEN(1,20),Tablas!$Q$6:$R$25,2,0))</f>
        <v>43220</v>
      </c>
      <c r="L914" s="7">
        <f ca="1">IF(Tabla1[[#This Row],[FECHA EJEC.]]="","",TIME(RANDBETWEEN(9,15),RANDBETWEEN(10,40),0))</f>
        <v>0.59375</v>
      </c>
      <c r="M914" s="7">
        <f ca="1">IF(Tabla1[[#This Row],[FECHA EJEC.]]="","",Tabla1[[#This Row],[HORA INICIO]]+TIME(RANDBETWEEN(1,4),RANDBETWEEN(10,30),0))</f>
        <v>0.64930555555555558</v>
      </c>
      <c r="N914" s="8">
        <f ca="1">IF(Tabla1[[#This Row],[FECHA EJEC.]]="","",HOUR(Tabla1[[#This Row],[HORA TERMINO]]-Tabla1[[#This Row],[HORA INICIO]])+MINUTE(Tabla1[[#This Row],[HORA TERMINO]]-Tabla1[[#This Row],[HORA INICIO]])/60)</f>
        <v>1.3333333333333333</v>
      </c>
      <c r="O914" s="1" t="str">
        <f ca="1">IF(AND(K914=I914,J914="CONFORME"),"FECHA CUMPLIDA",IF(J914="STAND BY","STAND BY",IF(J914=""," ",IF(Tabla1[[#This Row],[FECHA EJEC.]]="","PENDIENTE",CONCATENATE("RETRASO DE ",(K914-I914)," DIAS")))))</f>
        <v>RETRASO DE 4 DIAS</v>
      </c>
      <c r="P914" s="2" t="str">
        <f ca="1">VLOOKUP(MONTH(Tabla1[[#This Row],[FECHA PROG.]]),Tabla2[],2,0)</f>
        <v>Abr</v>
      </c>
      <c r="Q914" s="1">
        <f ca="1">YEAR(Tabla1[[#This Row],[FECHA PROG.]])</f>
        <v>2018</v>
      </c>
      <c r="R914" s="8">
        <f ca="1">360-SUMIFS(Tabla1[HORAS],Tabla1[MÁQUINA],Tabla1[[#This Row],[MÁQUINA]],Tabla1[AÑO],Tabla1[[#This Row],[AÑO]],Tabla1[MES],Tabla1[[#This Row],[MES]])</f>
        <v>322.14999999999998</v>
      </c>
      <c r="S914" s="17">
        <f ca="1">Tabla1[[#This Row],[HORAS DISPONIBLES]]/360</f>
        <v>0.894861111111111</v>
      </c>
    </row>
    <row r="915" spans="1:19" x14ac:dyDescent="0.2">
      <c r="A915" s="1" t="s">
        <v>147</v>
      </c>
      <c r="B915" s="1" t="s">
        <v>42</v>
      </c>
      <c r="C915" s="1" t="str">
        <f ca="1">VLOOKUP(RANDBETWEEN(1,13),Tablas!$N$7:$O$19,2,0)</f>
        <v>CISTERNAS DE AGUA</v>
      </c>
      <c r="D915" s="1" t="s">
        <v>12</v>
      </c>
      <c r="E915" s="1" t="s">
        <v>21</v>
      </c>
      <c r="F915" s="1">
        <v>106</v>
      </c>
      <c r="G915" s="1" t="s">
        <v>25</v>
      </c>
      <c r="H915" s="1">
        <v>1698</v>
      </c>
      <c r="I915" s="2">
        <f t="shared" ca="1" si="14"/>
        <v>43211</v>
      </c>
      <c r="J915" s="1" t="str">
        <f ca="1">IFERROR(IF(YEAR(Tabla1[[#This Row],[FECHA EJEC.]])&gt;0,"CONFORME","STANDBY"),"PENDIENTE")</f>
        <v>CONFORME</v>
      </c>
      <c r="K915" s="2">
        <f ca="1">IF(VLOOKUP(RANDBETWEEN(1,20),Tablas!$Q$6:$R$25,2,0)=0,"",Tabla1[[#This Row],[FECHA PROG.]]+VLOOKUP(RANDBETWEEN(1,20),Tablas!$Q$6:$R$25,2,0))</f>
        <v>43212</v>
      </c>
      <c r="L915" s="7">
        <f ca="1">IF(Tabla1[[#This Row],[FECHA EJEC.]]="","",TIME(RANDBETWEEN(9,15),RANDBETWEEN(10,40),0))</f>
        <v>0.38819444444444445</v>
      </c>
      <c r="M915" s="7">
        <f ca="1">IF(Tabla1[[#This Row],[FECHA EJEC.]]="","",Tabla1[[#This Row],[HORA INICIO]]+TIME(RANDBETWEEN(1,4),RANDBETWEEN(10,30),0))</f>
        <v>0.48472222222222222</v>
      </c>
      <c r="N915" s="8">
        <f ca="1">IF(Tabla1[[#This Row],[FECHA EJEC.]]="","",HOUR(Tabla1[[#This Row],[HORA TERMINO]]-Tabla1[[#This Row],[HORA INICIO]])+MINUTE(Tabla1[[#This Row],[HORA TERMINO]]-Tabla1[[#This Row],[HORA INICIO]])/60)</f>
        <v>2.3166666666666664</v>
      </c>
      <c r="O915" s="1" t="str">
        <f ca="1">IF(AND(K915=I915,J915="CONFORME"),"FECHA CUMPLIDA",IF(J915="STAND BY","STAND BY",IF(J915=""," ",IF(Tabla1[[#This Row],[FECHA EJEC.]]="","PENDIENTE",CONCATENATE("RETRASO DE ",(K915-I915)," DIAS")))))</f>
        <v>RETRASO DE 1 DIAS</v>
      </c>
      <c r="P915" s="2" t="str">
        <f ca="1">VLOOKUP(MONTH(Tabla1[[#This Row],[FECHA PROG.]]),Tabla2[],2,0)</f>
        <v>Abr</v>
      </c>
      <c r="Q915" s="1">
        <f ca="1">YEAR(Tabla1[[#This Row],[FECHA PROG.]])</f>
        <v>2018</v>
      </c>
      <c r="R915" s="8">
        <f ca="1">360-SUMIFS(Tabla1[HORAS],Tabla1[MÁQUINA],Tabla1[[#This Row],[MÁQUINA]],Tabla1[AÑO],Tabla1[[#This Row],[AÑO]],Tabla1[MES],Tabla1[[#This Row],[MES]])</f>
        <v>350.88333333333333</v>
      </c>
      <c r="S915" s="17">
        <f ca="1">Tabla1[[#This Row],[HORAS DISPONIBLES]]/360</f>
        <v>0.97467592592592589</v>
      </c>
    </row>
    <row r="916" spans="1:19" x14ac:dyDescent="0.2">
      <c r="A916" s="1" t="s">
        <v>140</v>
      </c>
      <c r="B916" s="1" t="s">
        <v>30</v>
      </c>
      <c r="C916" s="1" t="str">
        <f ca="1">VLOOKUP(RANDBETWEEN(1,13),Tablas!$N$7:$O$19,2,0)</f>
        <v>DRAGALINA</v>
      </c>
      <c r="D916" s="1" t="s">
        <v>12</v>
      </c>
      <c r="E916" s="1" t="s">
        <v>24</v>
      </c>
      <c r="F916" s="1">
        <v>201</v>
      </c>
      <c r="G916" s="1" t="s">
        <v>25</v>
      </c>
      <c r="H916" s="1">
        <v>1168</v>
      </c>
      <c r="I916" s="2">
        <f t="shared" ca="1" si="14"/>
        <v>43302</v>
      </c>
      <c r="J916" s="1" t="str">
        <f ca="1">IFERROR(IF(YEAR(Tabla1[[#This Row],[FECHA EJEC.]])&gt;0,"CONFORME","STANDBY"),"PENDIENTE")</f>
        <v>CONFORME</v>
      </c>
      <c r="K916" s="2">
        <f ca="1">IF(VLOOKUP(RANDBETWEEN(1,20),Tablas!$Q$6:$R$25,2,0)=0,"",Tabla1[[#This Row],[FECHA PROG.]]+VLOOKUP(RANDBETWEEN(1,20),Tablas!$Q$6:$R$25,2,0))</f>
        <v>43305</v>
      </c>
      <c r="L916" s="7">
        <f ca="1">IF(Tabla1[[#This Row],[FECHA EJEC.]]="","",TIME(RANDBETWEEN(9,15),RANDBETWEEN(10,40),0))</f>
        <v>0.64861111111111114</v>
      </c>
      <c r="M916" s="7">
        <f ca="1">IF(Tabla1[[#This Row],[FECHA EJEC.]]="","",Tabla1[[#This Row],[HORA INICIO]]+TIME(RANDBETWEEN(1,4),RANDBETWEEN(10,30),0))</f>
        <v>0.79375000000000007</v>
      </c>
      <c r="N916" s="8">
        <f ca="1">IF(Tabla1[[#This Row],[FECHA EJEC.]]="","",HOUR(Tabla1[[#This Row],[HORA TERMINO]]-Tabla1[[#This Row],[HORA INICIO]])+MINUTE(Tabla1[[#This Row],[HORA TERMINO]]-Tabla1[[#This Row],[HORA INICIO]])/60)</f>
        <v>3.4833333333333334</v>
      </c>
      <c r="O916" s="1" t="str">
        <f ca="1">IF(AND(K916=I916,J916="CONFORME"),"FECHA CUMPLIDA",IF(J916="STAND BY","STAND BY",IF(J916=""," ",IF(Tabla1[[#This Row],[FECHA EJEC.]]="","PENDIENTE",CONCATENATE("RETRASO DE ",(K916-I916)," DIAS")))))</f>
        <v>RETRASO DE 3 DIAS</v>
      </c>
      <c r="P916" s="2" t="str">
        <f ca="1">VLOOKUP(MONTH(Tabla1[[#This Row],[FECHA PROG.]]),Tabla2[],2,0)</f>
        <v>Jul</v>
      </c>
      <c r="Q916" s="1">
        <f ca="1">YEAR(Tabla1[[#This Row],[FECHA PROG.]])</f>
        <v>2018</v>
      </c>
      <c r="R916" s="8">
        <f ca="1">360-SUMIFS(Tabla1[HORAS],Tabla1[MÁQUINA],Tabla1[[#This Row],[MÁQUINA]],Tabla1[AÑO],Tabla1[[#This Row],[AÑO]],Tabla1[MES],Tabla1[[#This Row],[MES]])</f>
        <v>348.63333333333333</v>
      </c>
      <c r="S916" s="17">
        <f ca="1">Tabla1[[#This Row],[HORAS DISPONIBLES]]/360</f>
        <v>0.96842592592592591</v>
      </c>
    </row>
    <row r="917" spans="1:19" x14ac:dyDescent="0.2">
      <c r="A917" s="1" t="s">
        <v>134</v>
      </c>
      <c r="B917" s="1" t="s">
        <v>48</v>
      </c>
      <c r="C917" s="1" t="str">
        <f ca="1">VLOOKUP(RANDBETWEEN(1,13),Tablas!$N$7:$O$19,2,0)</f>
        <v>RETROEXCAVADORA</v>
      </c>
      <c r="D917" s="1" t="s">
        <v>12</v>
      </c>
      <c r="E917" s="1" t="s">
        <v>13</v>
      </c>
      <c r="F917" s="1">
        <v>107</v>
      </c>
      <c r="G917" s="1" t="s">
        <v>14</v>
      </c>
      <c r="H917" s="1">
        <v>1420</v>
      </c>
      <c r="I917" s="2">
        <f t="shared" ca="1" si="14"/>
        <v>43284</v>
      </c>
      <c r="J917" s="1" t="str">
        <f ca="1">IFERROR(IF(YEAR(Tabla1[[#This Row],[FECHA EJEC.]])&gt;0,"CONFORME","STANDBY"),"PENDIENTE")</f>
        <v>CONFORME</v>
      </c>
      <c r="K917" s="2">
        <f ca="1">IF(VLOOKUP(RANDBETWEEN(1,20),Tablas!$Q$6:$R$25,2,0)=0,"",Tabla1[[#This Row],[FECHA PROG.]]+VLOOKUP(RANDBETWEEN(1,20),Tablas!$Q$6:$R$25,2,0))</f>
        <v>43285</v>
      </c>
      <c r="L917" s="7">
        <f ca="1">IF(Tabla1[[#This Row],[FECHA EJEC.]]="","",TIME(RANDBETWEEN(9,15),RANDBETWEEN(10,40),0))</f>
        <v>0.64097222222222228</v>
      </c>
      <c r="M917" s="7">
        <f ca="1">IF(Tabla1[[#This Row],[FECHA EJEC.]]="","",Tabla1[[#This Row],[HORA INICIO]]+TIME(RANDBETWEEN(1,4),RANDBETWEEN(10,30),0))</f>
        <v>0.70069444444444451</v>
      </c>
      <c r="N917" s="8">
        <f ca="1">IF(Tabla1[[#This Row],[FECHA EJEC.]]="","",HOUR(Tabla1[[#This Row],[HORA TERMINO]]-Tabla1[[#This Row],[HORA INICIO]])+MINUTE(Tabla1[[#This Row],[HORA TERMINO]]-Tabla1[[#This Row],[HORA INICIO]])/60)</f>
        <v>1.4333333333333333</v>
      </c>
      <c r="O917" s="1" t="str">
        <f ca="1">IF(AND(K917=I917,J917="CONFORME"),"FECHA CUMPLIDA",IF(J917="STAND BY","STAND BY",IF(J917=""," ",IF(Tabla1[[#This Row],[FECHA EJEC.]]="","PENDIENTE",CONCATENATE("RETRASO DE ",(K917-I917)," DIAS")))))</f>
        <v>RETRASO DE 1 DIAS</v>
      </c>
      <c r="P917" s="2" t="str">
        <f ca="1">VLOOKUP(MONTH(Tabla1[[#This Row],[FECHA PROG.]]),Tabla2[],2,0)</f>
        <v>Jul</v>
      </c>
      <c r="Q917" s="1">
        <f ca="1">YEAR(Tabla1[[#This Row],[FECHA PROG.]])</f>
        <v>2018</v>
      </c>
      <c r="R917" s="8">
        <f ca="1">360-SUMIFS(Tabla1[HORAS],Tabla1[MÁQUINA],Tabla1[[#This Row],[MÁQUINA]],Tabla1[AÑO],Tabla1[[#This Row],[AÑO]],Tabla1[MES],Tabla1[[#This Row],[MES]])</f>
        <v>340.7</v>
      </c>
      <c r="S917" s="17">
        <f ca="1">Tabla1[[#This Row],[HORAS DISPONIBLES]]/360</f>
        <v>0.94638888888888884</v>
      </c>
    </row>
    <row r="918" spans="1:19" x14ac:dyDescent="0.2">
      <c r="A918" s="1" t="s">
        <v>154</v>
      </c>
      <c r="B918" s="1" t="s">
        <v>61</v>
      </c>
      <c r="C918" s="1" t="str">
        <f ca="1">VLOOKUP(RANDBETWEEN(1,13),Tablas!$N$7:$O$19,2,0)</f>
        <v>TRACTORES</v>
      </c>
      <c r="E918" s="1" t="s">
        <v>18</v>
      </c>
      <c r="F918" s="1">
        <v>107</v>
      </c>
      <c r="G918" s="1" t="s">
        <v>55</v>
      </c>
      <c r="H918" s="1">
        <v>1911</v>
      </c>
      <c r="I918" s="2">
        <f t="shared" ca="1" si="14"/>
        <v>43183</v>
      </c>
      <c r="J918" s="1" t="str">
        <f ca="1">IFERROR(IF(YEAR(Tabla1[[#This Row],[FECHA EJEC.]])&gt;0,"CONFORME","STANDBY"),"PENDIENTE")</f>
        <v>CONFORME</v>
      </c>
      <c r="K918" s="2">
        <f ca="1">IF(VLOOKUP(RANDBETWEEN(1,20),Tablas!$Q$6:$R$25,2,0)=0,"",Tabla1[[#This Row],[FECHA PROG.]]+VLOOKUP(RANDBETWEEN(1,20),Tablas!$Q$6:$R$25,2,0))</f>
        <v>43187</v>
      </c>
      <c r="L918" s="7">
        <f ca="1">IF(Tabla1[[#This Row],[FECHA EJEC.]]="","",TIME(RANDBETWEEN(9,15),RANDBETWEEN(10,40),0))</f>
        <v>0.60138888888888886</v>
      </c>
      <c r="M918" s="7">
        <f ca="1">IF(Tabla1[[#This Row],[FECHA EJEC.]]="","",Tabla1[[#This Row],[HORA INICIO]]+TIME(RANDBETWEEN(1,4),RANDBETWEEN(10,30),0))</f>
        <v>0.65416666666666667</v>
      </c>
      <c r="N918" s="8">
        <f ca="1">IF(Tabla1[[#This Row],[FECHA EJEC.]]="","",HOUR(Tabla1[[#This Row],[HORA TERMINO]]-Tabla1[[#This Row],[HORA INICIO]])+MINUTE(Tabla1[[#This Row],[HORA TERMINO]]-Tabla1[[#This Row],[HORA INICIO]])/60)</f>
        <v>1.2666666666666666</v>
      </c>
      <c r="O918" s="1" t="str">
        <f ca="1">IF(AND(K918=I918,J918="CONFORME"),"FECHA CUMPLIDA",IF(J918="STAND BY","STAND BY",IF(J918=""," ",IF(Tabla1[[#This Row],[FECHA EJEC.]]="","PENDIENTE",CONCATENATE("RETRASO DE ",(K918-I918)," DIAS")))))</f>
        <v>RETRASO DE 4 DIAS</v>
      </c>
      <c r="P918" s="2" t="str">
        <f ca="1">VLOOKUP(MONTH(Tabla1[[#This Row],[FECHA PROG.]]),Tabla2[],2,0)</f>
        <v>Mar</v>
      </c>
      <c r="Q918" s="1">
        <f ca="1">YEAR(Tabla1[[#This Row],[FECHA PROG.]])</f>
        <v>2018</v>
      </c>
      <c r="R918" s="8">
        <f ca="1">360-SUMIFS(Tabla1[HORAS],Tabla1[MÁQUINA],Tabla1[[#This Row],[MÁQUINA]],Tabla1[AÑO],Tabla1[[#This Row],[AÑO]],Tabla1[MES],Tabla1[[#This Row],[MES]])</f>
        <v>341.0333333333333</v>
      </c>
      <c r="S918" s="17">
        <f ca="1">Tabla1[[#This Row],[HORAS DISPONIBLES]]/360</f>
        <v>0.94731481481481472</v>
      </c>
    </row>
    <row r="919" spans="1:19" x14ac:dyDescent="0.2">
      <c r="A919" s="1" t="s">
        <v>135</v>
      </c>
      <c r="B919" s="1" t="s">
        <v>27</v>
      </c>
      <c r="C919" s="1" t="str">
        <f ca="1">VLOOKUP(RANDBETWEEN(1,13),Tablas!$N$7:$O$19,2,0)</f>
        <v>EXCAVADORA</v>
      </c>
      <c r="D919" s="1" t="s">
        <v>12</v>
      </c>
      <c r="E919" s="1" t="s">
        <v>13</v>
      </c>
      <c r="F919" s="1">
        <v>107</v>
      </c>
      <c r="G919" s="1" t="s">
        <v>14</v>
      </c>
      <c r="H919" s="1">
        <v>1420</v>
      </c>
      <c r="I919" s="2">
        <f t="shared" ca="1" si="14"/>
        <v>43580</v>
      </c>
      <c r="J919" s="1" t="str">
        <f ca="1">IFERROR(IF(YEAR(Tabla1[[#This Row],[FECHA EJEC.]])&gt;0,"CONFORME","STANDBY"),"PENDIENTE")</f>
        <v>CONFORME</v>
      </c>
      <c r="K919" s="2">
        <f ca="1">IF(VLOOKUP(RANDBETWEEN(1,20),Tablas!$Q$6:$R$25,2,0)=0,"",Tabla1[[#This Row],[FECHA PROG.]]+VLOOKUP(RANDBETWEEN(1,20),Tablas!$Q$6:$R$25,2,0))</f>
        <v>43580</v>
      </c>
      <c r="L919" s="7">
        <f ca="1">IF(Tabla1[[#This Row],[FECHA EJEC.]]="","",TIME(RANDBETWEEN(9,15),RANDBETWEEN(10,40),0))</f>
        <v>0.52361111111111114</v>
      </c>
      <c r="M919" s="7">
        <f ca="1">IF(Tabla1[[#This Row],[FECHA EJEC.]]="","",Tabla1[[#This Row],[HORA INICIO]]+TIME(RANDBETWEEN(1,4),RANDBETWEEN(10,30),0))</f>
        <v>0.70347222222222228</v>
      </c>
      <c r="N919" s="8">
        <f ca="1">IF(Tabla1[[#This Row],[FECHA EJEC.]]="","",HOUR(Tabla1[[#This Row],[HORA TERMINO]]-Tabla1[[#This Row],[HORA INICIO]])+MINUTE(Tabla1[[#This Row],[HORA TERMINO]]-Tabla1[[#This Row],[HORA INICIO]])/60)</f>
        <v>4.3166666666666664</v>
      </c>
      <c r="O919" s="1" t="str">
        <f ca="1">IF(AND(K919=I919,J919="CONFORME"),"FECHA CUMPLIDA",IF(J919="STAND BY","STAND BY",IF(J919=""," ",IF(Tabla1[[#This Row],[FECHA EJEC.]]="","PENDIENTE",CONCATENATE("RETRASO DE ",(K919-I919)," DIAS")))))</f>
        <v>FECHA CUMPLIDA</v>
      </c>
      <c r="P919" s="2" t="str">
        <f ca="1">VLOOKUP(MONTH(Tabla1[[#This Row],[FECHA PROG.]]),Tabla2[],2,0)</f>
        <v>Abr</v>
      </c>
      <c r="Q919" s="1">
        <f ca="1">YEAR(Tabla1[[#This Row],[FECHA PROG.]])</f>
        <v>2019</v>
      </c>
      <c r="R919" s="8">
        <f ca="1">360-SUMIFS(Tabla1[HORAS],Tabla1[MÁQUINA],Tabla1[[#This Row],[MÁQUINA]],Tabla1[AÑO],Tabla1[[#This Row],[AÑO]],Tabla1[MES],Tabla1[[#This Row],[MES]])</f>
        <v>348.06666666666666</v>
      </c>
      <c r="S919" s="17">
        <f ca="1">Tabla1[[#This Row],[HORAS DISPONIBLES]]/360</f>
        <v>0.96685185185185185</v>
      </c>
    </row>
    <row r="920" spans="1:19" x14ac:dyDescent="0.2">
      <c r="A920" s="1" t="s">
        <v>135</v>
      </c>
      <c r="B920" s="1" t="s">
        <v>27</v>
      </c>
      <c r="C920" s="1" t="str">
        <f ca="1">VLOOKUP(RANDBETWEEN(1,13),Tablas!$N$7:$O$19,2,0)</f>
        <v>MOTOTRAILLA</v>
      </c>
      <c r="D920" s="1" t="s">
        <v>12</v>
      </c>
      <c r="E920" s="1" t="s">
        <v>18</v>
      </c>
      <c r="F920" s="1">
        <v>107</v>
      </c>
      <c r="G920" s="1" t="s">
        <v>55</v>
      </c>
      <c r="H920" s="1">
        <v>1911</v>
      </c>
      <c r="I920" s="2">
        <f t="shared" ca="1" si="14"/>
        <v>43232</v>
      </c>
      <c r="J920" s="1" t="str">
        <f ca="1">IFERROR(IF(YEAR(Tabla1[[#This Row],[FECHA EJEC.]])&gt;0,"CONFORME","STANDBY"),"PENDIENTE")</f>
        <v>PENDIENTE</v>
      </c>
      <c r="K920" s="2" t="str">
        <f ca="1">IF(VLOOKUP(RANDBETWEEN(1,20),Tablas!$Q$6:$R$25,2,0)=0,"",Tabla1[[#This Row],[FECHA PROG.]]+VLOOKUP(RANDBETWEEN(1,20),Tablas!$Q$6:$R$25,2,0))</f>
        <v/>
      </c>
      <c r="L920" s="7" t="str">
        <f ca="1">IF(Tabla1[[#This Row],[FECHA EJEC.]]="","",TIME(RANDBETWEEN(9,15),RANDBETWEEN(10,40),0))</f>
        <v/>
      </c>
      <c r="M920" s="7" t="str">
        <f ca="1">IF(Tabla1[[#This Row],[FECHA EJEC.]]="","",Tabla1[[#This Row],[HORA INICIO]]+TIME(RANDBETWEEN(1,4),RANDBETWEEN(10,30),0))</f>
        <v/>
      </c>
      <c r="N920" s="8" t="str">
        <f ca="1">IF(Tabla1[[#This Row],[FECHA EJEC.]]="","",HOUR(Tabla1[[#This Row],[HORA TERMINO]]-Tabla1[[#This Row],[HORA INICIO]])+MINUTE(Tabla1[[#This Row],[HORA TERMINO]]-Tabla1[[#This Row],[HORA INICIO]])/60)</f>
        <v/>
      </c>
      <c r="O920" s="1" t="str">
        <f ca="1">IF(AND(K920=I920,J920="CONFORME"),"FECHA CUMPLIDA",IF(J920="STAND BY","STAND BY",IF(J920=""," ",IF(Tabla1[[#This Row],[FECHA EJEC.]]="","PENDIENTE",CONCATENATE("RETRASO DE ",(K920-I920)," DIAS")))))</f>
        <v>PENDIENTE</v>
      </c>
      <c r="P920" s="2" t="str">
        <f ca="1">VLOOKUP(MONTH(Tabla1[[#This Row],[FECHA PROG.]]),Tabla2[],2,0)</f>
        <v>May</v>
      </c>
      <c r="Q920" s="1">
        <f ca="1">YEAR(Tabla1[[#This Row],[FECHA PROG.]])</f>
        <v>2018</v>
      </c>
      <c r="R920" s="8">
        <f ca="1">360-SUMIFS(Tabla1[HORAS],Tabla1[MÁQUINA],Tabla1[[#This Row],[MÁQUINA]],Tabla1[AÑO],Tabla1[[#This Row],[AÑO]],Tabla1[MES],Tabla1[[#This Row],[MES]])</f>
        <v>357.68333333333334</v>
      </c>
      <c r="S920" s="17">
        <f ca="1">Tabla1[[#This Row],[HORAS DISPONIBLES]]/360</f>
        <v>0.99356481481481485</v>
      </c>
    </row>
    <row r="921" spans="1:19" x14ac:dyDescent="0.2">
      <c r="A921" s="1" t="s">
        <v>188</v>
      </c>
      <c r="B921" s="1" t="s">
        <v>35</v>
      </c>
      <c r="C921" s="1" t="str">
        <f ca="1">VLOOKUP(RANDBETWEEN(1,13),Tablas!$N$7:$O$19,2,0)</f>
        <v>EXCAVADORA</v>
      </c>
      <c r="D921" s="1" t="s">
        <v>12</v>
      </c>
      <c r="E921" s="1" t="s">
        <v>13</v>
      </c>
      <c r="F921" s="1">
        <v>106</v>
      </c>
      <c r="G921" s="1" t="s">
        <v>29</v>
      </c>
      <c r="H921" s="1">
        <v>908</v>
      </c>
      <c r="I921" s="2">
        <f t="shared" ca="1" si="14"/>
        <v>43382</v>
      </c>
      <c r="J921" s="1" t="str">
        <f ca="1">IFERROR(IF(YEAR(Tabla1[[#This Row],[FECHA EJEC.]])&gt;0,"CONFORME","STANDBY"),"PENDIENTE")</f>
        <v>CONFORME</v>
      </c>
      <c r="K921" s="2">
        <f ca="1">IF(VLOOKUP(RANDBETWEEN(1,20),Tablas!$Q$6:$R$25,2,0)=0,"",Tabla1[[#This Row],[FECHA PROG.]]+VLOOKUP(RANDBETWEEN(1,20),Tablas!$Q$6:$R$25,2,0))</f>
        <v>43385</v>
      </c>
      <c r="L921" s="7">
        <f ca="1">IF(Tabla1[[#This Row],[FECHA EJEC.]]="","",TIME(RANDBETWEEN(9,15),RANDBETWEEN(10,40),0))</f>
        <v>0.44097222222222221</v>
      </c>
      <c r="M921" s="7">
        <f ca="1">IF(Tabla1[[#This Row],[FECHA EJEC.]]="","",Tabla1[[#This Row],[HORA INICIO]]+TIME(RANDBETWEEN(1,4),RANDBETWEEN(10,30),0))</f>
        <v>0.49305555555555552</v>
      </c>
      <c r="N921" s="8">
        <f ca="1">IF(Tabla1[[#This Row],[FECHA EJEC.]]="","",HOUR(Tabla1[[#This Row],[HORA TERMINO]]-Tabla1[[#This Row],[HORA INICIO]])+MINUTE(Tabla1[[#This Row],[HORA TERMINO]]-Tabla1[[#This Row],[HORA INICIO]])/60)</f>
        <v>1.25</v>
      </c>
      <c r="O921" s="1" t="str">
        <f ca="1">IF(AND(K921=I921,J921="CONFORME"),"FECHA CUMPLIDA",IF(J921="STAND BY","STAND BY",IF(J921=""," ",IF(Tabla1[[#This Row],[FECHA EJEC.]]="","PENDIENTE",CONCATENATE("RETRASO DE ",(K921-I921)," DIAS")))))</f>
        <v>RETRASO DE 3 DIAS</v>
      </c>
      <c r="P921" s="2" t="str">
        <f ca="1">VLOOKUP(MONTH(Tabla1[[#This Row],[FECHA PROG.]]),Tabla2[],2,0)</f>
        <v>Oct</v>
      </c>
      <c r="Q921" s="1">
        <f ca="1">YEAR(Tabla1[[#This Row],[FECHA PROG.]])</f>
        <v>2018</v>
      </c>
      <c r="R921" s="8">
        <f ca="1">360-SUMIFS(Tabla1[HORAS],Tabla1[MÁQUINA],Tabla1[[#This Row],[MÁQUINA]],Tabla1[AÑO],Tabla1[[#This Row],[AÑO]],Tabla1[MES],Tabla1[[#This Row],[MES]])</f>
        <v>334.95</v>
      </c>
      <c r="S921" s="17">
        <f ca="1">Tabla1[[#This Row],[HORAS DISPONIBLES]]/360</f>
        <v>0.93041666666666667</v>
      </c>
    </row>
    <row r="922" spans="1:19" x14ac:dyDescent="0.2">
      <c r="A922" s="1" t="s">
        <v>188</v>
      </c>
      <c r="B922" s="1" t="s">
        <v>35</v>
      </c>
      <c r="C922" s="1" t="str">
        <f ca="1">VLOOKUP(RANDBETWEEN(1,13),Tablas!$N$7:$O$19,2,0)</f>
        <v>EXCAVADORA</v>
      </c>
      <c r="D922" s="1" t="s">
        <v>12</v>
      </c>
      <c r="E922" s="1" t="s">
        <v>18</v>
      </c>
      <c r="F922" s="1">
        <v>106</v>
      </c>
      <c r="G922" s="1" t="s">
        <v>55</v>
      </c>
      <c r="H922" s="1">
        <v>1911</v>
      </c>
      <c r="I922" s="2">
        <f t="shared" ca="1" si="14"/>
        <v>43564</v>
      </c>
      <c r="J922" s="1" t="str">
        <f ca="1">IFERROR(IF(YEAR(Tabla1[[#This Row],[FECHA EJEC.]])&gt;0,"CONFORME","STANDBY"),"PENDIENTE")</f>
        <v>CONFORME</v>
      </c>
      <c r="K922" s="2">
        <f ca="1">IF(VLOOKUP(RANDBETWEEN(1,20),Tablas!$Q$6:$R$25,2,0)=0,"",Tabla1[[#This Row],[FECHA PROG.]]+VLOOKUP(RANDBETWEEN(1,20),Tablas!$Q$6:$R$25,2,0))</f>
        <v>43568</v>
      </c>
      <c r="L922" s="7">
        <f ca="1">IF(Tabla1[[#This Row],[FECHA EJEC.]]="","",TIME(RANDBETWEEN(9,15),RANDBETWEEN(10,40),0))</f>
        <v>0.43402777777777779</v>
      </c>
      <c r="M922" s="7">
        <f ca="1">IF(Tabla1[[#This Row],[FECHA EJEC.]]="","",Tabla1[[#This Row],[HORA INICIO]]+TIME(RANDBETWEEN(1,4),RANDBETWEEN(10,30),0))</f>
        <v>0.52986111111111112</v>
      </c>
      <c r="N922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922" s="1" t="str">
        <f ca="1">IF(AND(K922=I922,J922="CONFORME"),"FECHA CUMPLIDA",IF(J922="STAND BY","STAND BY",IF(J922=""," ",IF(Tabla1[[#This Row],[FECHA EJEC.]]="","PENDIENTE",CONCATENATE("RETRASO DE ",(K922-I922)," DIAS")))))</f>
        <v>RETRASO DE 4 DIAS</v>
      </c>
      <c r="P922" s="2" t="str">
        <f ca="1">VLOOKUP(MONTH(Tabla1[[#This Row],[FECHA PROG.]]),Tabla2[],2,0)</f>
        <v>Abr</v>
      </c>
      <c r="Q922" s="1">
        <f ca="1">YEAR(Tabla1[[#This Row],[FECHA PROG.]])</f>
        <v>2019</v>
      </c>
      <c r="R922" s="8">
        <f ca="1">360-SUMIFS(Tabla1[HORAS],Tabla1[MÁQUINA],Tabla1[[#This Row],[MÁQUINA]],Tabla1[AÑO],Tabla1[[#This Row],[AÑO]],Tabla1[MES],Tabla1[[#This Row],[MES]])</f>
        <v>349.3</v>
      </c>
      <c r="S922" s="17">
        <f ca="1">Tabla1[[#This Row],[HORAS DISPONIBLES]]/360</f>
        <v>0.97027777777777779</v>
      </c>
    </row>
    <row r="923" spans="1:19" x14ac:dyDescent="0.2">
      <c r="A923" s="1" t="s">
        <v>145</v>
      </c>
      <c r="B923" s="1" t="s">
        <v>39</v>
      </c>
      <c r="C923" s="1" t="str">
        <f ca="1">VLOOKUP(RANDBETWEEN(1,13),Tablas!$N$7:$O$19,2,0)</f>
        <v>DRAGAS</v>
      </c>
      <c r="D923" s="1" t="s">
        <v>12</v>
      </c>
      <c r="E923" s="1" t="s">
        <v>21</v>
      </c>
      <c r="F923" s="1">
        <v>107</v>
      </c>
      <c r="G923" s="1" t="s">
        <v>25</v>
      </c>
      <c r="H923" s="1">
        <v>1168</v>
      </c>
      <c r="I923" s="2">
        <f t="shared" ca="1" si="14"/>
        <v>43277</v>
      </c>
      <c r="J923" s="1" t="str">
        <f ca="1">IFERROR(IF(YEAR(Tabla1[[#This Row],[FECHA EJEC.]])&gt;0,"CONFORME","STANDBY"),"PENDIENTE")</f>
        <v>CONFORME</v>
      </c>
      <c r="K923" s="2">
        <f ca="1">IF(VLOOKUP(RANDBETWEEN(1,20),Tablas!$Q$6:$R$25,2,0)=0,"",Tabla1[[#This Row],[FECHA PROG.]]+VLOOKUP(RANDBETWEEN(1,20),Tablas!$Q$6:$R$25,2,0))</f>
        <v>43280</v>
      </c>
      <c r="L923" s="7">
        <f ca="1">IF(Tabla1[[#This Row],[FECHA EJEC.]]="","",TIME(RANDBETWEEN(9,15),RANDBETWEEN(10,40),0))</f>
        <v>0.48333333333333334</v>
      </c>
      <c r="M923" s="7">
        <f ca="1">IF(Tabla1[[#This Row],[FECHA EJEC.]]="","",Tabla1[[#This Row],[HORA INICIO]]+TIME(RANDBETWEEN(1,4),RANDBETWEEN(10,30),0))</f>
        <v>0.53680555555555554</v>
      </c>
      <c r="N923" s="8">
        <f ca="1">IF(Tabla1[[#This Row],[FECHA EJEC.]]="","",HOUR(Tabla1[[#This Row],[HORA TERMINO]]-Tabla1[[#This Row],[HORA INICIO]])+MINUTE(Tabla1[[#This Row],[HORA TERMINO]]-Tabla1[[#This Row],[HORA INICIO]])/60)</f>
        <v>1.2833333333333332</v>
      </c>
      <c r="O923" s="1" t="str">
        <f ca="1">IF(AND(K923=I923,J923="CONFORME"),"FECHA CUMPLIDA",IF(J923="STAND BY","STAND BY",IF(J923=""," ",IF(Tabla1[[#This Row],[FECHA EJEC.]]="","PENDIENTE",CONCATENATE("RETRASO DE ",(K923-I923)," DIAS")))))</f>
        <v>RETRASO DE 3 DIAS</v>
      </c>
      <c r="P923" s="2" t="str">
        <f ca="1">VLOOKUP(MONTH(Tabla1[[#This Row],[FECHA PROG.]]),Tabla2[],2,0)</f>
        <v>Jun</v>
      </c>
      <c r="Q923" s="1">
        <f ca="1">YEAR(Tabla1[[#This Row],[FECHA PROG.]])</f>
        <v>2018</v>
      </c>
      <c r="R923" s="8">
        <f ca="1">360-SUMIFS(Tabla1[HORAS],Tabla1[MÁQUINA],Tabla1[[#This Row],[MÁQUINA]],Tabla1[AÑO],Tabla1[[#This Row],[AÑO]],Tabla1[MES],Tabla1[[#This Row],[MES]])</f>
        <v>356.51666666666665</v>
      </c>
      <c r="S923" s="17">
        <f ca="1">Tabla1[[#This Row],[HORAS DISPONIBLES]]/360</f>
        <v>0.99032407407407408</v>
      </c>
    </row>
    <row r="924" spans="1:19" x14ac:dyDescent="0.2">
      <c r="A924" s="1" t="s">
        <v>142</v>
      </c>
      <c r="B924" s="1" t="s">
        <v>33</v>
      </c>
      <c r="C924" s="1" t="str">
        <f ca="1">VLOOKUP(RANDBETWEEN(1,13),Tablas!$N$7:$O$19,2,0)</f>
        <v>DRAGALINA</v>
      </c>
      <c r="D924" s="1" t="s">
        <v>12</v>
      </c>
      <c r="E924" s="1" t="s">
        <v>24</v>
      </c>
      <c r="F924" s="1">
        <v>201</v>
      </c>
      <c r="G924" s="1" t="s">
        <v>25</v>
      </c>
      <c r="H924" s="1">
        <v>1168</v>
      </c>
      <c r="I924" s="2">
        <f t="shared" ca="1" si="14"/>
        <v>43498</v>
      </c>
      <c r="J924" s="1" t="str">
        <f ca="1">IFERROR(IF(YEAR(Tabla1[[#This Row],[FECHA EJEC.]])&gt;0,"CONFORME","STANDBY"),"PENDIENTE")</f>
        <v>PENDIENTE</v>
      </c>
      <c r="K924" s="2" t="str">
        <f ca="1">IF(VLOOKUP(RANDBETWEEN(1,20),Tablas!$Q$6:$R$25,2,0)=0,"",Tabla1[[#This Row],[FECHA PROG.]]+VLOOKUP(RANDBETWEEN(1,20),Tablas!$Q$6:$R$25,2,0))</f>
        <v/>
      </c>
      <c r="L924" s="7" t="str">
        <f ca="1">IF(Tabla1[[#This Row],[FECHA EJEC.]]="","",TIME(RANDBETWEEN(9,15),RANDBETWEEN(10,40),0))</f>
        <v/>
      </c>
      <c r="M924" s="7" t="str">
        <f ca="1">IF(Tabla1[[#This Row],[FECHA EJEC.]]="","",Tabla1[[#This Row],[HORA INICIO]]+TIME(RANDBETWEEN(1,4),RANDBETWEEN(10,30),0))</f>
        <v/>
      </c>
      <c r="N924" s="8" t="str">
        <f ca="1">IF(Tabla1[[#This Row],[FECHA EJEC.]]="","",HOUR(Tabla1[[#This Row],[HORA TERMINO]]-Tabla1[[#This Row],[HORA INICIO]])+MINUTE(Tabla1[[#This Row],[HORA TERMINO]]-Tabla1[[#This Row],[HORA INICIO]])/60)</f>
        <v/>
      </c>
      <c r="O924" s="1" t="str">
        <f ca="1">IF(AND(K924=I924,J924="CONFORME"),"FECHA CUMPLIDA",IF(J924="STAND BY","STAND BY",IF(J924=""," ",IF(Tabla1[[#This Row],[FECHA EJEC.]]="","PENDIENTE",CONCATENATE("RETRASO DE ",(K924-I924)," DIAS")))))</f>
        <v>PENDIENTE</v>
      </c>
      <c r="P924" s="2" t="str">
        <f ca="1">VLOOKUP(MONTH(Tabla1[[#This Row],[FECHA PROG.]]),Tabla2[],2,0)</f>
        <v>Feb</v>
      </c>
      <c r="Q924" s="1">
        <f ca="1">YEAR(Tabla1[[#This Row],[FECHA PROG.]])</f>
        <v>2019</v>
      </c>
      <c r="R924" s="8">
        <f ca="1">360-SUMIFS(Tabla1[HORAS],Tabla1[MÁQUINA],Tabla1[[#This Row],[MÁQUINA]],Tabla1[AÑO],Tabla1[[#This Row],[AÑO]],Tabla1[MES],Tabla1[[#This Row],[MES]])</f>
        <v>360</v>
      </c>
      <c r="S924" s="17">
        <f ca="1">Tabla1[[#This Row],[HORAS DISPONIBLES]]/360</f>
        <v>1</v>
      </c>
    </row>
    <row r="925" spans="1:19" x14ac:dyDescent="0.2">
      <c r="A925" s="1" t="s">
        <v>151</v>
      </c>
      <c r="B925" s="1" t="s">
        <v>49</v>
      </c>
      <c r="C925" s="1" t="str">
        <f ca="1">VLOOKUP(RANDBETWEEN(1,13),Tablas!$N$7:$O$19,2,0)</f>
        <v>LAS VOLQUETAS</v>
      </c>
      <c r="D925" s="1" t="s">
        <v>12</v>
      </c>
      <c r="E925" s="1" t="s">
        <v>13</v>
      </c>
      <c r="F925" s="1">
        <v>107</v>
      </c>
      <c r="G925" s="1" t="s">
        <v>14</v>
      </c>
      <c r="H925" s="1">
        <v>1420</v>
      </c>
      <c r="I925" s="2">
        <f t="shared" ca="1" si="14"/>
        <v>43584</v>
      </c>
      <c r="J925" s="1" t="str">
        <f ca="1">IFERROR(IF(YEAR(Tabla1[[#This Row],[FECHA EJEC.]])&gt;0,"CONFORME","STANDBY"),"PENDIENTE")</f>
        <v>CONFORME</v>
      </c>
      <c r="K925" s="2">
        <f ca="1">IF(VLOOKUP(RANDBETWEEN(1,20),Tablas!$Q$6:$R$25,2,0)=0,"",Tabla1[[#This Row],[FECHA PROG.]]+VLOOKUP(RANDBETWEEN(1,20),Tablas!$Q$6:$R$25,2,0))</f>
        <v>43586</v>
      </c>
      <c r="L925" s="7">
        <f ca="1">IF(Tabla1[[#This Row],[FECHA EJEC.]]="","",TIME(RANDBETWEEN(9,15),RANDBETWEEN(10,40),0))</f>
        <v>0.60833333333333328</v>
      </c>
      <c r="M925" s="7">
        <f ca="1">IF(Tabla1[[#This Row],[FECHA EJEC.]]="","",Tabla1[[#This Row],[HORA INICIO]]+TIME(RANDBETWEEN(1,4),RANDBETWEEN(10,30),0))</f>
        <v>0.7</v>
      </c>
      <c r="N925" s="8">
        <f ca="1">IF(Tabla1[[#This Row],[FECHA EJEC.]]="","",HOUR(Tabla1[[#This Row],[HORA TERMINO]]-Tabla1[[#This Row],[HORA INICIO]])+MINUTE(Tabla1[[#This Row],[HORA TERMINO]]-Tabla1[[#This Row],[HORA INICIO]])/60)</f>
        <v>2.2000000000000002</v>
      </c>
      <c r="O925" s="1" t="str">
        <f ca="1">IF(AND(K925=I925,J925="CONFORME"),"FECHA CUMPLIDA",IF(J925="STAND BY","STAND BY",IF(J925=""," ",IF(Tabla1[[#This Row],[FECHA EJEC.]]="","PENDIENTE",CONCATENATE("RETRASO DE ",(K925-I925)," DIAS")))))</f>
        <v>RETRASO DE 2 DIAS</v>
      </c>
      <c r="P925" s="2" t="str">
        <f ca="1">VLOOKUP(MONTH(Tabla1[[#This Row],[FECHA PROG.]]),Tabla2[],2,0)</f>
        <v>Abr</v>
      </c>
      <c r="Q925" s="1">
        <f ca="1">YEAR(Tabla1[[#This Row],[FECHA PROG.]])</f>
        <v>2019</v>
      </c>
      <c r="R925" s="8">
        <f ca="1">360-SUMIFS(Tabla1[HORAS],Tabla1[MÁQUINA],Tabla1[[#This Row],[MÁQUINA]],Tabla1[AÑO],Tabla1[[#This Row],[AÑO]],Tabla1[MES],Tabla1[[#This Row],[MES]])</f>
        <v>353.31666666666666</v>
      </c>
      <c r="S925" s="17">
        <f ca="1">Tabla1[[#This Row],[HORAS DISPONIBLES]]/360</f>
        <v>0.98143518518518513</v>
      </c>
    </row>
    <row r="926" spans="1:19" x14ac:dyDescent="0.2">
      <c r="A926" s="1" t="s">
        <v>154</v>
      </c>
      <c r="B926" s="1" t="s">
        <v>63</v>
      </c>
      <c r="C926" s="1" t="str">
        <f ca="1">VLOOKUP(RANDBETWEEN(1,13),Tablas!$N$7:$O$19,2,0)</f>
        <v>ESCREPA</v>
      </c>
      <c r="E926" s="1" t="s">
        <v>18</v>
      </c>
      <c r="F926" s="1">
        <v>107</v>
      </c>
      <c r="G926" s="1" t="s">
        <v>55</v>
      </c>
      <c r="H926" s="1">
        <v>1911</v>
      </c>
      <c r="I926" s="2">
        <f t="shared" ca="1" si="14"/>
        <v>43477</v>
      </c>
      <c r="J926" s="1" t="str">
        <f ca="1">IFERROR(IF(YEAR(Tabla1[[#This Row],[FECHA EJEC.]])&gt;0,"CONFORME","STANDBY"),"PENDIENTE")</f>
        <v>PENDIENTE</v>
      </c>
      <c r="K926" s="2" t="str">
        <f ca="1">IF(VLOOKUP(RANDBETWEEN(1,20),Tablas!$Q$6:$R$25,2,0)=0,"",Tabla1[[#This Row],[FECHA PROG.]]+VLOOKUP(RANDBETWEEN(1,20),Tablas!$Q$6:$R$25,2,0))</f>
        <v/>
      </c>
      <c r="L926" s="7" t="str">
        <f ca="1">IF(Tabla1[[#This Row],[FECHA EJEC.]]="","",TIME(RANDBETWEEN(9,15),RANDBETWEEN(10,40),0))</f>
        <v/>
      </c>
      <c r="M926" s="7" t="str">
        <f ca="1">IF(Tabla1[[#This Row],[FECHA EJEC.]]="","",Tabla1[[#This Row],[HORA INICIO]]+TIME(RANDBETWEEN(1,4),RANDBETWEEN(10,30),0))</f>
        <v/>
      </c>
      <c r="N926" s="8" t="str">
        <f ca="1">IF(Tabla1[[#This Row],[FECHA EJEC.]]="","",HOUR(Tabla1[[#This Row],[HORA TERMINO]]-Tabla1[[#This Row],[HORA INICIO]])+MINUTE(Tabla1[[#This Row],[HORA TERMINO]]-Tabla1[[#This Row],[HORA INICIO]])/60)</f>
        <v/>
      </c>
      <c r="O926" s="1" t="str">
        <f ca="1">IF(AND(K926=I926,J926="CONFORME"),"FECHA CUMPLIDA",IF(J926="STAND BY","STAND BY",IF(J926=""," ",IF(Tabla1[[#This Row],[FECHA EJEC.]]="","PENDIENTE",CONCATENATE("RETRASO DE ",(K926-I926)," DIAS")))))</f>
        <v>PENDIENTE</v>
      </c>
      <c r="P926" s="2" t="str">
        <f ca="1">VLOOKUP(MONTH(Tabla1[[#This Row],[FECHA PROG.]]),Tabla2[],2,0)</f>
        <v>Ene</v>
      </c>
      <c r="Q926" s="1">
        <f ca="1">YEAR(Tabla1[[#This Row],[FECHA PROG.]])</f>
        <v>2019</v>
      </c>
      <c r="R926" s="8">
        <f ca="1">360-SUMIFS(Tabla1[HORAS],Tabla1[MÁQUINA],Tabla1[[#This Row],[MÁQUINA]],Tabla1[AÑO],Tabla1[[#This Row],[AÑO]],Tabla1[MES],Tabla1[[#This Row],[MES]])</f>
        <v>342.5</v>
      </c>
      <c r="S926" s="17">
        <f ca="1">Tabla1[[#This Row],[HORAS DISPONIBLES]]/360</f>
        <v>0.95138888888888884</v>
      </c>
    </row>
    <row r="927" spans="1:19" x14ac:dyDescent="0.2">
      <c r="A927" s="1" t="s">
        <v>196</v>
      </c>
      <c r="B927" s="1" t="s">
        <v>105</v>
      </c>
      <c r="C927" s="1" t="str">
        <f ca="1">VLOOKUP(RANDBETWEEN(1,13),Tablas!$N$7:$O$19,2,0)</f>
        <v>RETROEXCAVADORA</v>
      </c>
      <c r="E927" s="1" t="s">
        <v>13</v>
      </c>
      <c r="F927" s="1">
        <v>107</v>
      </c>
      <c r="G927" s="1" t="s">
        <v>55</v>
      </c>
      <c r="H927" s="1">
        <v>1911</v>
      </c>
      <c r="I927" s="2">
        <f t="shared" ca="1" si="14"/>
        <v>43263</v>
      </c>
      <c r="J927" s="1" t="str">
        <f ca="1">IFERROR(IF(YEAR(Tabla1[[#This Row],[FECHA EJEC.]])&gt;0,"CONFORME","STANDBY"),"PENDIENTE")</f>
        <v>CONFORME</v>
      </c>
      <c r="K927" s="2">
        <f ca="1">IF(VLOOKUP(RANDBETWEEN(1,20),Tablas!$Q$6:$R$25,2,0)=0,"",Tabla1[[#This Row],[FECHA PROG.]]+VLOOKUP(RANDBETWEEN(1,20),Tablas!$Q$6:$R$25,2,0))</f>
        <v>43266</v>
      </c>
      <c r="L927" s="7">
        <f ca="1">IF(Tabla1[[#This Row],[FECHA EJEC.]]="","",TIME(RANDBETWEEN(9,15),RANDBETWEEN(10,40),0))</f>
        <v>0.65208333333333335</v>
      </c>
      <c r="M927" s="7">
        <f ca="1">IF(Tabla1[[#This Row],[FECHA EJEC.]]="","",Tabla1[[#This Row],[HORA INICIO]]+TIME(RANDBETWEEN(1,4),RANDBETWEEN(10,30),0))</f>
        <v>0.74791666666666667</v>
      </c>
      <c r="N927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927" s="1" t="str">
        <f ca="1">IF(AND(K927=I927,J927="CONFORME"),"FECHA CUMPLIDA",IF(J927="STAND BY","STAND BY",IF(J927=""," ",IF(Tabla1[[#This Row],[FECHA EJEC.]]="","PENDIENTE",CONCATENATE("RETRASO DE ",(K927-I927)," DIAS")))))</f>
        <v>RETRASO DE 3 DIAS</v>
      </c>
      <c r="P927" s="2" t="str">
        <f ca="1">VLOOKUP(MONTH(Tabla1[[#This Row],[FECHA PROG.]]),Tabla2[],2,0)</f>
        <v>Jun</v>
      </c>
      <c r="Q927" s="1">
        <f ca="1">YEAR(Tabla1[[#This Row],[FECHA PROG.]])</f>
        <v>2018</v>
      </c>
      <c r="R927" s="8">
        <f ca="1">360-SUMIFS(Tabla1[HORAS],Tabla1[MÁQUINA],Tabla1[[#This Row],[MÁQUINA]],Tabla1[AÑO],Tabla1[[#This Row],[AÑO]],Tabla1[MES],Tabla1[[#This Row],[MES]])</f>
        <v>356.26666666666665</v>
      </c>
      <c r="S927" s="17">
        <f ca="1">Tabla1[[#This Row],[HORAS DISPONIBLES]]/360</f>
        <v>0.98962962962962964</v>
      </c>
    </row>
    <row r="928" spans="1:19" x14ac:dyDescent="0.2">
      <c r="A928" s="1" t="s">
        <v>196</v>
      </c>
      <c r="B928" s="1" t="s">
        <v>105</v>
      </c>
      <c r="C928" s="1" t="str">
        <f ca="1">VLOOKUP(RANDBETWEEN(1,13),Tablas!$N$7:$O$19,2,0)</f>
        <v>DRAGALINA</v>
      </c>
      <c r="E928" s="1" t="s">
        <v>18</v>
      </c>
      <c r="F928" s="1">
        <v>107</v>
      </c>
      <c r="G928" s="1" t="s">
        <v>55</v>
      </c>
      <c r="H928" s="1">
        <v>1911</v>
      </c>
      <c r="I928" s="2">
        <f t="shared" ca="1" si="14"/>
        <v>43265</v>
      </c>
      <c r="J928" s="1" t="str">
        <f ca="1">IFERROR(IF(YEAR(Tabla1[[#This Row],[FECHA EJEC.]])&gt;0,"CONFORME","STANDBY"),"PENDIENTE")</f>
        <v>CONFORME</v>
      </c>
      <c r="K928" s="2">
        <f ca="1">IF(VLOOKUP(RANDBETWEEN(1,20),Tablas!$Q$6:$R$25,2,0)=0,"",Tabla1[[#This Row],[FECHA PROG.]]+VLOOKUP(RANDBETWEEN(1,20),Tablas!$Q$6:$R$25,2,0))</f>
        <v>43269</v>
      </c>
      <c r="L928" s="7">
        <f ca="1">IF(Tabla1[[#This Row],[FECHA EJEC.]]="","",TIME(RANDBETWEEN(9,15),RANDBETWEEN(10,40),0))</f>
        <v>0.52152777777777781</v>
      </c>
      <c r="M928" s="7">
        <f ca="1">IF(Tabla1[[#This Row],[FECHA EJEC.]]="","",Tabla1[[#This Row],[HORA INICIO]]+TIME(RANDBETWEEN(1,4),RANDBETWEEN(10,30),0))</f>
        <v>0.58125000000000004</v>
      </c>
      <c r="N928" s="8">
        <f ca="1">IF(Tabla1[[#This Row],[FECHA EJEC.]]="","",HOUR(Tabla1[[#This Row],[HORA TERMINO]]-Tabla1[[#This Row],[HORA INICIO]])+MINUTE(Tabla1[[#This Row],[HORA TERMINO]]-Tabla1[[#This Row],[HORA INICIO]])/60)</f>
        <v>1.4333333333333333</v>
      </c>
      <c r="O928" s="1" t="str">
        <f ca="1">IF(AND(K928=I928,J928="CONFORME"),"FECHA CUMPLIDA",IF(J928="STAND BY","STAND BY",IF(J928=""," ",IF(Tabla1[[#This Row],[FECHA EJEC.]]="","PENDIENTE",CONCATENATE("RETRASO DE ",(K928-I928)," DIAS")))))</f>
        <v>RETRASO DE 4 DIAS</v>
      </c>
      <c r="P928" s="2" t="str">
        <f ca="1">VLOOKUP(MONTH(Tabla1[[#This Row],[FECHA PROG.]]),Tabla2[],2,0)</f>
        <v>Jun</v>
      </c>
      <c r="Q928" s="1">
        <f ca="1">YEAR(Tabla1[[#This Row],[FECHA PROG.]])</f>
        <v>2018</v>
      </c>
      <c r="R928" s="8">
        <f ca="1">360-SUMIFS(Tabla1[HORAS],Tabla1[MÁQUINA],Tabla1[[#This Row],[MÁQUINA]],Tabla1[AÑO],Tabla1[[#This Row],[AÑO]],Tabla1[MES],Tabla1[[#This Row],[MES]])</f>
        <v>356.26666666666665</v>
      </c>
      <c r="S928" s="17">
        <f ca="1">Tabla1[[#This Row],[HORAS DISPONIBLES]]/360</f>
        <v>0.98962962962962964</v>
      </c>
    </row>
    <row r="929" spans="1:19" x14ac:dyDescent="0.2">
      <c r="A929" s="1" t="s">
        <v>139</v>
      </c>
      <c r="B929" s="1" t="s">
        <v>28</v>
      </c>
      <c r="C929" s="1" t="str">
        <f ca="1">VLOOKUP(RANDBETWEEN(1,13),Tablas!$N$7:$O$19,2,0)</f>
        <v>PAVIMENTADORA</v>
      </c>
      <c r="D929" s="1" t="s">
        <v>12</v>
      </c>
      <c r="E929" s="1" t="s">
        <v>13</v>
      </c>
      <c r="F929" s="1">
        <v>106</v>
      </c>
      <c r="G929" s="1" t="s">
        <v>29</v>
      </c>
      <c r="H929" s="1">
        <v>908</v>
      </c>
      <c r="I929" s="2">
        <f t="shared" ca="1" si="14"/>
        <v>43220</v>
      </c>
      <c r="J929" s="1" t="str">
        <f ca="1">IFERROR(IF(YEAR(Tabla1[[#This Row],[FECHA EJEC.]])&gt;0,"CONFORME","STANDBY"),"PENDIENTE")</f>
        <v>PENDIENTE</v>
      </c>
      <c r="K929" s="2" t="str">
        <f ca="1">IF(VLOOKUP(RANDBETWEEN(1,20),Tablas!$Q$6:$R$25,2,0)=0,"",Tabla1[[#This Row],[FECHA PROG.]]+VLOOKUP(RANDBETWEEN(1,20),Tablas!$Q$6:$R$25,2,0))</f>
        <v/>
      </c>
      <c r="L929" s="7" t="str">
        <f ca="1">IF(Tabla1[[#This Row],[FECHA EJEC.]]="","",TIME(RANDBETWEEN(9,15),RANDBETWEEN(10,40),0))</f>
        <v/>
      </c>
      <c r="M929" s="7" t="str">
        <f ca="1">IF(Tabla1[[#This Row],[FECHA EJEC.]]="","",Tabla1[[#This Row],[HORA INICIO]]+TIME(RANDBETWEEN(1,4),RANDBETWEEN(10,30),0))</f>
        <v/>
      </c>
      <c r="N929" s="8" t="str">
        <f ca="1">IF(Tabla1[[#This Row],[FECHA EJEC.]]="","",HOUR(Tabla1[[#This Row],[HORA TERMINO]]-Tabla1[[#This Row],[HORA INICIO]])+MINUTE(Tabla1[[#This Row],[HORA TERMINO]]-Tabla1[[#This Row],[HORA INICIO]])/60)</f>
        <v/>
      </c>
      <c r="O929" s="1" t="str">
        <f ca="1">IF(AND(K929=I929,J929="CONFORME"),"FECHA CUMPLIDA",IF(J929="STAND BY","STAND BY",IF(J929=""," ",IF(Tabla1[[#This Row],[FECHA EJEC.]]="","PENDIENTE",CONCATENATE("RETRASO DE ",(K929-I929)," DIAS")))))</f>
        <v>PENDIENTE</v>
      </c>
      <c r="P929" s="2" t="str">
        <f ca="1">VLOOKUP(MONTH(Tabla1[[#This Row],[FECHA PROG.]]),Tabla2[],2,0)</f>
        <v>Abr</v>
      </c>
      <c r="Q929" s="1">
        <f ca="1">YEAR(Tabla1[[#This Row],[FECHA PROG.]])</f>
        <v>2018</v>
      </c>
      <c r="R929" s="8">
        <f ca="1">360-SUMIFS(Tabla1[HORAS],Tabla1[MÁQUINA],Tabla1[[#This Row],[MÁQUINA]],Tabla1[AÑO],Tabla1[[#This Row],[AÑO]],Tabla1[MES],Tabla1[[#This Row],[MES]])</f>
        <v>322.14999999999998</v>
      </c>
      <c r="S929" s="17">
        <f ca="1">Tabla1[[#This Row],[HORAS DISPONIBLES]]/360</f>
        <v>0.894861111111111</v>
      </c>
    </row>
    <row r="930" spans="1:19" x14ac:dyDescent="0.2">
      <c r="A930" s="1" t="s">
        <v>139</v>
      </c>
      <c r="B930" s="1" t="s">
        <v>28</v>
      </c>
      <c r="C930" s="1" t="str">
        <f ca="1">VLOOKUP(RANDBETWEEN(1,13),Tablas!$N$7:$O$19,2,0)</f>
        <v>MOTOTRAILLA</v>
      </c>
      <c r="D930" s="1" t="s">
        <v>12</v>
      </c>
      <c r="E930" s="1" t="s">
        <v>18</v>
      </c>
      <c r="F930" s="1">
        <v>106</v>
      </c>
      <c r="G930" s="1" t="s">
        <v>55</v>
      </c>
      <c r="H930" s="1">
        <v>1911</v>
      </c>
      <c r="I930" s="2">
        <f t="shared" ca="1" si="14"/>
        <v>43166</v>
      </c>
      <c r="J930" s="1" t="str">
        <f ca="1">IFERROR(IF(YEAR(Tabla1[[#This Row],[FECHA EJEC.]])&gt;0,"CONFORME","STANDBY"),"PENDIENTE")</f>
        <v>PENDIENTE</v>
      </c>
      <c r="K930" s="2" t="str">
        <f ca="1">IF(VLOOKUP(RANDBETWEEN(1,20),Tablas!$Q$6:$R$25,2,0)=0,"",Tabla1[[#This Row],[FECHA PROG.]]+VLOOKUP(RANDBETWEEN(1,20),Tablas!$Q$6:$R$25,2,0))</f>
        <v/>
      </c>
      <c r="L930" s="7" t="str">
        <f ca="1">IF(Tabla1[[#This Row],[FECHA EJEC.]]="","",TIME(RANDBETWEEN(9,15),RANDBETWEEN(10,40),0))</f>
        <v/>
      </c>
      <c r="M930" s="7" t="str">
        <f ca="1">IF(Tabla1[[#This Row],[FECHA EJEC.]]="","",Tabla1[[#This Row],[HORA INICIO]]+TIME(RANDBETWEEN(1,4),RANDBETWEEN(10,30),0))</f>
        <v/>
      </c>
      <c r="N930" s="8" t="str">
        <f ca="1">IF(Tabla1[[#This Row],[FECHA EJEC.]]="","",HOUR(Tabla1[[#This Row],[HORA TERMINO]]-Tabla1[[#This Row],[HORA INICIO]])+MINUTE(Tabla1[[#This Row],[HORA TERMINO]]-Tabla1[[#This Row],[HORA INICIO]])/60)</f>
        <v/>
      </c>
      <c r="O930" s="1" t="str">
        <f ca="1">IF(AND(K930=I930,J930="CONFORME"),"FECHA CUMPLIDA",IF(J930="STAND BY","STAND BY",IF(J930=""," ",IF(Tabla1[[#This Row],[FECHA EJEC.]]="","PENDIENTE",CONCATENATE("RETRASO DE ",(K930-I930)," DIAS")))))</f>
        <v>PENDIENTE</v>
      </c>
      <c r="P930" s="2" t="str">
        <f ca="1">VLOOKUP(MONTH(Tabla1[[#This Row],[FECHA PROG.]]),Tabla2[],2,0)</f>
        <v>Mar</v>
      </c>
      <c r="Q930" s="1">
        <f ca="1">YEAR(Tabla1[[#This Row],[FECHA PROG.]])</f>
        <v>2018</v>
      </c>
      <c r="R930" s="8">
        <f ca="1">360-SUMIFS(Tabla1[HORAS],Tabla1[MÁQUINA],Tabla1[[#This Row],[MÁQUINA]],Tabla1[AÑO],Tabla1[[#This Row],[AÑO]],Tabla1[MES],Tabla1[[#This Row],[MES]])</f>
        <v>303.93333333333334</v>
      </c>
      <c r="S930" s="17">
        <f ca="1">Tabla1[[#This Row],[HORAS DISPONIBLES]]/360</f>
        <v>0.84425925925925926</v>
      </c>
    </row>
    <row r="931" spans="1:19" x14ac:dyDescent="0.2">
      <c r="A931" s="1" t="s">
        <v>144</v>
      </c>
      <c r="B931" s="1" t="s">
        <v>36</v>
      </c>
      <c r="C931" s="1" t="str">
        <f ca="1">VLOOKUP(RANDBETWEEN(1,13),Tablas!$N$7:$O$19,2,0)</f>
        <v>DRAGAS</v>
      </c>
      <c r="D931" s="1" t="s">
        <v>12</v>
      </c>
      <c r="E931" s="1" t="s">
        <v>21</v>
      </c>
      <c r="F931" s="1">
        <v>107</v>
      </c>
      <c r="G931" s="1" t="s">
        <v>25</v>
      </c>
      <c r="H931" s="1">
        <v>1168</v>
      </c>
      <c r="I931" s="2">
        <f t="shared" ca="1" si="14"/>
        <v>43225</v>
      </c>
      <c r="J931" s="1" t="str">
        <f ca="1">IFERROR(IF(YEAR(Tabla1[[#This Row],[FECHA EJEC.]])&gt;0,"CONFORME","STANDBY"),"PENDIENTE")</f>
        <v>CONFORME</v>
      </c>
      <c r="K931" s="2">
        <f ca="1">IF(VLOOKUP(RANDBETWEEN(1,20),Tablas!$Q$6:$R$25,2,0)=0,"",Tabla1[[#This Row],[FECHA PROG.]]+VLOOKUP(RANDBETWEEN(1,20),Tablas!$Q$6:$R$25,2,0))</f>
        <v>43229</v>
      </c>
      <c r="L931" s="7">
        <f ca="1">IF(Tabla1[[#This Row],[FECHA EJEC.]]="","",TIME(RANDBETWEEN(9,15),RANDBETWEEN(10,40),0))</f>
        <v>0.55902777777777779</v>
      </c>
      <c r="M931" s="7">
        <f ca="1">IF(Tabla1[[#This Row],[FECHA EJEC.]]="","",Tabla1[[#This Row],[HORA INICIO]]+TIME(RANDBETWEEN(1,4),RANDBETWEEN(10,30),0))</f>
        <v>0.74583333333333335</v>
      </c>
      <c r="N931" s="8">
        <f ca="1">IF(Tabla1[[#This Row],[FECHA EJEC.]]="","",HOUR(Tabla1[[#This Row],[HORA TERMINO]]-Tabla1[[#This Row],[HORA INICIO]])+MINUTE(Tabla1[[#This Row],[HORA TERMINO]]-Tabla1[[#This Row],[HORA INICIO]])/60)</f>
        <v>4.4833333333333334</v>
      </c>
      <c r="O931" s="1" t="str">
        <f ca="1">IF(AND(K931=I931,J931="CONFORME"),"FECHA CUMPLIDA",IF(J931="STAND BY","STAND BY",IF(J931=""," ",IF(Tabla1[[#This Row],[FECHA EJEC.]]="","PENDIENTE",CONCATENATE("RETRASO DE ",(K931-I931)," DIAS")))))</f>
        <v>RETRASO DE 4 DIAS</v>
      </c>
      <c r="P931" s="2" t="str">
        <f ca="1">VLOOKUP(MONTH(Tabla1[[#This Row],[FECHA PROG.]]),Tabla2[],2,0)</f>
        <v>May</v>
      </c>
      <c r="Q931" s="1">
        <f ca="1">YEAR(Tabla1[[#This Row],[FECHA PROG.]])</f>
        <v>2018</v>
      </c>
      <c r="R931" s="8">
        <f ca="1">360-SUMIFS(Tabla1[HORAS],Tabla1[MÁQUINA],Tabla1[[#This Row],[MÁQUINA]],Tabla1[AÑO],Tabla1[[#This Row],[AÑO]],Tabla1[MES],Tabla1[[#This Row],[MES]])</f>
        <v>351.3</v>
      </c>
      <c r="S931" s="17">
        <f ca="1">Tabla1[[#This Row],[HORAS DISPONIBLES]]/360</f>
        <v>0.97583333333333333</v>
      </c>
    </row>
    <row r="932" spans="1:19" x14ac:dyDescent="0.2">
      <c r="A932" s="1" t="s">
        <v>142</v>
      </c>
      <c r="B932" s="1" t="s">
        <v>37</v>
      </c>
      <c r="C932" s="1" t="str">
        <f ca="1">VLOOKUP(RANDBETWEEN(1,13),Tablas!$N$7:$O$19,2,0)</f>
        <v>CARGADORA</v>
      </c>
      <c r="D932" s="1" t="s">
        <v>12</v>
      </c>
      <c r="E932" s="1" t="s">
        <v>24</v>
      </c>
      <c r="F932" s="1">
        <v>201</v>
      </c>
      <c r="G932" s="1" t="s">
        <v>25</v>
      </c>
      <c r="H932" s="1">
        <v>1168</v>
      </c>
      <c r="I932" s="2">
        <f t="shared" ca="1" si="14"/>
        <v>43452</v>
      </c>
      <c r="J932" s="1" t="str">
        <f ca="1">IFERROR(IF(YEAR(Tabla1[[#This Row],[FECHA EJEC.]])&gt;0,"CONFORME","STANDBY"),"PENDIENTE")</f>
        <v>CONFORME</v>
      </c>
      <c r="K932" s="2">
        <f ca="1">IF(VLOOKUP(RANDBETWEEN(1,20),Tablas!$Q$6:$R$25,2,0)=0,"",Tabla1[[#This Row],[FECHA PROG.]]+VLOOKUP(RANDBETWEEN(1,20),Tablas!$Q$6:$R$25,2,0))</f>
        <v>43456</v>
      </c>
      <c r="L932" s="7">
        <f ca="1">IF(Tabla1[[#This Row],[FECHA EJEC.]]="","",TIME(RANDBETWEEN(9,15),RANDBETWEEN(10,40),0))</f>
        <v>0.59791666666666665</v>
      </c>
      <c r="M932" s="7">
        <f ca="1">IF(Tabla1[[#This Row],[FECHA EJEC.]]="","",Tabla1[[#This Row],[HORA INICIO]]+TIME(RANDBETWEEN(1,4),RANDBETWEEN(10,30),0))</f>
        <v>0.77152777777777781</v>
      </c>
      <c r="N932" s="8">
        <f ca="1">IF(Tabla1[[#This Row],[FECHA EJEC.]]="","",HOUR(Tabla1[[#This Row],[HORA TERMINO]]-Tabla1[[#This Row],[HORA INICIO]])+MINUTE(Tabla1[[#This Row],[HORA TERMINO]]-Tabla1[[#This Row],[HORA INICIO]])/60)</f>
        <v>4.166666666666667</v>
      </c>
      <c r="O932" s="1" t="str">
        <f ca="1">IF(AND(K932=I932,J932="CONFORME"),"FECHA CUMPLIDA",IF(J932="STAND BY","STAND BY",IF(J932=""," ",IF(Tabla1[[#This Row],[FECHA EJEC.]]="","PENDIENTE",CONCATENATE("RETRASO DE ",(K932-I932)," DIAS")))))</f>
        <v>RETRASO DE 4 DIAS</v>
      </c>
      <c r="P932" s="2" t="str">
        <f ca="1">VLOOKUP(MONTH(Tabla1[[#This Row],[FECHA PROG.]]),Tabla2[],2,0)</f>
        <v>Dic</v>
      </c>
      <c r="Q932" s="1">
        <f ca="1">YEAR(Tabla1[[#This Row],[FECHA PROG.]])</f>
        <v>2018</v>
      </c>
      <c r="R932" s="8">
        <f ca="1">360-SUMIFS(Tabla1[HORAS],Tabla1[MÁQUINA],Tabla1[[#This Row],[MÁQUINA]],Tabla1[AÑO],Tabla1[[#This Row],[AÑO]],Tabla1[MES],Tabla1[[#This Row],[MES]])</f>
        <v>350.33333333333331</v>
      </c>
      <c r="S932" s="17">
        <f ca="1">Tabla1[[#This Row],[HORAS DISPONIBLES]]/360</f>
        <v>0.9731481481481481</v>
      </c>
    </row>
    <row r="933" spans="1:19" x14ac:dyDescent="0.2">
      <c r="A933" s="1" t="s">
        <v>141</v>
      </c>
      <c r="B933" s="1" t="s">
        <v>50</v>
      </c>
      <c r="C933" s="1" t="str">
        <f ca="1">VLOOKUP(RANDBETWEEN(1,13),Tablas!$N$7:$O$19,2,0)</f>
        <v>ESCREPA</v>
      </c>
      <c r="D933" s="1" t="s">
        <v>12</v>
      </c>
      <c r="E933" s="1" t="s">
        <v>13</v>
      </c>
      <c r="F933" s="1">
        <v>107</v>
      </c>
      <c r="G933" s="1" t="s">
        <v>14</v>
      </c>
      <c r="H933" s="1">
        <v>1420</v>
      </c>
      <c r="I933" s="2">
        <f t="shared" ca="1" si="14"/>
        <v>43180</v>
      </c>
      <c r="J933" s="1" t="str">
        <f ca="1">IFERROR(IF(YEAR(Tabla1[[#This Row],[FECHA EJEC.]])&gt;0,"CONFORME","STANDBY"),"PENDIENTE")</f>
        <v>CONFORME</v>
      </c>
      <c r="K933" s="2">
        <f ca="1">IF(VLOOKUP(RANDBETWEEN(1,20),Tablas!$Q$6:$R$25,2,0)=0,"",Tabla1[[#This Row],[FECHA PROG.]]+VLOOKUP(RANDBETWEEN(1,20),Tablas!$Q$6:$R$25,2,0))</f>
        <v>43180</v>
      </c>
      <c r="L933" s="7">
        <f ca="1">IF(Tabla1[[#This Row],[FECHA EJEC.]]="","",TIME(RANDBETWEEN(9,15),RANDBETWEEN(10,40),0))</f>
        <v>0.52152777777777781</v>
      </c>
      <c r="M933" s="7">
        <f ca="1">IF(Tabla1[[#This Row],[FECHA EJEC.]]="","",Tabla1[[#This Row],[HORA INICIO]]+TIME(RANDBETWEEN(1,4),RANDBETWEEN(10,30),0))</f>
        <v>0.66041666666666665</v>
      </c>
      <c r="N933" s="8">
        <f ca="1">IF(Tabla1[[#This Row],[FECHA EJEC.]]="","",HOUR(Tabla1[[#This Row],[HORA TERMINO]]-Tabla1[[#This Row],[HORA INICIO]])+MINUTE(Tabla1[[#This Row],[HORA TERMINO]]-Tabla1[[#This Row],[HORA INICIO]])/60)</f>
        <v>3.3333333333333335</v>
      </c>
      <c r="O933" s="1" t="str">
        <f ca="1">IF(AND(K933=I933,J933="CONFORME"),"FECHA CUMPLIDA",IF(J933="STAND BY","STAND BY",IF(J933=""," ",IF(Tabla1[[#This Row],[FECHA EJEC.]]="","PENDIENTE",CONCATENATE("RETRASO DE ",(K933-I933)," DIAS")))))</f>
        <v>FECHA CUMPLIDA</v>
      </c>
      <c r="P933" s="2" t="str">
        <f ca="1">VLOOKUP(MONTH(Tabla1[[#This Row],[FECHA PROG.]]),Tabla2[],2,0)</f>
        <v>Mar</v>
      </c>
      <c r="Q933" s="1">
        <f ca="1">YEAR(Tabla1[[#This Row],[FECHA PROG.]])</f>
        <v>2018</v>
      </c>
      <c r="R933" s="8">
        <f ca="1">360-SUMIFS(Tabla1[HORAS],Tabla1[MÁQUINA],Tabla1[[#This Row],[MÁQUINA]],Tabla1[AÑO],Tabla1[[#This Row],[AÑO]],Tabla1[MES],Tabla1[[#This Row],[MES]])</f>
        <v>355.43333333333334</v>
      </c>
      <c r="S933" s="17">
        <f ca="1">Tabla1[[#This Row],[HORAS DISPONIBLES]]/360</f>
        <v>0.98731481481481487</v>
      </c>
    </row>
    <row r="934" spans="1:19" x14ac:dyDescent="0.2">
      <c r="A934" s="1" t="s">
        <v>154</v>
      </c>
      <c r="B934" s="1" t="s">
        <v>70</v>
      </c>
      <c r="C934" s="1" t="str">
        <f ca="1">VLOOKUP(RANDBETWEEN(1,13),Tablas!$N$7:$O$19,2,0)</f>
        <v>ESCREPA</v>
      </c>
      <c r="E934" s="1" t="s">
        <v>21</v>
      </c>
      <c r="F934" s="1">
        <v>107</v>
      </c>
      <c r="G934" s="1" t="s">
        <v>55</v>
      </c>
      <c r="H934" s="1">
        <v>1911</v>
      </c>
      <c r="I934" s="2">
        <f t="shared" ca="1" si="14"/>
        <v>43589</v>
      </c>
      <c r="J934" s="1" t="str">
        <f ca="1">IFERROR(IF(YEAR(Tabla1[[#This Row],[FECHA EJEC.]])&gt;0,"CONFORME","STANDBY"),"PENDIENTE")</f>
        <v>CONFORME</v>
      </c>
      <c r="K934" s="2">
        <f ca="1">IF(VLOOKUP(RANDBETWEEN(1,20),Tablas!$Q$6:$R$25,2,0)=0,"",Tabla1[[#This Row],[FECHA PROG.]]+VLOOKUP(RANDBETWEEN(1,20),Tablas!$Q$6:$R$25,2,0))</f>
        <v>43589</v>
      </c>
      <c r="L934" s="7">
        <f ca="1">IF(Tabla1[[#This Row],[FECHA EJEC.]]="","",TIME(RANDBETWEEN(9,15),RANDBETWEEN(10,40),0))</f>
        <v>0.64375000000000004</v>
      </c>
      <c r="M934" s="7">
        <f ca="1">IF(Tabla1[[#This Row],[FECHA EJEC.]]="","",Tabla1[[#This Row],[HORA INICIO]]+TIME(RANDBETWEEN(1,4),RANDBETWEEN(10,30),0))</f>
        <v>0.69513888888888897</v>
      </c>
      <c r="N934" s="8">
        <f ca="1">IF(Tabla1[[#This Row],[FECHA EJEC.]]="","",HOUR(Tabla1[[#This Row],[HORA TERMINO]]-Tabla1[[#This Row],[HORA INICIO]])+MINUTE(Tabla1[[#This Row],[HORA TERMINO]]-Tabla1[[#This Row],[HORA INICIO]])/60)</f>
        <v>1.2333333333333334</v>
      </c>
      <c r="O934" s="1" t="str">
        <f ca="1">IF(AND(K934=I934,J934="CONFORME"),"FECHA CUMPLIDA",IF(J934="STAND BY","STAND BY",IF(J934=""," ",IF(Tabla1[[#This Row],[FECHA EJEC.]]="","PENDIENTE",CONCATENATE("RETRASO DE ",(K934-I934)," DIAS")))))</f>
        <v>FECHA CUMPLIDA</v>
      </c>
      <c r="P934" s="2" t="str">
        <f ca="1">VLOOKUP(MONTH(Tabla1[[#This Row],[FECHA PROG.]]),Tabla2[],2,0)</f>
        <v>May</v>
      </c>
      <c r="Q934" s="1">
        <f ca="1">YEAR(Tabla1[[#This Row],[FECHA PROG.]])</f>
        <v>2019</v>
      </c>
      <c r="R934" s="8">
        <f ca="1">360-SUMIFS(Tabla1[HORAS],Tabla1[MÁQUINA],Tabla1[[#This Row],[MÁQUINA]],Tabla1[AÑO],Tabla1[[#This Row],[AÑO]],Tabla1[MES],Tabla1[[#This Row],[MES]])</f>
        <v>349.38333333333333</v>
      </c>
      <c r="S934" s="17">
        <f ca="1">Tabla1[[#This Row],[HORAS DISPONIBLES]]/360</f>
        <v>0.97050925925925924</v>
      </c>
    </row>
    <row r="935" spans="1:19" x14ac:dyDescent="0.2">
      <c r="A935" s="1" t="s">
        <v>185</v>
      </c>
      <c r="B935" s="1" t="s">
        <v>95</v>
      </c>
      <c r="C935" s="1" t="str">
        <f ca="1">VLOOKUP(RANDBETWEEN(1,13),Tablas!$N$7:$O$19,2,0)</f>
        <v>PAVIMENTADORA</v>
      </c>
      <c r="E935" s="1" t="s">
        <v>18</v>
      </c>
      <c r="F935" s="1">
        <v>201</v>
      </c>
      <c r="G935" s="1" t="s">
        <v>55</v>
      </c>
      <c r="H935" s="1">
        <v>1911</v>
      </c>
      <c r="I935" s="2">
        <f t="shared" ca="1" si="14"/>
        <v>43167</v>
      </c>
      <c r="J935" s="1" t="str">
        <f ca="1">IFERROR(IF(YEAR(Tabla1[[#This Row],[FECHA EJEC.]])&gt;0,"CONFORME","STANDBY"),"PENDIENTE")</f>
        <v>PENDIENTE</v>
      </c>
      <c r="K935" s="2" t="str">
        <f ca="1">IF(VLOOKUP(RANDBETWEEN(1,20),Tablas!$Q$6:$R$25,2,0)=0,"",Tabla1[[#This Row],[FECHA PROG.]]+VLOOKUP(RANDBETWEEN(1,20),Tablas!$Q$6:$R$25,2,0))</f>
        <v/>
      </c>
      <c r="L935" s="7" t="str">
        <f ca="1">IF(Tabla1[[#This Row],[FECHA EJEC.]]="","",TIME(RANDBETWEEN(9,15),RANDBETWEEN(10,40),0))</f>
        <v/>
      </c>
      <c r="M935" s="7" t="str">
        <f ca="1">IF(Tabla1[[#This Row],[FECHA EJEC.]]="","",Tabla1[[#This Row],[HORA INICIO]]+TIME(RANDBETWEEN(1,4),RANDBETWEEN(10,30),0))</f>
        <v/>
      </c>
      <c r="N935" s="8" t="str">
        <f ca="1">IF(Tabla1[[#This Row],[FECHA EJEC.]]="","",HOUR(Tabla1[[#This Row],[HORA TERMINO]]-Tabla1[[#This Row],[HORA INICIO]])+MINUTE(Tabla1[[#This Row],[HORA TERMINO]]-Tabla1[[#This Row],[HORA INICIO]])/60)</f>
        <v/>
      </c>
      <c r="O935" s="1" t="str">
        <f ca="1">IF(AND(K935=I935,J935="CONFORME"),"FECHA CUMPLIDA",IF(J935="STAND BY","STAND BY",IF(J935=""," ",IF(Tabla1[[#This Row],[FECHA EJEC.]]="","PENDIENTE",CONCATENATE("RETRASO DE ",(K935-I935)," DIAS")))))</f>
        <v>PENDIENTE</v>
      </c>
      <c r="P935" s="2" t="str">
        <f ca="1">VLOOKUP(MONTH(Tabla1[[#This Row],[FECHA PROG.]]),Tabla2[],2,0)</f>
        <v>Mar</v>
      </c>
      <c r="Q935" s="1">
        <f ca="1">YEAR(Tabla1[[#This Row],[FECHA PROG.]])</f>
        <v>2018</v>
      </c>
      <c r="R935" s="8">
        <f ca="1">360-SUMIFS(Tabla1[HORAS],Tabla1[MÁQUINA],Tabla1[[#This Row],[MÁQUINA]],Tabla1[AÑO],Tabla1[[#This Row],[AÑO]],Tabla1[MES],Tabla1[[#This Row],[MES]])</f>
        <v>360</v>
      </c>
      <c r="S935" s="17">
        <f ca="1">Tabla1[[#This Row],[HORAS DISPONIBLES]]/360</f>
        <v>1</v>
      </c>
    </row>
    <row r="936" spans="1:19" x14ac:dyDescent="0.2">
      <c r="A936" s="1" t="s">
        <v>186</v>
      </c>
      <c r="B936" s="1" t="s">
        <v>96</v>
      </c>
      <c r="C936" s="1" t="str">
        <f ca="1">VLOOKUP(RANDBETWEEN(1,13),Tablas!$N$7:$O$19,2,0)</f>
        <v>TRACTORES</v>
      </c>
      <c r="E936" s="1" t="s">
        <v>18</v>
      </c>
      <c r="F936" s="1">
        <v>201</v>
      </c>
      <c r="G936" s="1" t="s">
        <v>55</v>
      </c>
      <c r="H936" s="1">
        <v>1911</v>
      </c>
      <c r="I936" s="2">
        <f t="shared" ca="1" si="14"/>
        <v>43233</v>
      </c>
      <c r="J936" s="1" t="str">
        <f ca="1">IFERROR(IF(YEAR(Tabla1[[#This Row],[FECHA EJEC.]])&gt;0,"CONFORME","STANDBY"),"PENDIENTE")</f>
        <v>CONFORME</v>
      </c>
      <c r="K936" s="2">
        <f ca="1">IF(VLOOKUP(RANDBETWEEN(1,20),Tablas!$Q$6:$R$25,2,0)=0,"",Tabla1[[#This Row],[FECHA PROG.]]+VLOOKUP(RANDBETWEEN(1,20),Tablas!$Q$6:$R$25,2,0))</f>
        <v>43233</v>
      </c>
      <c r="L936" s="7">
        <f ca="1">IF(Tabla1[[#This Row],[FECHA EJEC.]]="","",TIME(RANDBETWEEN(9,15),RANDBETWEEN(10,40),0))</f>
        <v>0.43402777777777779</v>
      </c>
      <c r="M936" s="7">
        <f ca="1">IF(Tabla1[[#This Row],[FECHA EJEC.]]="","",Tabla1[[#This Row],[HORA INICIO]]+TIME(RANDBETWEEN(1,4),RANDBETWEEN(10,30),0))</f>
        <v>0.57986111111111116</v>
      </c>
      <c r="N936" s="8">
        <f ca="1">IF(Tabla1[[#This Row],[FECHA EJEC.]]="","",HOUR(Tabla1[[#This Row],[HORA TERMINO]]-Tabla1[[#This Row],[HORA INICIO]])+MINUTE(Tabla1[[#This Row],[HORA TERMINO]]-Tabla1[[#This Row],[HORA INICIO]])/60)</f>
        <v>3.5</v>
      </c>
      <c r="O936" s="1" t="str">
        <f ca="1">IF(AND(K936=I936,J936="CONFORME"),"FECHA CUMPLIDA",IF(J936="STAND BY","STAND BY",IF(J936=""," ",IF(Tabla1[[#This Row],[FECHA EJEC.]]="","PENDIENTE",CONCATENATE("RETRASO DE ",(K936-I936)," DIAS")))))</f>
        <v>FECHA CUMPLIDA</v>
      </c>
      <c r="P936" s="2" t="str">
        <f ca="1">VLOOKUP(MONTH(Tabla1[[#This Row],[FECHA PROG.]]),Tabla2[],2,0)</f>
        <v>May</v>
      </c>
      <c r="Q936" s="1">
        <f ca="1">YEAR(Tabla1[[#This Row],[FECHA PROG.]])</f>
        <v>2018</v>
      </c>
      <c r="R936" s="8">
        <f ca="1">360-SUMIFS(Tabla1[HORAS],Tabla1[MÁQUINA],Tabla1[[#This Row],[MÁQUINA]],Tabla1[AÑO],Tabla1[[#This Row],[AÑO]],Tabla1[MES],Tabla1[[#This Row],[MES]])</f>
        <v>356.5</v>
      </c>
      <c r="S936" s="17">
        <f ca="1">Tabla1[[#This Row],[HORAS DISPONIBLES]]/360</f>
        <v>0.99027777777777781</v>
      </c>
    </row>
    <row r="937" spans="1:19" x14ac:dyDescent="0.2">
      <c r="A937" s="1" t="s">
        <v>139</v>
      </c>
      <c r="B937" s="1" t="s">
        <v>32</v>
      </c>
      <c r="C937" s="1" t="str">
        <f ca="1">VLOOKUP(RANDBETWEEN(1,13),Tablas!$N$7:$O$19,2,0)</f>
        <v>MOTONIVELADORA</v>
      </c>
      <c r="D937" s="1" t="s">
        <v>12</v>
      </c>
      <c r="E937" s="1" t="s">
        <v>13</v>
      </c>
      <c r="F937" s="1">
        <v>106</v>
      </c>
      <c r="G937" s="1" t="s">
        <v>29</v>
      </c>
      <c r="H937" s="1">
        <v>908</v>
      </c>
      <c r="I937" s="2">
        <f t="shared" ca="1" si="14"/>
        <v>43269</v>
      </c>
      <c r="J937" s="1" t="str">
        <f ca="1">IFERROR(IF(YEAR(Tabla1[[#This Row],[FECHA EJEC.]])&gt;0,"CONFORME","STANDBY"),"PENDIENTE")</f>
        <v>CONFORME</v>
      </c>
      <c r="K937" s="2">
        <f ca="1">IF(VLOOKUP(RANDBETWEEN(1,20),Tablas!$Q$6:$R$25,2,0)=0,"",Tabla1[[#This Row],[FECHA PROG.]]+VLOOKUP(RANDBETWEEN(1,20),Tablas!$Q$6:$R$25,2,0))</f>
        <v>43271</v>
      </c>
      <c r="L937" s="7">
        <f ca="1">IF(Tabla1[[#This Row],[FECHA EJEC.]]="","",TIME(RANDBETWEEN(9,15),RANDBETWEEN(10,40),0))</f>
        <v>0.64027777777777772</v>
      </c>
      <c r="M937" s="7">
        <f ca="1">IF(Tabla1[[#This Row],[FECHA EJEC.]]="","",Tabla1[[#This Row],[HORA INICIO]]+TIME(RANDBETWEEN(1,4),RANDBETWEEN(10,30),0))</f>
        <v>0.77499999999999991</v>
      </c>
      <c r="N937" s="8">
        <f ca="1">IF(Tabla1[[#This Row],[FECHA EJEC.]]="","",HOUR(Tabla1[[#This Row],[HORA TERMINO]]-Tabla1[[#This Row],[HORA INICIO]])+MINUTE(Tabla1[[#This Row],[HORA TERMINO]]-Tabla1[[#This Row],[HORA INICIO]])/60)</f>
        <v>3.2333333333333334</v>
      </c>
      <c r="O937" s="1" t="str">
        <f ca="1">IF(AND(K937=I937,J937="CONFORME"),"FECHA CUMPLIDA",IF(J937="STAND BY","STAND BY",IF(J937=""," ",IF(Tabla1[[#This Row],[FECHA EJEC.]]="","PENDIENTE",CONCATENATE("RETRASO DE ",(K937-I937)," DIAS")))))</f>
        <v>RETRASO DE 2 DIAS</v>
      </c>
      <c r="P937" s="2" t="str">
        <f ca="1">VLOOKUP(MONTH(Tabla1[[#This Row],[FECHA PROG.]]),Tabla2[],2,0)</f>
        <v>Jun</v>
      </c>
      <c r="Q937" s="1">
        <f ca="1">YEAR(Tabla1[[#This Row],[FECHA PROG.]])</f>
        <v>2018</v>
      </c>
      <c r="R937" s="8">
        <f ca="1">360-SUMIFS(Tabla1[HORAS],Tabla1[MÁQUINA],Tabla1[[#This Row],[MÁQUINA]],Tabla1[AÑO],Tabla1[[#This Row],[AÑO]],Tabla1[MES],Tabla1[[#This Row],[MES]])</f>
        <v>306.26666666666665</v>
      </c>
      <c r="S937" s="17">
        <f ca="1">Tabla1[[#This Row],[HORAS DISPONIBLES]]/360</f>
        <v>0.85074074074074069</v>
      </c>
    </row>
    <row r="938" spans="1:19" x14ac:dyDescent="0.2">
      <c r="A938" s="1" t="s">
        <v>139</v>
      </c>
      <c r="B938" s="1" t="s">
        <v>32</v>
      </c>
      <c r="C938" s="1" t="str">
        <f ca="1">VLOOKUP(RANDBETWEEN(1,13),Tablas!$N$7:$O$19,2,0)</f>
        <v>PAVIMENTADORA</v>
      </c>
      <c r="D938" s="1" t="s">
        <v>12</v>
      </c>
      <c r="E938" s="1" t="s">
        <v>18</v>
      </c>
      <c r="F938" s="1">
        <v>106</v>
      </c>
      <c r="G938" s="1" t="s">
        <v>55</v>
      </c>
      <c r="H938" s="1">
        <v>1911</v>
      </c>
      <c r="I938" s="2">
        <f t="shared" ca="1" si="14"/>
        <v>43199</v>
      </c>
      <c r="J938" s="1" t="str">
        <f ca="1">IFERROR(IF(YEAR(Tabla1[[#This Row],[FECHA EJEC.]])&gt;0,"CONFORME","STANDBY"),"PENDIENTE")</f>
        <v>CONFORME</v>
      </c>
      <c r="K938" s="2">
        <f ca="1">IF(VLOOKUP(RANDBETWEEN(1,20),Tablas!$Q$6:$R$25,2,0)=0,"",Tabla1[[#This Row],[FECHA PROG.]]+VLOOKUP(RANDBETWEEN(1,20),Tablas!$Q$6:$R$25,2,0))</f>
        <v>43200</v>
      </c>
      <c r="L938" s="7">
        <f ca="1">IF(Tabla1[[#This Row],[FECHA EJEC.]]="","",TIME(RANDBETWEEN(9,15),RANDBETWEEN(10,40),0))</f>
        <v>0.47222222222222221</v>
      </c>
      <c r="M938" s="7">
        <f ca="1">IF(Tabla1[[#This Row],[FECHA EJEC.]]="","",Tabla1[[#This Row],[HORA INICIO]]+TIME(RANDBETWEEN(1,4),RANDBETWEEN(10,30),0))</f>
        <v>0.52847222222222223</v>
      </c>
      <c r="N938" s="8">
        <f ca="1">IF(Tabla1[[#This Row],[FECHA EJEC.]]="","",HOUR(Tabla1[[#This Row],[HORA TERMINO]]-Tabla1[[#This Row],[HORA INICIO]])+MINUTE(Tabla1[[#This Row],[HORA TERMINO]]-Tabla1[[#This Row],[HORA INICIO]])/60)</f>
        <v>1.35</v>
      </c>
      <c r="O938" s="1" t="str">
        <f ca="1">IF(AND(K938=I938,J938="CONFORME"),"FECHA CUMPLIDA",IF(J938="STAND BY","STAND BY",IF(J938=""," ",IF(Tabla1[[#This Row],[FECHA EJEC.]]="","PENDIENTE",CONCATENATE("RETRASO DE ",(K938-I938)," DIAS")))))</f>
        <v>RETRASO DE 1 DIAS</v>
      </c>
      <c r="P938" s="2" t="str">
        <f ca="1">VLOOKUP(MONTH(Tabla1[[#This Row],[FECHA PROG.]]),Tabla2[],2,0)</f>
        <v>Abr</v>
      </c>
      <c r="Q938" s="1">
        <f ca="1">YEAR(Tabla1[[#This Row],[FECHA PROG.]])</f>
        <v>2018</v>
      </c>
      <c r="R938" s="8">
        <f ca="1">360-SUMIFS(Tabla1[HORAS],Tabla1[MÁQUINA],Tabla1[[#This Row],[MÁQUINA]],Tabla1[AÑO],Tabla1[[#This Row],[AÑO]],Tabla1[MES],Tabla1[[#This Row],[MES]])</f>
        <v>322.14999999999998</v>
      </c>
      <c r="S938" s="17">
        <f ca="1">Tabla1[[#This Row],[HORAS DISPONIBLES]]/360</f>
        <v>0.894861111111111</v>
      </c>
    </row>
    <row r="939" spans="1:19" x14ac:dyDescent="0.2">
      <c r="A939" s="1" t="s">
        <v>146</v>
      </c>
      <c r="B939" s="1" t="s">
        <v>40</v>
      </c>
      <c r="C939" s="1" t="str">
        <f ca="1">VLOOKUP(RANDBETWEEN(1,13),Tablas!$N$7:$O$19,2,0)</f>
        <v>DRAGALINA</v>
      </c>
      <c r="D939" s="1" t="s">
        <v>12</v>
      </c>
      <c r="E939" s="1" t="s">
        <v>24</v>
      </c>
      <c r="F939" s="1">
        <v>201</v>
      </c>
      <c r="G939" s="1" t="s">
        <v>25</v>
      </c>
      <c r="H939" s="1">
        <v>1168</v>
      </c>
      <c r="I939" s="2">
        <f t="shared" ca="1" si="14"/>
        <v>43426</v>
      </c>
      <c r="J939" s="1" t="str">
        <f ca="1">IFERROR(IF(YEAR(Tabla1[[#This Row],[FECHA EJEC.]])&gt;0,"CONFORME","STANDBY"),"PENDIENTE")</f>
        <v>CONFORME</v>
      </c>
      <c r="K939" s="2">
        <f ca="1">IF(VLOOKUP(RANDBETWEEN(1,20),Tablas!$Q$6:$R$25,2,0)=0,"",Tabla1[[#This Row],[FECHA PROG.]]+VLOOKUP(RANDBETWEEN(1,20),Tablas!$Q$6:$R$25,2,0))</f>
        <v>43430</v>
      </c>
      <c r="L939" s="7">
        <f ca="1">IF(Tabla1[[#This Row],[FECHA EJEC.]]="","",TIME(RANDBETWEEN(9,15),RANDBETWEEN(10,40),0))</f>
        <v>0.47361111111111109</v>
      </c>
      <c r="M939" s="7">
        <f ca="1">IF(Tabla1[[#This Row],[FECHA EJEC.]]="","",Tabla1[[#This Row],[HORA INICIO]]+TIME(RANDBETWEEN(1,4),RANDBETWEEN(10,30),0))</f>
        <v>0.65486111111111112</v>
      </c>
      <c r="N939" s="8">
        <f ca="1">IF(Tabla1[[#This Row],[FECHA EJEC.]]="","",HOUR(Tabla1[[#This Row],[HORA TERMINO]]-Tabla1[[#This Row],[HORA INICIO]])+MINUTE(Tabla1[[#This Row],[HORA TERMINO]]-Tabla1[[#This Row],[HORA INICIO]])/60)</f>
        <v>4.3499999999999996</v>
      </c>
      <c r="O939" s="1" t="str">
        <f ca="1">IF(AND(K939=I939,J939="CONFORME"),"FECHA CUMPLIDA",IF(J939="STAND BY","STAND BY",IF(J939=""," ",IF(Tabla1[[#This Row],[FECHA EJEC.]]="","PENDIENTE",CONCATENATE("RETRASO DE ",(K939-I939)," DIAS")))))</f>
        <v>RETRASO DE 4 DIAS</v>
      </c>
      <c r="P939" s="2" t="str">
        <f ca="1">VLOOKUP(MONTH(Tabla1[[#This Row],[FECHA PROG.]]),Tabla2[],2,0)</f>
        <v>Nov</v>
      </c>
      <c r="Q939" s="1">
        <f ca="1">YEAR(Tabla1[[#This Row],[FECHA PROG.]])</f>
        <v>2018</v>
      </c>
      <c r="R939" s="8">
        <f ca="1">360-SUMIFS(Tabla1[HORAS],Tabla1[MÁQUINA],Tabla1[[#This Row],[MÁQUINA]],Tabla1[AÑO],Tabla1[[#This Row],[AÑO]],Tabla1[MES],Tabla1[[#This Row],[MES]])</f>
        <v>355.65</v>
      </c>
      <c r="S939" s="17">
        <f ca="1">Tabla1[[#This Row],[HORAS DISPONIBLES]]/360</f>
        <v>0.98791666666666655</v>
      </c>
    </row>
    <row r="940" spans="1:19" x14ac:dyDescent="0.2">
      <c r="A940" s="1" t="s">
        <v>151</v>
      </c>
      <c r="B940" s="1" t="s">
        <v>51</v>
      </c>
      <c r="C940" s="1" t="str">
        <f ca="1">VLOOKUP(RANDBETWEEN(1,13),Tablas!$N$7:$O$19,2,0)</f>
        <v>PAVIMENTADORA</v>
      </c>
      <c r="D940" s="1" t="s">
        <v>12</v>
      </c>
      <c r="E940" s="1" t="s">
        <v>13</v>
      </c>
      <c r="F940" s="1">
        <v>107</v>
      </c>
      <c r="G940" s="1" t="s">
        <v>14</v>
      </c>
      <c r="H940" s="1">
        <v>1420</v>
      </c>
      <c r="I940" s="2">
        <f t="shared" ca="1" si="14"/>
        <v>43318</v>
      </c>
      <c r="J940" s="1" t="str">
        <f ca="1">IFERROR(IF(YEAR(Tabla1[[#This Row],[FECHA EJEC.]])&gt;0,"CONFORME","STANDBY"),"PENDIENTE")</f>
        <v>PENDIENTE</v>
      </c>
      <c r="K940" s="2" t="str">
        <f ca="1">IF(VLOOKUP(RANDBETWEEN(1,20),Tablas!$Q$6:$R$25,2,0)=0,"",Tabla1[[#This Row],[FECHA PROG.]]+VLOOKUP(RANDBETWEEN(1,20),Tablas!$Q$6:$R$25,2,0))</f>
        <v/>
      </c>
      <c r="L940" s="7" t="str">
        <f ca="1">IF(Tabla1[[#This Row],[FECHA EJEC.]]="","",TIME(RANDBETWEEN(9,15),RANDBETWEEN(10,40),0))</f>
        <v/>
      </c>
      <c r="M940" s="7" t="str">
        <f ca="1">IF(Tabla1[[#This Row],[FECHA EJEC.]]="","",Tabla1[[#This Row],[HORA INICIO]]+TIME(RANDBETWEEN(1,4),RANDBETWEEN(10,30),0))</f>
        <v/>
      </c>
      <c r="N940" s="8" t="str">
        <f ca="1">IF(Tabla1[[#This Row],[FECHA EJEC.]]="","",HOUR(Tabla1[[#This Row],[HORA TERMINO]]-Tabla1[[#This Row],[HORA INICIO]])+MINUTE(Tabla1[[#This Row],[HORA TERMINO]]-Tabla1[[#This Row],[HORA INICIO]])/60)</f>
        <v/>
      </c>
      <c r="O940" s="1" t="str">
        <f ca="1">IF(AND(K940=I940,J940="CONFORME"),"FECHA CUMPLIDA",IF(J940="STAND BY","STAND BY",IF(J940=""," ",IF(Tabla1[[#This Row],[FECHA EJEC.]]="","PENDIENTE",CONCATENATE("RETRASO DE ",(K940-I940)," DIAS")))))</f>
        <v>PENDIENTE</v>
      </c>
      <c r="P940" s="2" t="str">
        <f ca="1">VLOOKUP(MONTH(Tabla1[[#This Row],[FECHA PROG.]]),Tabla2[],2,0)</f>
        <v>Ago</v>
      </c>
      <c r="Q940" s="1">
        <f ca="1">YEAR(Tabla1[[#This Row],[FECHA PROG.]])</f>
        <v>2018</v>
      </c>
      <c r="R940" s="8">
        <f ca="1">360-SUMIFS(Tabla1[HORAS],Tabla1[MÁQUINA],Tabla1[[#This Row],[MÁQUINA]],Tabla1[AÑO],Tabla1[[#This Row],[AÑO]],Tabla1[MES],Tabla1[[#This Row],[MES]])</f>
        <v>353.03333333333336</v>
      </c>
      <c r="S940" s="17">
        <f ca="1">Tabla1[[#This Row],[HORAS DISPONIBLES]]/360</f>
        <v>0.98064814814814827</v>
      </c>
    </row>
    <row r="941" spans="1:19" x14ac:dyDescent="0.2">
      <c r="A941" s="1" t="s">
        <v>154</v>
      </c>
      <c r="B941" s="1" t="s">
        <v>79</v>
      </c>
      <c r="C941" s="1" t="str">
        <f ca="1">VLOOKUP(RANDBETWEEN(1,13),Tablas!$N$7:$O$19,2,0)</f>
        <v>LAS VOLQUETAS</v>
      </c>
      <c r="E941" s="1" t="s">
        <v>18</v>
      </c>
      <c r="F941" s="1">
        <v>107</v>
      </c>
      <c r="G941" s="1" t="s">
        <v>55</v>
      </c>
      <c r="H941" s="1">
        <v>1911</v>
      </c>
      <c r="I941" s="2">
        <f t="shared" ca="1" si="14"/>
        <v>43337</v>
      </c>
      <c r="J941" s="1" t="str">
        <f ca="1">IFERROR(IF(YEAR(Tabla1[[#This Row],[FECHA EJEC.]])&gt;0,"CONFORME","STANDBY"),"PENDIENTE")</f>
        <v>PENDIENTE</v>
      </c>
      <c r="K941" s="2" t="str">
        <f ca="1">IF(VLOOKUP(RANDBETWEEN(1,20),Tablas!$Q$6:$R$25,2,0)=0,"",Tabla1[[#This Row],[FECHA PROG.]]+VLOOKUP(RANDBETWEEN(1,20),Tablas!$Q$6:$R$25,2,0))</f>
        <v/>
      </c>
      <c r="L941" s="7" t="str">
        <f ca="1">IF(Tabla1[[#This Row],[FECHA EJEC.]]="","",TIME(RANDBETWEEN(9,15),RANDBETWEEN(10,40),0))</f>
        <v/>
      </c>
      <c r="M941" s="7" t="str">
        <f ca="1">IF(Tabla1[[#This Row],[FECHA EJEC.]]="","",Tabla1[[#This Row],[HORA INICIO]]+TIME(RANDBETWEEN(1,4),RANDBETWEEN(10,30),0))</f>
        <v/>
      </c>
      <c r="N941" s="8" t="str">
        <f ca="1">IF(Tabla1[[#This Row],[FECHA EJEC.]]="","",HOUR(Tabla1[[#This Row],[HORA TERMINO]]-Tabla1[[#This Row],[HORA INICIO]])+MINUTE(Tabla1[[#This Row],[HORA TERMINO]]-Tabla1[[#This Row],[HORA INICIO]])/60)</f>
        <v/>
      </c>
      <c r="O941" s="1" t="str">
        <f ca="1">IF(AND(K941=I941,J941="CONFORME"),"FECHA CUMPLIDA",IF(J941="STAND BY","STAND BY",IF(J941=""," ",IF(Tabla1[[#This Row],[FECHA EJEC.]]="","PENDIENTE",CONCATENATE("RETRASO DE ",(K941-I941)," DIAS")))))</f>
        <v>PENDIENTE</v>
      </c>
      <c r="P941" s="2" t="str">
        <f ca="1">VLOOKUP(MONTH(Tabla1[[#This Row],[FECHA PROG.]]),Tabla2[],2,0)</f>
        <v>Ago</v>
      </c>
      <c r="Q941" s="1">
        <f ca="1">YEAR(Tabla1[[#This Row],[FECHA PROG.]])</f>
        <v>2018</v>
      </c>
      <c r="R941" s="8">
        <f ca="1">360-SUMIFS(Tabla1[HORAS],Tabla1[MÁQUINA],Tabla1[[#This Row],[MÁQUINA]],Tabla1[AÑO],Tabla1[[#This Row],[AÑO]],Tabla1[MES],Tabla1[[#This Row],[MES]])</f>
        <v>343.2</v>
      </c>
      <c r="S941" s="17">
        <f ca="1">Tabla1[[#This Row],[HORAS DISPONIBLES]]/360</f>
        <v>0.95333333333333325</v>
      </c>
    </row>
    <row r="942" spans="1:19" x14ac:dyDescent="0.2">
      <c r="A942" s="1" t="s">
        <v>189</v>
      </c>
      <c r="B942" s="1" t="s">
        <v>98</v>
      </c>
      <c r="C942" s="1" t="str">
        <f ca="1">VLOOKUP(RANDBETWEEN(1,13),Tablas!$N$7:$O$19,2,0)</f>
        <v>PAVIMENTADORA</v>
      </c>
      <c r="E942" s="1" t="s">
        <v>21</v>
      </c>
      <c r="F942" s="1">
        <v>201</v>
      </c>
      <c r="G942" s="1" t="s">
        <v>55</v>
      </c>
      <c r="H942" s="1">
        <v>1911</v>
      </c>
      <c r="I942" s="2">
        <f t="shared" ca="1" si="14"/>
        <v>43356</v>
      </c>
      <c r="J942" s="1" t="str">
        <f ca="1">IFERROR(IF(YEAR(Tabla1[[#This Row],[FECHA EJEC.]])&gt;0,"CONFORME","STANDBY"),"PENDIENTE")</f>
        <v>PENDIENTE</v>
      </c>
      <c r="K942" s="2" t="str">
        <f ca="1">IF(VLOOKUP(RANDBETWEEN(1,20),Tablas!$Q$6:$R$25,2,0)=0,"",Tabla1[[#This Row],[FECHA PROG.]]+VLOOKUP(RANDBETWEEN(1,20),Tablas!$Q$6:$R$25,2,0))</f>
        <v/>
      </c>
      <c r="L942" s="7" t="str">
        <f ca="1">IF(Tabla1[[#This Row],[FECHA EJEC.]]="","",TIME(RANDBETWEEN(9,15),RANDBETWEEN(10,40),0))</f>
        <v/>
      </c>
      <c r="M942" s="7" t="str">
        <f ca="1">IF(Tabla1[[#This Row],[FECHA EJEC.]]="","",Tabla1[[#This Row],[HORA INICIO]]+TIME(RANDBETWEEN(1,4),RANDBETWEEN(10,30),0))</f>
        <v/>
      </c>
      <c r="N942" s="8" t="str">
        <f ca="1">IF(Tabla1[[#This Row],[FECHA EJEC.]]="","",HOUR(Tabla1[[#This Row],[HORA TERMINO]]-Tabla1[[#This Row],[HORA INICIO]])+MINUTE(Tabla1[[#This Row],[HORA TERMINO]]-Tabla1[[#This Row],[HORA INICIO]])/60)</f>
        <v/>
      </c>
      <c r="O942" s="1" t="str">
        <f ca="1">IF(AND(K942=I942,J942="CONFORME"),"FECHA CUMPLIDA",IF(J942="STAND BY","STAND BY",IF(J942=""," ",IF(Tabla1[[#This Row],[FECHA EJEC.]]="","PENDIENTE",CONCATENATE("RETRASO DE ",(K942-I942)," DIAS")))))</f>
        <v>PENDIENTE</v>
      </c>
      <c r="P942" s="2" t="str">
        <f ca="1">VLOOKUP(MONTH(Tabla1[[#This Row],[FECHA PROG.]]),Tabla2[],2,0)</f>
        <v>Set</v>
      </c>
      <c r="Q942" s="1">
        <f ca="1">YEAR(Tabla1[[#This Row],[FECHA PROG.]])</f>
        <v>2018</v>
      </c>
      <c r="R942" s="8">
        <f ca="1">360-SUMIFS(Tabla1[HORAS],Tabla1[MÁQUINA],Tabla1[[#This Row],[MÁQUINA]],Tabla1[AÑO],Tabla1[[#This Row],[AÑO]],Tabla1[MES],Tabla1[[#This Row],[MES]])</f>
        <v>357.73333333333335</v>
      </c>
      <c r="S942" s="17">
        <f ca="1">Tabla1[[#This Row],[HORAS DISPONIBLES]]/360</f>
        <v>0.99370370370370376</v>
      </c>
    </row>
    <row r="943" spans="1:19" x14ac:dyDescent="0.2">
      <c r="A943" s="1" t="s">
        <v>188</v>
      </c>
      <c r="B943" s="1" t="s">
        <v>35</v>
      </c>
      <c r="C943" s="1" t="str">
        <f ca="1">VLOOKUP(RANDBETWEEN(1,13),Tablas!$N$7:$O$19,2,0)</f>
        <v>EXCAVADORA</v>
      </c>
      <c r="D943" s="1" t="s">
        <v>12</v>
      </c>
      <c r="E943" s="1" t="s">
        <v>13</v>
      </c>
      <c r="F943" s="1">
        <v>106</v>
      </c>
      <c r="G943" s="1" t="s">
        <v>29</v>
      </c>
      <c r="H943" s="1">
        <v>908</v>
      </c>
      <c r="I943" s="2">
        <f t="shared" ca="1" si="14"/>
        <v>43554</v>
      </c>
      <c r="J943" s="1" t="str">
        <f ca="1">IFERROR(IF(YEAR(Tabla1[[#This Row],[FECHA EJEC.]])&gt;0,"CONFORME","STANDBY"),"PENDIENTE")</f>
        <v>PENDIENTE</v>
      </c>
      <c r="K943" s="2" t="str">
        <f ca="1">IF(VLOOKUP(RANDBETWEEN(1,20),Tablas!$Q$6:$R$25,2,0)=0,"",Tabla1[[#This Row],[FECHA PROG.]]+VLOOKUP(RANDBETWEEN(1,20),Tablas!$Q$6:$R$25,2,0))</f>
        <v/>
      </c>
      <c r="L943" s="7" t="str">
        <f ca="1">IF(Tabla1[[#This Row],[FECHA EJEC.]]="","",TIME(RANDBETWEEN(9,15),RANDBETWEEN(10,40),0))</f>
        <v/>
      </c>
      <c r="M943" s="7" t="str">
        <f ca="1">IF(Tabla1[[#This Row],[FECHA EJEC.]]="","",Tabla1[[#This Row],[HORA INICIO]]+TIME(RANDBETWEEN(1,4),RANDBETWEEN(10,30),0))</f>
        <v/>
      </c>
      <c r="N943" s="8" t="str">
        <f ca="1">IF(Tabla1[[#This Row],[FECHA EJEC.]]="","",HOUR(Tabla1[[#This Row],[HORA TERMINO]]-Tabla1[[#This Row],[HORA INICIO]])+MINUTE(Tabla1[[#This Row],[HORA TERMINO]]-Tabla1[[#This Row],[HORA INICIO]])/60)</f>
        <v/>
      </c>
      <c r="O943" s="1" t="str">
        <f ca="1">IF(AND(K943=I943,J943="CONFORME"),"FECHA CUMPLIDA",IF(J943="STAND BY","STAND BY",IF(J943=""," ",IF(Tabla1[[#This Row],[FECHA EJEC.]]="","PENDIENTE",CONCATENATE("RETRASO DE ",(K943-I943)," DIAS")))))</f>
        <v>PENDIENTE</v>
      </c>
      <c r="P943" s="2" t="str">
        <f ca="1">VLOOKUP(MONTH(Tabla1[[#This Row],[FECHA PROG.]]),Tabla2[],2,0)</f>
        <v>Mar</v>
      </c>
      <c r="Q943" s="1">
        <f ca="1">YEAR(Tabla1[[#This Row],[FECHA PROG.]])</f>
        <v>2019</v>
      </c>
      <c r="R943" s="8">
        <f ca="1">360-SUMIFS(Tabla1[HORAS],Tabla1[MÁQUINA],Tabla1[[#This Row],[MÁQUINA]],Tabla1[AÑO],Tabla1[[#This Row],[AÑO]],Tabla1[MES],Tabla1[[#This Row],[MES]])</f>
        <v>354.08333333333331</v>
      </c>
      <c r="S943" s="17">
        <f ca="1">Tabla1[[#This Row],[HORAS DISPONIBLES]]/360</f>
        <v>0.98356481481481473</v>
      </c>
    </row>
    <row r="944" spans="1:19" x14ac:dyDescent="0.2">
      <c r="A944" s="1" t="s">
        <v>188</v>
      </c>
      <c r="B944" s="1" t="s">
        <v>35</v>
      </c>
      <c r="C944" s="1" t="str">
        <f ca="1">VLOOKUP(RANDBETWEEN(1,13),Tablas!$N$7:$O$19,2,0)</f>
        <v>COMPACTADORA</v>
      </c>
      <c r="D944" s="1" t="s">
        <v>12</v>
      </c>
      <c r="E944" s="1" t="s">
        <v>18</v>
      </c>
      <c r="F944" s="1">
        <v>106</v>
      </c>
      <c r="G944" s="1" t="s">
        <v>55</v>
      </c>
      <c r="H944" s="1">
        <v>1911</v>
      </c>
      <c r="I944" s="2">
        <f t="shared" ca="1" si="14"/>
        <v>43414</v>
      </c>
      <c r="J944" s="1" t="str">
        <f ca="1">IFERROR(IF(YEAR(Tabla1[[#This Row],[FECHA EJEC.]])&gt;0,"CONFORME","STANDBY"),"PENDIENTE")</f>
        <v>CONFORME</v>
      </c>
      <c r="K944" s="2">
        <f ca="1">IF(VLOOKUP(RANDBETWEEN(1,20),Tablas!$Q$6:$R$25,2,0)=0,"",Tabla1[[#This Row],[FECHA PROG.]]+VLOOKUP(RANDBETWEEN(1,20),Tablas!$Q$6:$R$25,2,0))</f>
        <v>43415</v>
      </c>
      <c r="L944" s="7">
        <f ca="1">IF(Tabla1[[#This Row],[FECHA EJEC.]]="","",TIME(RANDBETWEEN(9,15),RANDBETWEEN(10,40),0))</f>
        <v>0.51875000000000004</v>
      </c>
      <c r="M944" s="7">
        <f ca="1">IF(Tabla1[[#This Row],[FECHA EJEC.]]="","",Tabla1[[#This Row],[HORA INICIO]]+TIME(RANDBETWEEN(1,4),RANDBETWEEN(10,30),0))</f>
        <v>0.65625</v>
      </c>
      <c r="N944" s="8">
        <f ca="1">IF(Tabla1[[#This Row],[FECHA EJEC.]]="","",HOUR(Tabla1[[#This Row],[HORA TERMINO]]-Tabla1[[#This Row],[HORA INICIO]])+MINUTE(Tabla1[[#This Row],[HORA TERMINO]]-Tabla1[[#This Row],[HORA INICIO]])/60)</f>
        <v>3.3</v>
      </c>
      <c r="O944" s="1" t="str">
        <f ca="1">IF(AND(K944=I944,J944="CONFORME"),"FECHA CUMPLIDA",IF(J944="STAND BY","STAND BY",IF(J944=""," ",IF(Tabla1[[#This Row],[FECHA EJEC.]]="","PENDIENTE",CONCATENATE("RETRASO DE ",(K944-I944)," DIAS")))))</f>
        <v>RETRASO DE 1 DIAS</v>
      </c>
      <c r="P944" s="2" t="str">
        <f ca="1">VLOOKUP(MONTH(Tabla1[[#This Row],[FECHA PROG.]]),Tabla2[],2,0)</f>
        <v>Nov</v>
      </c>
      <c r="Q944" s="1">
        <f ca="1">YEAR(Tabla1[[#This Row],[FECHA PROG.]])</f>
        <v>2018</v>
      </c>
      <c r="R944" s="8">
        <f ca="1">360-SUMIFS(Tabla1[HORAS],Tabla1[MÁQUINA],Tabla1[[#This Row],[MÁQUINA]],Tabla1[AÑO],Tabla1[[#This Row],[AÑO]],Tabla1[MES],Tabla1[[#This Row],[MES]])</f>
        <v>356.7</v>
      </c>
      <c r="S944" s="17">
        <f ca="1">Tabla1[[#This Row],[HORAS DISPONIBLES]]/360</f>
        <v>0.99083333333333334</v>
      </c>
    </row>
    <row r="945" spans="1:19" x14ac:dyDescent="0.2">
      <c r="A945" s="1" t="s">
        <v>148</v>
      </c>
      <c r="B945" s="1" t="s">
        <v>43</v>
      </c>
      <c r="C945" s="1" t="str">
        <f ca="1">VLOOKUP(RANDBETWEEN(1,13),Tablas!$N$7:$O$19,2,0)</f>
        <v>CISTERNAS DE AGUA</v>
      </c>
      <c r="D945" s="1" t="s">
        <v>12</v>
      </c>
      <c r="E945" s="1" t="s">
        <v>24</v>
      </c>
      <c r="F945" s="1">
        <v>201</v>
      </c>
      <c r="G945" s="1" t="s">
        <v>25</v>
      </c>
      <c r="H945" s="1">
        <v>1168</v>
      </c>
      <c r="I945" s="2">
        <f t="shared" ca="1" si="14"/>
        <v>43405</v>
      </c>
      <c r="J945" s="1" t="str">
        <f ca="1">IFERROR(IF(YEAR(Tabla1[[#This Row],[FECHA EJEC.]])&gt;0,"CONFORME","STANDBY"),"PENDIENTE")</f>
        <v>CONFORME</v>
      </c>
      <c r="K945" s="2">
        <f ca="1">IF(VLOOKUP(RANDBETWEEN(1,20),Tablas!$Q$6:$R$25,2,0)=0,"",Tabla1[[#This Row],[FECHA PROG.]]+VLOOKUP(RANDBETWEEN(1,20),Tablas!$Q$6:$R$25,2,0))</f>
        <v>43408</v>
      </c>
      <c r="L945" s="7">
        <f ca="1">IF(Tabla1[[#This Row],[FECHA EJEC.]]="","",TIME(RANDBETWEEN(9,15),RANDBETWEEN(10,40),0))</f>
        <v>0.63194444444444442</v>
      </c>
      <c r="M945" s="7">
        <f ca="1">IF(Tabla1[[#This Row],[FECHA EJEC.]]="","",Tabla1[[#This Row],[HORA INICIO]]+TIME(RANDBETWEEN(1,4),RANDBETWEEN(10,30),0))</f>
        <v>0.76527777777777772</v>
      </c>
      <c r="N945" s="8">
        <f ca="1">IF(Tabla1[[#This Row],[FECHA EJEC.]]="","",HOUR(Tabla1[[#This Row],[HORA TERMINO]]-Tabla1[[#This Row],[HORA INICIO]])+MINUTE(Tabla1[[#This Row],[HORA TERMINO]]-Tabla1[[#This Row],[HORA INICIO]])/60)</f>
        <v>3.2</v>
      </c>
      <c r="O945" s="1" t="str">
        <f ca="1">IF(AND(K945=I945,J945="CONFORME"),"FECHA CUMPLIDA",IF(J945="STAND BY","STAND BY",IF(J945=""," ",IF(Tabla1[[#This Row],[FECHA EJEC.]]="","PENDIENTE",CONCATENATE("RETRASO DE ",(K945-I945)," DIAS")))))</f>
        <v>RETRASO DE 3 DIAS</v>
      </c>
      <c r="P945" s="2" t="str">
        <f ca="1">VLOOKUP(MONTH(Tabla1[[#This Row],[FECHA PROG.]]),Tabla2[],2,0)</f>
        <v>Nov</v>
      </c>
      <c r="Q945" s="1">
        <f ca="1">YEAR(Tabla1[[#This Row],[FECHA PROG.]])</f>
        <v>2018</v>
      </c>
      <c r="R945" s="8">
        <f ca="1">360-SUMIFS(Tabla1[HORAS],Tabla1[MÁQUINA],Tabla1[[#This Row],[MÁQUINA]],Tabla1[AÑO],Tabla1[[#This Row],[AÑO]],Tabla1[MES],Tabla1[[#This Row],[MES]])</f>
        <v>353.38333333333333</v>
      </c>
      <c r="S945" s="17">
        <f ca="1">Tabla1[[#This Row],[HORAS DISPONIBLES]]/360</f>
        <v>0.98162037037037031</v>
      </c>
    </row>
    <row r="946" spans="1:19" x14ac:dyDescent="0.2">
      <c r="A946" s="1" t="s">
        <v>134</v>
      </c>
      <c r="B946" s="1" t="s">
        <v>52</v>
      </c>
      <c r="C946" s="1" t="str">
        <f ca="1">VLOOKUP(RANDBETWEEN(1,13),Tablas!$N$7:$O$19,2,0)</f>
        <v>ESCREPA</v>
      </c>
      <c r="D946" s="1" t="s">
        <v>12</v>
      </c>
      <c r="E946" s="1" t="s">
        <v>13</v>
      </c>
      <c r="F946" s="1">
        <v>107</v>
      </c>
      <c r="G946" s="1" t="s">
        <v>14</v>
      </c>
      <c r="H946" s="1">
        <v>1420</v>
      </c>
      <c r="I946" s="2">
        <f t="shared" ca="1" si="14"/>
        <v>43463</v>
      </c>
      <c r="J946" s="1" t="str">
        <f ca="1">IFERROR(IF(YEAR(Tabla1[[#This Row],[FECHA EJEC.]])&gt;0,"CONFORME","STANDBY"),"PENDIENTE")</f>
        <v>CONFORME</v>
      </c>
      <c r="K946" s="2">
        <f ca="1">IF(VLOOKUP(RANDBETWEEN(1,20),Tablas!$Q$6:$R$25,2,0)=0,"",Tabla1[[#This Row],[FECHA PROG.]]+VLOOKUP(RANDBETWEEN(1,20),Tablas!$Q$6:$R$25,2,0))</f>
        <v>43463</v>
      </c>
      <c r="L946" s="7">
        <f ca="1">IF(Tabla1[[#This Row],[FECHA EJEC.]]="","",TIME(RANDBETWEEN(9,15),RANDBETWEEN(10,40),0))</f>
        <v>0.55138888888888893</v>
      </c>
      <c r="M946" s="7">
        <f ca="1">IF(Tabla1[[#This Row],[FECHA EJEC.]]="","",Tabla1[[#This Row],[HORA INICIO]]+TIME(RANDBETWEEN(1,4),RANDBETWEEN(10,30),0))</f>
        <v>0.68888888888888888</v>
      </c>
      <c r="N946" s="8">
        <f ca="1">IF(Tabla1[[#This Row],[FECHA EJEC.]]="","",HOUR(Tabla1[[#This Row],[HORA TERMINO]]-Tabla1[[#This Row],[HORA INICIO]])+MINUTE(Tabla1[[#This Row],[HORA TERMINO]]-Tabla1[[#This Row],[HORA INICIO]])/60)</f>
        <v>3.3</v>
      </c>
      <c r="O946" s="1" t="str">
        <f ca="1">IF(AND(K946=I946,J946="CONFORME"),"FECHA CUMPLIDA",IF(J946="STAND BY","STAND BY",IF(J946=""," ",IF(Tabla1[[#This Row],[FECHA EJEC.]]="","PENDIENTE",CONCATENATE("RETRASO DE ",(K946-I946)," DIAS")))))</f>
        <v>FECHA CUMPLIDA</v>
      </c>
      <c r="P946" s="2" t="str">
        <f ca="1">VLOOKUP(MONTH(Tabla1[[#This Row],[FECHA PROG.]]),Tabla2[],2,0)</f>
        <v>Dic</v>
      </c>
      <c r="Q946" s="1">
        <f ca="1">YEAR(Tabla1[[#This Row],[FECHA PROG.]])</f>
        <v>2018</v>
      </c>
      <c r="R946" s="8">
        <f ca="1">360-SUMIFS(Tabla1[HORAS],Tabla1[MÁQUINA],Tabla1[[#This Row],[MÁQUINA]],Tabla1[AÑO],Tabla1[[#This Row],[AÑO]],Tabla1[MES],Tabla1[[#This Row],[MES]])</f>
        <v>349.95</v>
      </c>
      <c r="S946" s="17">
        <f ca="1">Tabla1[[#This Row],[HORAS DISPONIBLES]]/360</f>
        <v>0.9720833333333333</v>
      </c>
    </row>
    <row r="947" spans="1:19" x14ac:dyDescent="0.2">
      <c r="A947" s="1" t="s">
        <v>137</v>
      </c>
      <c r="B947" s="1" t="s">
        <v>23</v>
      </c>
      <c r="C947" s="1" t="str">
        <f ca="1">VLOOKUP(RANDBETWEEN(1,13),Tablas!$N$7:$O$19,2,0)</f>
        <v>ESCREPA</v>
      </c>
      <c r="D947" s="1" t="s">
        <v>12</v>
      </c>
      <c r="E947" s="1" t="s">
        <v>24</v>
      </c>
      <c r="F947" s="1">
        <v>201</v>
      </c>
      <c r="G947" s="1" t="s">
        <v>25</v>
      </c>
      <c r="H947" s="1">
        <v>1168</v>
      </c>
      <c r="I947" s="2">
        <f t="shared" ca="1" si="14"/>
        <v>43188</v>
      </c>
      <c r="J947" s="1" t="str">
        <f ca="1">IFERROR(IF(YEAR(Tabla1[[#This Row],[FECHA EJEC.]])&gt;0,"CONFORME","STANDBY"),"PENDIENTE")</f>
        <v>PENDIENTE</v>
      </c>
      <c r="K947" s="2" t="str">
        <f ca="1">IF(VLOOKUP(RANDBETWEEN(1,20),Tablas!$Q$6:$R$25,2,0)=0,"",Tabla1[[#This Row],[FECHA PROG.]]+VLOOKUP(RANDBETWEEN(1,20),Tablas!$Q$6:$R$25,2,0))</f>
        <v/>
      </c>
      <c r="L947" s="7" t="str">
        <f ca="1">IF(Tabla1[[#This Row],[FECHA EJEC.]]="","",TIME(RANDBETWEEN(9,15),RANDBETWEEN(10,40),0))</f>
        <v/>
      </c>
      <c r="M947" s="7" t="str">
        <f ca="1">IF(Tabla1[[#This Row],[FECHA EJEC.]]="","",Tabla1[[#This Row],[HORA INICIO]]+TIME(RANDBETWEEN(1,4),RANDBETWEEN(10,30),0))</f>
        <v/>
      </c>
      <c r="N947" s="8" t="str">
        <f ca="1">IF(Tabla1[[#This Row],[FECHA EJEC.]]="","",HOUR(Tabla1[[#This Row],[HORA TERMINO]]-Tabla1[[#This Row],[HORA INICIO]])+MINUTE(Tabla1[[#This Row],[HORA TERMINO]]-Tabla1[[#This Row],[HORA INICIO]])/60)</f>
        <v/>
      </c>
      <c r="O947" s="1" t="str">
        <f ca="1">IF(AND(K947=I947,J947="CONFORME"),"FECHA CUMPLIDA",IF(J947="STAND BY","STAND BY",IF(J947=""," ",IF(Tabla1[[#This Row],[FECHA EJEC.]]="","PENDIENTE",CONCATENATE("RETRASO DE ",(K947-I947)," DIAS")))))</f>
        <v>PENDIENTE</v>
      </c>
      <c r="P947" s="2" t="str">
        <f ca="1">VLOOKUP(MONTH(Tabla1[[#This Row],[FECHA PROG.]]),Tabla2[],2,0)</f>
        <v>Mar</v>
      </c>
      <c r="Q947" s="1">
        <f ca="1">YEAR(Tabla1[[#This Row],[FECHA PROG.]])</f>
        <v>2018</v>
      </c>
      <c r="R947" s="8">
        <f ca="1">360-SUMIFS(Tabla1[HORAS],Tabla1[MÁQUINA],Tabla1[[#This Row],[MÁQUINA]],Tabla1[AÑO],Tabla1[[#This Row],[AÑO]],Tabla1[MES],Tabla1[[#This Row],[MES]])</f>
        <v>355.7</v>
      </c>
      <c r="S947" s="17">
        <f ca="1">Tabla1[[#This Row],[HORAS DISPONIBLES]]/360</f>
        <v>0.98805555555555558</v>
      </c>
    </row>
    <row r="948" spans="1:19" x14ac:dyDescent="0.2">
      <c r="A948" s="1" t="s">
        <v>139</v>
      </c>
      <c r="B948" s="1" t="s">
        <v>32</v>
      </c>
      <c r="C948" s="1" t="str">
        <f ca="1">VLOOKUP(RANDBETWEEN(1,13),Tablas!$N$7:$O$19,2,0)</f>
        <v>COMPACTADORA</v>
      </c>
      <c r="D948" s="1" t="s">
        <v>12</v>
      </c>
      <c r="E948" s="1" t="s">
        <v>13</v>
      </c>
      <c r="F948" s="1">
        <v>106</v>
      </c>
      <c r="G948" s="1" t="s">
        <v>29</v>
      </c>
      <c r="H948" s="1">
        <v>908</v>
      </c>
      <c r="I948" s="2">
        <f t="shared" ca="1" si="14"/>
        <v>43584</v>
      </c>
      <c r="J948" s="1" t="str">
        <f ca="1">IFERROR(IF(YEAR(Tabla1[[#This Row],[FECHA EJEC.]])&gt;0,"CONFORME","STANDBY"),"PENDIENTE")</f>
        <v>CONFORME</v>
      </c>
      <c r="K948" s="2">
        <f ca="1">IF(VLOOKUP(RANDBETWEEN(1,20),Tablas!$Q$6:$R$25,2,0)=0,"",Tabla1[[#This Row],[FECHA PROG.]]+VLOOKUP(RANDBETWEEN(1,20),Tablas!$Q$6:$R$25,2,0))</f>
        <v>43584</v>
      </c>
      <c r="L948" s="7">
        <f ca="1">IF(Tabla1[[#This Row],[FECHA EJEC.]]="","",TIME(RANDBETWEEN(9,15),RANDBETWEEN(10,40),0))</f>
        <v>0.56666666666666665</v>
      </c>
      <c r="M948" s="7">
        <f ca="1">IF(Tabla1[[#This Row],[FECHA EJEC.]]="","",Tabla1[[#This Row],[HORA INICIO]]+TIME(RANDBETWEEN(1,4),RANDBETWEEN(10,30),0))</f>
        <v>0.75069444444444444</v>
      </c>
      <c r="N948" s="8">
        <f ca="1">IF(Tabla1[[#This Row],[FECHA EJEC.]]="","",HOUR(Tabla1[[#This Row],[HORA TERMINO]]-Tabla1[[#This Row],[HORA INICIO]])+MINUTE(Tabla1[[#This Row],[HORA TERMINO]]-Tabla1[[#This Row],[HORA INICIO]])/60)</f>
        <v>4.416666666666667</v>
      </c>
      <c r="O948" s="1" t="str">
        <f ca="1">IF(AND(K948=I948,J948="CONFORME"),"FECHA CUMPLIDA",IF(J948="STAND BY","STAND BY",IF(J948=""," ",IF(Tabla1[[#This Row],[FECHA EJEC.]]="","PENDIENTE",CONCATENATE("RETRASO DE ",(K948-I948)," DIAS")))))</f>
        <v>FECHA CUMPLIDA</v>
      </c>
      <c r="P948" s="2" t="str">
        <f ca="1">VLOOKUP(MONTH(Tabla1[[#This Row],[FECHA PROG.]]),Tabla2[],2,0)</f>
        <v>Abr</v>
      </c>
      <c r="Q948" s="1">
        <f ca="1">YEAR(Tabla1[[#This Row],[FECHA PROG.]])</f>
        <v>2019</v>
      </c>
      <c r="R948" s="8">
        <f ca="1">360-SUMIFS(Tabla1[HORAS],Tabla1[MÁQUINA],Tabla1[[#This Row],[MÁQUINA]],Tabla1[AÑO],Tabla1[[#This Row],[AÑO]],Tabla1[MES],Tabla1[[#This Row],[MES]])</f>
        <v>335.3</v>
      </c>
      <c r="S948" s="17">
        <f ca="1">Tabla1[[#This Row],[HORAS DISPONIBLES]]/360</f>
        <v>0.93138888888888893</v>
      </c>
    </row>
    <row r="949" spans="1:19" x14ac:dyDescent="0.2">
      <c r="A949" s="1" t="s">
        <v>139</v>
      </c>
      <c r="B949" s="1" t="s">
        <v>32</v>
      </c>
      <c r="C949" s="1" t="str">
        <f ca="1">VLOOKUP(RANDBETWEEN(1,13),Tablas!$N$7:$O$19,2,0)</f>
        <v>MOTONIVELADORA</v>
      </c>
      <c r="D949" s="1" t="s">
        <v>12</v>
      </c>
      <c r="E949" s="1" t="s">
        <v>18</v>
      </c>
      <c r="F949" s="1">
        <v>106</v>
      </c>
      <c r="G949" s="1" t="s">
        <v>55</v>
      </c>
      <c r="H949" s="1">
        <v>1911</v>
      </c>
      <c r="I949" s="2">
        <f t="shared" ca="1" si="14"/>
        <v>43492</v>
      </c>
      <c r="J949" s="1" t="str">
        <f ca="1">IFERROR(IF(YEAR(Tabla1[[#This Row],[FECHA EJEC.]])&gt;0,"CONFORME","STANDBY"),"PENDIENTE")</f>
        <v>CONFORME</v>
      </c>
      <c r="K949" s="2">
        <f ca="1">IF(VLOOKUP(RANDBETWEEN(1,20),Tablas!$Q$6:$R$25,2,0)=0,"",Tabla1[[#This Row],[FECHA PROG.]]+VLOOKUP(RANDBETWEEN(1,20),Tablas!$Q$6:$R$25,2,0))</f>
        <v>43495</v>
      </c>
      <c r="L949" s="7">
        <f ca="1">IF(Tabla1[[#This Row],[FECHA EJEC.]]="","",TIME(RANDBETWEEN(9,15),RANDBETWEEN(10,40),0))</f>
        <v>0.63749999999999996</v>
      </c>
      <c r="M949" s="7">
        <f ca="1">IF(Tabla1[[#This Row],[FECHA EJEC.]]="","",Tabla1[[#This Row],[HORA INICIO]]+TIME(RANDBETWEEN(1,4),RANDBETWEEN(10,30),0))</f>
        <v>0.68611111111111112</v>
      </c>
      <c r="N949" s="8">
        <f ca="1">IF(Tabla1[[#This Row],[FECHA EJEC.]]="","",HOUR(Tabla1[[#This Row],[HORA TERMINO]]-Tabla1[[#This Row],[HORA INICIO]])+MINUTE(Tabla1[[#This Row],[HORA TERMINO]]-Tabla1[[#This Row],[HORA INICIO]])/60)</f>
        <v>1.1666666666666667</v>
      </c>
      <c r="O949" s="1" t="str">
        <f ca="1">IF(AND(K949=I949,J949="CONFORME"),"FECHA CUMPLIDA",IF(J949="STAND BY","STAND BY",IF(J949=""," ",IF(Tabla1[[#This Row],[FECHA EJEC.]]="","PENDIENTE",CONCATENATE("RETRASO DE ",(K949-I949)," DIAS")))))</f>
        <v>RETRASO DE 3 DIAS</v>
      </c>
      <c r="P949" s="2" t="str">
        <f ca="1">VLOOKUP(MONTH(Tabla1[[#This Row],[FECHA PROG.]]),Tabla2[],2,0)</f>
        <v>Ene</v>
      </c>
      <c r="Q949" s="1">
        <f ca="1">YEAR(Tabla1[[#This Row],[FECHA PROG.]])</f>
        <v>2019</v>
      </c>
      <c r="R949" s="8">
        <f ca="1">360-SUMIFS(Tabla1[HORAS],Tabla1[MÁQUINA],Tabla1[[#This Row],[MÁQUINA]],Tabla1[AÑO],Tabla1[[#This Row],[AÑO]],Tabla1[MES],Tabla1[[#This Row],[MES]])</f>
        <v>322.83333333333331</v>
      </c>
      <c r="S949" s="17">
        <f ca="1">Tabla1[[#This Row],[HORAS DISPONIBLES]]/360</f>
        <v>0.89675925925925926</v>
      </c>
    </row>
    <row r="950" spans="1:19" x14ac:dyDescent="0.2">
      <c r="A950" s="1" t="s">
        <v>147</v>
      </c>
      <c r="B950" s="1" t="s">
        <v>42</v>
      </c>
      <c r="C950" s="1" t="str">
        <f ca="1">VLOOKUP(RANDBETWEEN(1,13),Tablas!$N$7:$O$19,2,0)</f>
        <v>COMPACTADORA</v>
      </c>
      <c r="D950" s="1" t="s">
        <v>12</v>
      </c>
      <c r="E950" s="1" t="s">
        <v>21</v>
      </c>
      <c r="F950" s="1">
        <v>106</v>
      </c>
      <c r="G950" s="1" t="s">
        <v>25</v>
      </c>
      <c r="H950" s="1">
        <v>1168</v>
      </c>
      <c r="I950" s="2">
        <f t="shared" ca="1" si="14"/>
        <v>43594</v>
      </c>
      <c r="J950" s="1" t="str">
        <f ca="1">IFERROR(IF(YEAR(Tabla1[[#This Row],[FECHA EJEC.]])&gt;0,"CONFORME","STANDBY"),"PENDIENTE")</f>
        <v>CONFORME</v>
      </c>
      <c r="K950" s="2">
        <f ca="1">IF(VLOOKUP(RANDBETWEEN(1,20),Tablas!$Q$6:$R$25,2,0)=0,"",Tabla1[[#This Row],[FECHA PROG.]]+VLOOKUP(RANDBETWEEN(1,20),Tablas!$Q$6:$R$25,2,0))</f>
        <v>43595</v>
      </c>
      <c r="L950" s="7">
        <f ca="1">IF(Tabla1[[#This Row],[FECHA EJEC.]]="","",TIME(RANDBETWEEN(9,15),RANDBETWEEN(10,40),0))</f>
        <v>0.47222222222222221</v>
      </c>
      <c r="M950" s="7">
        <f ca="1">IF(Tabla1[[#This Row],[FECHA EJEC.]]="","",Tabla1[[#This Row],[HORA INICIO]]+TIME(RANDBETWEEN(1,4),RANDBETWEEN(10,30),0))</f>
        <v>0.61041666666666661</v>
      </c>
      <c r="N950" s="8">
        <f ca="1">IF(Tabla1[[#This Row],[FECHA EJEC.]]="","",HOUR(Tabla1[[#This Row],[HORA TERMINO]]-Tabla1[[#This Row],[HORA INICIO]])+MINUTE(Tabla1[[#This Row],[HORA TERMINO]]-Tabla1[[#This Row],[HORA INICIO]])/60)</f>
        <v>3.3166666666666664</v>
      </c>
      <c r="O950" s="1" t="str">
        <f ca="1">IF(AND(K950=I950,J950="CONFORME"),"FECHA CUMPLIDA",IF(J950="STAND BY","STAND BY",IF(J950=""," ",IF(Tabla1[[#This Row],[FECHA EJEC.]]="","PENDIENTE",CONCATENATE("RETRASO DE ",(K950-I950)," DIAS")))))</f>
        <v>RETRASO DE 1 DIAS</v>
      </c>
      <c r="P950" s="2" t="str">
        <f ca="1">VLOOKUP(MONTH(Tabla1[[#This Row],[FECHA PROG.]]),Tabla2[],2,0)</f>
        <v>May</v>
      </c>
      <c r="Q950" s="1">
        <f ca="1">YEAR(Tabla1[[#This Row],[FECHA PROG.]])</f>
        <v>2019</v>
      </c>
      <c r="R950" s="8">
        <f ca="1">360-SUMIFS(Tabla1[HORAS],Tabla1[MÁQUINA],Tabla1[[#This Row],[MÁQUINA]],Tabla1[AÑO],Tabla1[[#This Row],[AÑO]],Tabla1[MES],Tabla1[[#This Row],[MES]])</f>
        <v>352.48333333333335</v>
      </c>
      <c r="S950" s="17">
        <f ca="1">Tabla1[[#This Row],[HORAS DISPONIBLES]]/360</f>
        <v>0.97912037037037036</v>
      </c>
    </row>
    <row r="951" spans="1:19" x14ac:dyDescent="0.2">
      <c r="A951" s="1" t="s">
        <v>152</v>
      </c>
      <c r="B951" s="1" t="s">
        <v>56</v>
      </c>
      <c r="C951" s="1" t="str">
        <f ca="1">VLOOKUP(RANDBETWEEN(1,13),Tablas!$N$7:$O$19,2,0)</f>
        <v>EXCAVADORA</v>
      </c>
      <c r="E951" s="1" t="s">
        <v>13</v>
      </c>
      <c r="F951" s="1">
        <v>107</v>
      </c>
      <c r="G951" s="1" t="s">
        <v>25</v>
      </c>
      <c r="H951" s="1">
        <v>1168</v>
      </c>
      <c r="I951" s="2">
        <f t="shared" ca="1" si="14"/>
        <v>43450</v>
      </c>
      <c r="J951" s="1" t="str">
        <f ca="1">IFERROR(IF(YEAR(Tabla1[[#This Row],[FECHA EJEC.]])&gt;0,"CONFORME","STANDBY"),"PENDIENTE")</f>
        <v>CONFORME</v>
      </c>
      <c r="K951" s="2">
        <f ca="1">IF(VLOOKUP(RANDBETWEEN(1,20),Tablas!$Q$6:$R$25,2,0)=0,"",Tabla1[[#This Row],[FECHA PROG.]]+VLOOKUP(RANDBETWEEN(1,20),Tablas!$Q$6:$R$25,2,0))</f>
        <v>43454</v>
      </c>
      <c r="L951" s="7">
        <f ca="1">IF(Tabla1[[#This Row],[FECHA EJEC.]]="","",TIME(RANDBETWEEN(9,15),RANDBETWEEN(10,40),0))</f>
        <v>0.63472222222222219</v>
      </c>
      <c r="M951" s="7">
        <f ca="1">IF(Tabla1[[#This Row],[FECHA EJEC.]]="","",Tabla1[[#This Row],[HORA INICIO]]+TIME(RANDBETWEEN(1,4),RANDBETWEEN(10,30),0))</f>
        <v>0.68958333333333333</v>
      </c>
      <c r="N951" s="8">
        <f ca="1">IF(Tabla1[[#This Row],[FECHA EJEC.]]="","",HOUR(Tabla1[[#This Row],[HORA TERMINO]]-Tabla1[[#This Row],[HORA INICIO]])+MINUTE(Tabla1[[#This Row],[HORA TERMINO]]-Tabla1[[#This Row],[HORA INICIO]])/60)</f>
        <v>1.3166666666666667</v>
      </c>
      <c r="O951" s="1" t="str">
        <f ca="1">IF(AND(K951=I951,J951="CONFORME"),"FECHA CUMPLIDA",IF(J951="STAND BY","STAND BY",IF(J951=""," ",IF(Tabla1[[#This Row],[FECHA EJEC.]]="","PENDIENTE",CONCATENATE("RETRASO DE ",(K951-I951)," DIAS")))))</f>
        <v>RETRASO DE 4 DIAS</v>
      </c>
      <c r="P951" s="2" t="str">
        <f ca="1">VLOOKUP(MONTH(Tabla1[[#This Row],[FECHA PROG.]]),Tabla2[],2,0)</f>
        <v>Dic</v>
      </c>
      <c r="Q951" s="1">
        <f ca="1">YEAR(Tabla1[[#This Row],[FECHA PROG.]])</f>
        <v>2018</v>
      </c>
      <c r="R951" s="8">
        <f ca="1">360-SUMIFS(Tabla1[HORAS],Tabla1[MÁQUINA],Tabla1[[#This Row],[MÁQUINA]],Tabla1[AÑO],Tabla1[[#This Row],[AÑO]],Tabla1[MES],Tabla1[[#This Row],[MES]])</f>
        <v>354.03333333333336</v>
      </c>
      <c r="S951" s="17">
        <f ca="1">Tabla1[[#This Row],[HORAS DISPONIBLES]]/360</f>
        <v>0.98342592592592604</v>
      </c>
    </row>
    <row r="952" spans="1:19" x14ac:dyDescent="0.2">
      <c r="A952" s="1" t="s">
        <v>152</v>
      </c>
      <c r="B952" s="1" t="s">
        <v>56</v>
      </c>
      <c r="C952" s="1" t="str">
        <f ca="1">VLOOKUP(RANDBETWEEN(1,13),Tablas!$N$7:$O$19,2,0)</f>
        <v>CARGADORA</v>
      </c>
      <c r="E952" s="1" t="s">
        <v>18</v>
      </c>
      <c r="F952" s="1">
        <v>107</v>
      </c>
      <c r="G952" s="1" t="s">
        <v>55</v>
      </c>
      <c r="H952" s="1">
        <v>1911</v>
      </c>
      <c r="I952" s="2">
        <f t="shared" ca="1" si="14"/>
        <v>43302</v>
      </c>
      <c r="J952" s="1" t="str">
        <f ca="1">IFERROR(IF(YEAR(Tabla1[[#This Row],[FECHA EJEC.]])&gt;0,"CONFORME","STANDBY"),"PENDIENTE")</f>
        <v>CONFORME</v>
      </c>
      <c r="K952" s="2">
        <f ca="1">IF(VLOOKUP(RANDBETWEEN(1,20),Tablas!$Q$6:$R$25,2,0)=0,"",Tabla1[[#This Row],[FECHA PROG.]]+VLOOKUP(RANDBETWEEN(1,20),Tablas!$Q$6:$R$25,2,0))</f>
        <v>43303</v>
      </c>
      <c r="L952" s="7">
        <f ca="1">IF(Tabla1[[#This Row],[FECHA EJEC.]]="","",TIME(RANDBETWEEN(9,15),RANDBETWEEN(10,40),0))</f>
        <v>0.52152777777777781</v>
      </c>
      <c r="M952" s="7">
        <f ca="1">IF(Tabla1[[#This Row],[FECHA EJEC.]]="","",Tabla1[[#This Row],[HORA INICIO]]+TIME(RANDBETWEEN(1,4),RANDBETWEEN(10,30),0))</f>
        <v>0.70347222222222228</v>
      </c>
      <c r="N952" s="8">
        <f ca="1">IF(Tabla1[[#This Row],[FECHA EJEC.]]="","",HOUR(Tabla1[[#This Row],[HORA TERMINO]]-Tabla1[[#This Row],[HORA INICIO]])+MINUTE(Tabla1[[#This Row],[HORA TERMINO]]-Tabla1[[#This Row],[HORA INICIO]])/60)</f>
        <v>4.3666666666666663</v>
      </c>
      <c r="O952" s="1" t="str">
        <f ca="1">IF(AND(K952=I952,J952="CONFORME"),"FECHA CUMPLIDA",IF(J952="STAND BY","STAND BY",IF(J952=""," ",IF(Tabla1[[#This Row],[FECHA EJEC.]]="","PENDIENTE",CONCATENATE("RETRASO DE ",(K952-I952)," DIAS")))))</f>
        <v>RETRASO DE 1 DIAS</v>
      </c>
      <c r="P952" s="2" t="str">
        <f ca="1">VLOOKUP(MONTH(Tabla1[[#This Row],[FECHA PROG.]]),Tabla2[],2,0)</f>
        <v>Jul</v>
      </c>
      <c r="Q952" s="1">
        <f ca="1">YEAR(Tabla1[[#This Row],[FECHA PROG.]])</f>
        <v>2018</v>
      </c>
      <c r="R952" s="8">
        <f ca="1">360-SUMIFS(Tabla1[HORAS],Tabla1[MÁQUINA],Tabla1[[#This Row],[MÁQUINA]],Tabla1[AÑO],Tabla1[[#This Row],[AÑO]],Tabla1[MES],Tabla1[[#This Row],[MES]])</f>
        <v>355.63333333333333</v>
      </c>
      <c r="S952" s="17">
        <f ca="1">Tabla1[[#This Row],[HORAS DISPONIBLES]]/360</f>
        <v>0.9878703703703704</v>
      </c>
    </row>
    <row r="953" spans="1:19" x14ac:dyDescent="0.2">
      <c r="A953" s="1" t="s">
        <v>150</v>
      </c>
      <c r="B953" s="1" t="s">
        <v>46</v>
      </c>
      <c r="C953" s="1" t="str">
        <f ca="1">VLOOKUP(RANDBETWEEN(1,13),Tablas!$N$7:$O$19,2,0)</f>
        <v>COMPACTADORA</v>
      </c>
      <c r="D953" s="1" t="s">
        <v>12</v>
      </c>
      <c r="E953" s="1" t="s">
        <v>24</v>
      </c>
      <c r="F953" s="1">
        <v>201</v>
      </c>
      <c r="G953" s="1" t="s">
        <v>25</v>
      </c>
      <c r="H953" s="1">
        <v>1168</v>
      </c>
      <c r="I953" s="2">
        <f t="shared" ca="1" si="14"/>
        <v>43422</v>
      </c>
      <c r="J953" s="1" t="str">
        <f ca="1">IFERROR(IF(YEAR(Tabla1[[#This Row],[FECHA EJEC.]])&gt;0,"CONFORME","STANDBY"),"PENDIENTE")</f>
        <v>CONFORME</v>
      </c>
      <c r="K953" s="2">
        <f ca="1">IF(VLOOKUP(RANDBETWEEN(1,20),Tablas!$Q$6:$R$25,2,0)=0,"",Tabla1[[#This Row],[FECHA PROG.]]+VLOOKUP(RANDBETWEEN(1,20),Tablas!$Q$6:$R$25,2,0))</f>
        <v>43425</v>
      </c>
      <c r="L953" s="7">
        <f ca="1">IF(Tabla1[[#This Row],[FECHA EJEC.]]="","",TIME(RANDBETWEEN(9,15),RANDBETWEEN(10,40),0))</f>
        <v>0.59166666666666667</v>
      </c>
      <c r="M953" s="7">
        <f ca="1">IF(Tabla1[[#This Row],[FECHA EJEC.]]="","",Tabla1[[#This Row],[HORA INICIO]]+TIME(RANDBETWEEN(1,4),RANDBETWEEN(10,30),0))</f>
        <v>0.72499999999999998</v>
      </c>
      <c r="N953" s="8">
        <f ca="1">IF(Tabla1[[#This Row],[FECHA EJEC.]]="","",HOUR(Tabla1[[#This Row],[HORA TERMINO]]-Tabla1[[#This Row],[HORA INICIO]])+MINUTE(Tabla1[[#This Row],[HORA TERMINO]]-Tabla1[[#This Row],[HORA INICIO]])/60)</f>
        <v>3.2</v>
      </c>
      <c r="O953" s="1" t="str">
        <f ca="1">IF(AND(K953=I953,J953="CONFORME"),"FECHA CUMPLIDA",IF(J953="STAND BY","STAND BY",IF(J953=""," ",IF(Tabla1[[#This Row],[FECHA EJEC.]]="","PENDIENTE",CONCATENATE("RETRASO DE ",(K953-I953)," DIAS")))))</f>
        <v>RETRASO DE 3 DIAS</v>
      </c>
      <c r="P953" s="2" t="str">
        <f ca="1">VLOOKUP(MONTH(Tabla1[[#This Row],[FECHA PROG.]]),Tabla2[],2,0)</f>
        <v>Nov</v>
      </c>
      <c r="Q953" s="1">
        <f ca="1">YEAR(Tabla1[[#This Row],[FECHA PROG.]])</f>
        <v>2018</v>
      </c>
      <c r="R953" s="8">
        <f ca="1">360-SUMIFS(Tabla1[HORAS],Tabla1[MÁQUINA],Tabla1[[#This Row],[MÁQUINA]],Tabla1[AÑO],Tabla1[[#This Row],[AÑO]],Tabla1[MES],Tabla1[[#This Row],[MES]])</f>
        <v>356.8</v>
      </c>
      <c r="S953" s="17">
        <f ca="1">Tabla1[[#This Row],[HORAS DISPONIBLES]]/360</f>
        <v>0.99111111111111116</v>
      </c>
    </row>
    <row r="954" spans="1:19" x14ac:dyDescent="0.2">
      <c r="A954" s="1" t="s">
        <v>134</v>
      </c>
      <c r="B954" s="1" t="s">
        <v>54</v>
      </c>
      <c r="C954" s="1" t="str">
        <f ca="1">VLOOKUP(RANDBETWEEN(1,13),Tablas!$N$7:$O$19,2,0)</f>
        <v>CISTERNAS DE AGUA</v>
      </c>
      <c r="D954" s="1" t="s">
        <v>12</v>
      </c>
      <c r="E954" s="1" t="s">
        <v>13</v>
      </c>
      <c r="F954" s="1">
        <v>107</v>
      </c>
      <c r="G954" s="1" t="s">
        <v>14</v>
      </c>
      <c r="H954" s="1">
        <v>1420</v>
      </c>
      <c r="I954" s="2">
        <f t="shared" ca="1" si="14"/>
        <v>43114</v>
      </c>
      <c r="J954" s="1" t="str">
        <f ca="1">IFERROR(IF(YEAR(Tabla1[[#This Row],[FECHA EJEC.]])&gt;0,"CONFORME","STANDBY"),"PENDIENTE")</f>
        <v>CONFORME</v>
      </c>
      <c r="K954" s="2">
        <f ca="1">IF(VLOOKUP(RANDBETWEEN(1,20),Tablas!$Q$6:$R$25,2,0)=0,"",Tabla1[[#This Row],[FECHA PROG.]]+VLOOKUP(RANDBETWEEN(1,20),Tablas!$Q$6:$R$25,2,0))</f>
        <v>43117</v>
      </c>
      <c r="L954" s="7">
        <f ca="1">IF(Tabla1[[#This Row],[FECHA EJEC.]]="","",TIME(RANDBETWEEN(9,15),RANDBETWEEN(10,40),0))</f>
        <v>0.51111111111111107</v>
      </c>
      <c r="M954" s="7">
        <f ca="1">IF(Tabla1[[#This Row],[FECHA EJEC.]]="","",Tabla1[[#This Row],[HORA INICIO]]+TIME(RANDBETWEEN(1,4),RANDBETWEEN(10,30),0))</f>
        <v>0.61180555555555549</v>
      </c>
      <c r="N954" s="8">
        <f ca="1">IF(Tabla1[[#This Row],[FECHA EJEC.]]="","",HOUR(Tabla1[[#This Row],[HORA TERMINO]]-Tabla1[[#This Row],[HORA INICIO]])+MINUTE(Tabla1[[#This Row],[HORA TERMINO]]-Tabla1[[#This Row],[HORA INICIO]])/60)</f>
        <v>2.4166666666666665</v>
      </c>
      <c r="O954" s="1" t="str">
        <f ca="1">IF(AND(K954=I954,J954="CONFORME"),"FECHA CUMPLIDA",IF(J954="STAND BY","STAND BY",IF(J954=""," ",IF(Tabla1[[#This Row],[FECHA EJEC.]]="","PENDIENTE",CONCATENATE("RETRASO DE ",(K954-I954)," DIAS")))))</f>
        <v>RETRASO DE 3 DIAS</v>
      </c>
      <c r="P954" s="2" t="str">
        <f ca="1">VLOOKUP(MONTH(Tabla1[[#This Row],[FECHA PROG.]]),Tabla2[],2,0)</f>
        <v>Ene</v>
      </c>
      <c r="Q954" s="1">
        <f ca="1">YEAR(Tabla1[[#This Row],[FECHA PROG.]])</f>
        <v>2018</v>
      </c>
      <c r="R954" s="8">
        <f ca="1">360-SUMIFS(Tabla1[HORAS],Tabla1[MÁQUINA],Tabla1[[#This Row],[MÁQUINA]],Tabla1[AÑO],Tabla1[[#This Row],[AÑO]],Tabla1[MES],Tabla1[[#This Row],[MES]])</f>
        <v>338.11666666666667</v>
      </c>
      <c r="S954" s="17">
        <f ca="1">Tabla1[[#This Row],[HORAS DISPONIBLES]]/360</f>
        <v>0.93921296296296297</v>
      </c>
    </row>
    <row r="955" spans="1:19" x14ac:dyDescent="0.2">
      <c r="A955" s="1" t="s">
        <v>154</v>
      </c>
      <c r="B955" s="1" t="s">
        <v>58</v>
      </c>
      <c r="C955" s="1" t="str">
        <f ca="1">VLOOKUP(RANDBETWEEN(1,13),Tablas!$N$7:$O$19,2,0)</f>
        <v>TRACTORES</v>
      </c>
      <c r="E955" s="1" t="s">
        <v>21</v>
      </c>
      <c r="F955" s="1">
        <v>107</v>
      </c>
      <c r="G955" s="1" t="s">
        <v>55</v>
      </c>
      <c r="H955" s="1">
        <v>1911</v>
      </c>
      <c r="I955" s="2">
        <f t="shared" ca="1" si="14"/>
        <v>43535</v>
      </c>
      <c r="J955" s="1" t="str">
        <f ca="1">IFERROR(IF(YEAR(Tabla1[[#This Row],[FECHA EJEC.]])&gt;0,"CONFORME","STANDBY"),"PENDIENTE")</f>
        <v>CONFORME</v>
      </c>
      <c r="K955" s="2">
        <f ca="1">IF(VLOOKUP(RANDBETWEEN(1,20),Tablas!$Q$6:$R$25,2,0)=0,"",Tabla1[[#This Row],[FECHA PROG.]]+VLOOKUP(RANDBETWEEN(1,20),Tablas!$Q$6:$R$25,2,0))</f>
        <v>43538</v>
      </c>
      <c r="L955" s="7">
        <f ca="1">IF(Tabla1[[#This Row],[FECHA EJEC.]]="","",TIME(RANDBETWEEN(9,15),RANDBETWEEN(10,40),0))</f>
        <v>0.38333333333333336</v>
      </c>
      <c r="M955" s="7">
        <f ca="1">IF(Tabla1[[#This Row],[FECHA EJEC.]]="","",Tabla1[[#This Row],[HORA INICIO]]+TIME(RANDBETWEEN(1,4),RANDBETWEEN(10,30),0))</f>
        <v>0.44027777777777782</v>
      </c>
      <c r="N955" s="8">
        <f ca="1">IF(Tabla1[[#This Row],[FECHA EJEC.]]="","",HOUR(Tabla1[[#This Row],[HORA TERMINO]]-Tabla1[[#This Row],[HORA INICIO]])+MINUTE(Tabla1[[#This Row],[HORA TERMINO]]-Tabla1[[#This Row],[HORA INICIO]])/60)</f>
        <v>1.3666666666666667</v>
      </c>
      <c r="O955" s="1" t="str">
        <f ca="1">IF(AND(K955=I955,J955="CONFORME"),"FECHA CUMPLIDA",IF(J955="STAND BY","STAND BY",IF(J955=""," ",IF(Tabla1[[#This Row],[FECHA EJEC.]]="","PENDIENTE",CONCATENATE("RETRASO DE ",(K955-I955)," DIAS")))))</f>
        <v>RETRASO DE 3 DIAS</v>
      </c>
      <c r="P955" s="2" t="str">
        <f ca="1">VLOOKUP(MONTH(Tabla1[[#This Row],[FECHA PROG.]]),Tabla2[],2,0)</f>
        <v>Mar</v>
      </c>
      <c r="Q955" s="1">
        <f ca="1">YEAR(Tabla1[[#This Row],[FECHA PROG.]])</f>
        <v>2019</v>
      </c>
      <c r="R955" s="8">
        <f ca="1">360-SUMIFS(Tabla1[HORAS],Tabla1[MÁQUINA],Tabla1[[#This Row],[MÁQUINA]],Tabla1[AÑO],Tabla1[[#This Row],[AÑO]],Tabla1[MES],Tabla1[[#This Row],[MES]])</f>
        <v>344.1</v>
      </c>
      <c r="S955" s="17">
        <f ca="1">Tabla1[[#This Row],[HORAS DISPONIBLES]]/360</f>
        <v>0.95583333333333342</v>
      </c>
    </row>
    <row r="956" spans="1:19" x14ac:dyDescent="0.2">
      <c r="A956" s="1" t="s">
        <v>135</v>
      </c>
      <c r="B956" s="1" t="s">
        <v>16</v>
      </c>
      <c r="C956" s="1" t="str">
        <f ca="1">VLOOKUP(RANDBETWEEN(1,13),Tablas!$N$7:$O$19,2,0)</f>
        <v>COMPACTADORA</v>
      </c>
      <c r="D956" s="1" t="s">
        <v>12</v>
      </c>
      <c r="E956" s="1" t="s">
        <v>13</v>
      </c>
      <c r="F956" s="1">
        <v>107</v>
      </c>
      <c r="G956" s="1" t="s">
        <v>55</v>
      </c>
      <c r="H956" s="1">
        <v>1420</v>
      </c>
      <c r="I956" s="2">
        <f t="shared" ca="1" si="14"/>
        <v>43175</v>
      </c>
      <c r="J956" s="1" t="str">
        <f ca="1">IFERROR(IF(YEAR(Tabla1[[#This Row],[FECHA EJEC.]])&gt;0,"CONFORME","STANDBY"),"PENDIENTE")</f>
        <v>PENDIENTE</v>
      </c>
      <c r="K956" s="2" t="str">
        <f ca="1">IF(VLOOKUP(RANDBETWEEN(1,20),Tablas!$Q$6:$R$25,2,0)=0,"",Tabla1[[#This Row],[FECHA PROG.]]+VLOOKUP(RANDBETWEEN(1,20),Tablas!$Q$6:$R$25,2,0))</f>
        <v/>
      </c>
      <c r="L956" s="7" t="str">
        <f ca="1">IF(Tabla1[[#This Row],[FECHA EJEC.]]="","",TIME(RANDBETWEEN(9,15),RANDBETWEEN(10,40),0))</f>
        <v/>
      </c>
      <c r="M956" s="7" t="str">
        <f ca="1">IF(Tabla1[[#This Row],[FECHA EJEC.]]="","",Tabla1[[#This Row],[HORA INICIO]]+TIME(RANDBETWEEN(1,4),RANDBETWEEN(10,30),0))</f>
        <v/>
      </c>
      <c r="N956" s="8" t="str">
        <f ca="1">IF(Tabla1[[#This Row],[FECHA EJEC.]]="","",HOUR(Tabla1[[#This Row],[HORA TERMINO]]-Tabla1[[#This Row],[HORA INICIO]])+MINUTE(Tabla1[[#This Row],[HORA TERMINO]]-Tabla1[[#This Row],[HORA INICIO]])/60)</f>
        <v/>
      </c>
      <c r="O956" s="1" t="str">
        <f ca="1">IF(AND(K956=I956,J956="CONFORME"),"FECHA CUMPLIDA",IF(J956="STAND BY","STAND BY",IF(J956=""," ",IF(Tabla1[[#This Row],[FECHA EJEC.]]="","PENDIENTE",CONCATENATE("RETRASO DE ",(K956-I956)," DIAS")))))</f>
        <v>PENDIENTE</v>
      </c>
      <c r="P956" s="2" t="str">
        <f ca="1">VLOOKUP(MONTH(Tabla1[[#This Row],[FECHA PROG.]]),Tabla2[],2,0)</f>
        <v>Mar</v>
      </c>
      <c r="Q956" s="1">
        <f ca="1">YEAR(Tabla1[[#This Row],[FECHA PROG.]])</f>
        <v>2018</v>
      </c>
      <c r="R956" s="8">
        <f ca="1">360-SUMIFS(Tabla1[HORAS],Tabla1[MÁQUINA],Tabla1[[#This Row],[MÁQUINA]],Tabla1[AÑO],Tabla1[[#This Row],[AÑO]],Tabla1[MES],Tabla1[[#This Row],[MES]])</f>
        <v>351.1</v>
      </c>
      <c r="S956" s="17">
        <f ca="1">Tabla1[[#This Row],[HORAS DISPONIBLES]]/360</f>
        <v>0.9752777777777778</v>
      </c>
    </row>
    <row r="957" spans="1:19" x14ac:dyDescent="0.2">
      <c r="A957" s="1" t="s">
        <v>135</v>
      </c>
      <c r="B957" s="1" t="s">
        <v>16</v>
      </c>
      <c r="C957" s="1" t="str">
        <f ca="1">VLOOKUP(RANDBETWEEN(1,13),Tablas!$N$7:$O$19,2,0)</f>
        <v>DRAGALINA</v>
      </c>
      <c r="D957" s="1" t="s">
        <v>12</v>
      </c>
      <c r="E957" s="1" t="s">
        <v>18</v>
      </c>
      <c r="F957" s="1">
        <v>107</v>
      </c>
      <c r="G957" s="1" t="s">
        <v>55</v>
      </c>
      <c r="H957" s="1">
        <v>1911</v>
      </c>
      <c r="I957" s="2">
        <f t="shared" ca="1" si="14"/>
        <v>43282</v>
      </c>
      <c r="J957" s="1" t="str">
        <f ca="1">IFERROR(IF(YEAR(Tabla1[[#This Row],[FECHA EJEC.]])&gt;0,"CONFORME","STANDBY"),"PENDIENTE")</f>
        <v>PENDIENTE</v>
      </c>
      <c r="K957" s="2" t="str">
        <f ca="1">IF(VLOOKUP(RANDBETWEEN(1,20),Tablas!$Q$6:$R$25,2,0)=0,"",Tabla1[[#This Row],[FECHA PROG.]]+VLOOKUP(RANDBETWEEN(1,20),Tablas!$Q$6:$R$25,2,0))</f>
        <v/>
      </c>
      <c r="L957" s="7" t="str">
        <f ca="1">IF(Tabla1[[#This Row],[FECHA EJEC.]]="","",TIME(RANDBETWEEN(9,15),RANDBETWEEN(10,40),0))</f>
        <v/>
      </c>
      <c r="M957" s="7" t="str">
        <f ca="1">IF(Tabla1[[#This Row],[FECHA EJEC.]]="","",Tabla1[[#This Row],[HORA INICIO]]+TIME(RANDBETWEEN(1,4),RANDBETWEEN(10,30),0))</f>
        <v/>
      </c>
      <c r="N957" s="8" t="str">
        <f ca="1">IF(Tabla1[[#This Row],[FECHA EJEC.]]="","",HOUR(Tabla1[[#This Row],[HORA TERMINO]]-Tabla1[[#This Row],[HORA INICIO]])+MINUTE(Tabla1[[#This Row],[HORA TERMINO]]-Tabla1[[#This Row],[HORA INICIO]])/60)</f>
        <v/>
      </c>
      <c r="O957" s="1" t="str">
        <f ca="1">IF(AND(K957=I957,J957="CONFORME"),"FECHA CUMPLIDA",IF(J957="STAND BY","STAND BY",IF(J957=""," ",IF(Tabla1[[#This Row],[FECHA EJEC.]]="","PENDIENTE",CONCATENATE("RETRASO DE ",(K957-I957)," DIAS")))))</f>
        <v>PENDIENTE</v>
      </c>
      <c r="P957" s="2" t="str">
        <f ca="1">VLOOKUP(MONTH(Tabla1[[#This Row],[FECHA PROG.]]),Tabla2[],2,0)</f>
        <v>Jul</v>
      </c>
      <c r="Q957" s="1">
        <f ca="1">YEAR(Tabla1[[#This Row],[FECHA PROG.]])</f>
        <v>2018</v>
      </c>
      <c r="R957" s="8">
        <f ca="1">360-SUMIFS(Tabla1[HORAS],Tabla1[MÁQUINA],Tabla1[[#This Row],[MÁQUINA]],Tabla1[AÑO],Tabla1[[#This Row],[AÑO]],Tabla1[MES],Tabla1[[#This Row],[MES]])</f>
        <v>348.81666666666666</v>
      </c>
      <c r="S957" s="17">
        <f ca="1">Tabla1[[#This Row],[HORAS DISPONIBLES]]/360</f>
        <v>0.96893518518518518</v>
      </c>
    </row>
    <row r="958" spans="1:19" x14ac:dyDescent="0.2">
      <c r="A958" s="1" t="s">
        <v>188</v>
      </c>
      <c r="B958" s="1" t="s">
        <v>35</v>
      </c>
      <c r="C958" s="1" t="str">
        <f ca="1">VLOOKUP(RANDBETWEEN(1,13),Tablas!$N$7:$O$19,2,0)</f>
        <v>EXCAVADORA</v>
      </c>
      <c r="D958" s="1" t="s">
        <v>12</v>
      </c>
      <c r="E958" s="1" t="s">
        <v>13</v>
      </c>
      <c r="F958" s="1">
        <v>106</v>
      </c>
      <c r="G958" s="1" t="s">
        <v>29</v>
      </c>
      <c r="H958" s="1">
        <v>908</v>
      </c>
      <c r="I958" s="2">
        <f t="shared" ca="1" si="14"/>
        <v>43459</v>
      </c>
      <c r="J958" s="1" t="str">
        <f ca="1">IFERROR(IF(YEAR(Tabla1[[#This Row],[FECHA EJEC.]])&gt;0,"CONFORME","STANDBY"),"PENDIENTE")</f>
        <v>CONFORME</v>
      </c>
      <c r="K958" s="2">
        <f ca="1">IF(VLOOKUP(RANDBETWEEN(1,20),Tablas!$Q$6:$R$25,2,0)=0,"",Tabla1[[#This Row],[FECHA PROG.]]+VLOOKUP(RANDBETWEEN(1,20),Tablas!$Q$6:$R$25,2,0))</f>
        <v>43459</v>
      </c>
      <c r="L958" s="7">
        <f ca="1">IF(Tabla1[[#This Row],[FECHA EJEC.]]="","",TIME(RANDBETWEEN(9,15),RANDBETWEEN(10,40),0))</f>
        <v>0.48472222222222222</v>
      </c>
      <c r="M958" s="7">
        <f ca="1">IF(Tabla1[[#This Row],[FECHA EJEC.]]="","",Tabla1[[#This Row],[HORA INICIO]]+TIME(RANDBETWEEN(1,4),RANDBETWEEN(10,30),0))</f>
        <v>0.65972222222222221</v>
      </c>
      <c r="N958" s="8">
        <f ca="1">IF(Tabla1[[#This Row],[FECHA EJEC.]]="","",HOUR(Tabla1[[#This Row],[HORA TERMINO]]-Tabla1[[#This Row],[HORA INICIO]])+MINUTE(Tabla1[[#This Row],[HORA TERMINO]]-Tabla1[[#This Row],[HORA INICIO]])/60)</f>
        <v>4.2</v>
      </c>
      <c r="O958" s="1" t="str">
        <f ca="1">IF(AND(K958=I958,J958="CONFORME"),"FECHA CUMPLIDA",IF(J958="STAND BY","STAND BY",IF(J958=""," ",IF(Tabla1[[#This Row],[FECHA EJEC.]]="","PENDIENTE",CONCATENATE("RETRASO DE ",(K958-I958)," DIAS")))))</f>
        <v>FECHA CUMPLIDA</v>
      </c>
      <c r="P958" s="2" t="str">
        <f ca="1">VLOOKUP(MONTH(Tabla1[[#This Row],[FECHA PROG.]]),Tabla2[],2,0)</f>
        <v>Dic</v>
      </c>
      <c r="Q958" s="1">
        <f ca="1">YEAR(Tabla1[[#This Row],[FECHA PROG.]])</f>
        <v>2018</v>
      </c>
      <c r="R958" s="8">
        <f ca="1">360-SUMIFS(Tabla1[HORAS],Tabla1[MÁQUINA],Tabla1[[#This Row],[MÁQUINA]],Tabla1[AÑO],Tabla1[[#This Row],[AÑO]],Tabla1[MES],Tabla1[[#This Row],[MES]])</f>
        <v>330.26666666666665</v>
      </c>
      <c r="S958" s="17">
        <f ca="1">Tabla1[[#This Row],[HORAS DISPONIBLES]]/360</f>
        <v>0.91740740740740734</v>
      </c>
    </row>
    <row r="959" spans="1:19" x14ac:dyDescent="0.2">
      <c r="A959" s="1" t="s">
        <v>188</v>
      </c>
      <c r="B959" s="1" t="s">
        <v>35</v>
      </c>
      <c r="C959" s="1" t="str">
        <f ca="1">VLOOKUP(RANDBETWEEN(1,13),Tablas!$N$7:$O$19,2,0)</f>
        <v>TRACTORES</v>
      </c>
      <c r="D959" s="1" t="s">
        <v>12</v>
      </c>
      <c r="E959" s="1" t="s">
        <v>18</v>
      </c>
      <c r="F959" s="1">
        <v>106</v>
      </c>
      <c r="G959" s="1" t="s">
        <v>55</v>
      </c>
      <c r="H959" s="1">
        <v>1911</v>
      </c>
      <c r="I959" s="2">
        <f t="shared" ca="1" si="14"/>
        <v>43450</v>
      </c>
      <c r="J959" s="1" t="str">
        <f ca="1">IFERROR(IF(YEAR(Tabla1[[#This Row],[FECHA EJEC.]])&gt;0,"CONFORME","STANDBY"),"PENDIENTE")</f>
        <v>CONFORME</v>
      </c>
      <c r="K959" s="2">
        <f ca="1">IF(VLOOKUP(RANDBETWEEN(1,20),Tablas!$Q$6:$R$25,2,0)=0,"",Tabla1[[#This Row],[FECHA PROG.]]+VLOOKUP(RANDBETWEEN(1,20),Tablas!$Q$6:$R$25,2,0))</f>
        <v>43450</v>
      </c>
      <c r="L959" s="7">
        <f ca="1">IF(Tabla1[[#This Row],[FECHA EJEC.]]="","",TIME(RANDBETWEEN(9,15),RANDBETWEEN(10,40),0))</f>
        <v>0.4777777777777778</v>
      </c>
      <c r="M959" s="7">
        <f ca="1">IF(Tabla1[[#This Row],[FECHA EJEC.]]="","",Tabla1[[#This Row],[HORA INICIO]]+TIME(RANDBETWEEN(1,4),RANDBETWEEN(10,30),0))</f>
        <v>0.57916666666666672</v>
      </c>
      <c r="N959" s="8">
        <f ca="1">IF(Tabla1[[#This Row],[FECHA EJEC.]]="","",HOUR(Tabla1[[#This Row],[HORA TERMINO]]-Tabla1[[#This Row],[HORA INICIO]])+MINUTE(Tabla1[[#This Row],[HORA TERMINO]]-Tabla1[[#This Row],[HORA INICIO]])/60)</f>
        <v>2.4333333333333336</v>
      </c>
      <c r="O959" s="1" t="str">
        <f ca="1">IF(AND(K959=I959,J959="CONFORME"),"FECHA CUMPLIDA",IF(J959="STAND BY","STAND BY",IF(J959=""," ",IF(Tabla1[[#This Row],[FECHA EJEC.]]="","PENDIENTE",CONCATENATE("RETRASO DE ",(K959-I959)," DIAS")))))</f>
        <v>FECHA CUMPLIDA</v>
      </c>
      <c r="P959" s="2" t="str">
        <f ca="1">VLOOKUP(MONTH(Tabla1[[#This Row],[FECHA PROG.]]),Tabla2[],2,0)</f>
        <v>Dic</v>
      </c>
      <c r="Q959" s="1">
        <f ca="1">YEAR(Tabla1[[#This Row],[FECHA PROG.]])</f>
        <v>2018</v>
      </c>
      <c r="R959" s="8">
        <f ca="1">360-SUMIFS(Tabla1[HORAS],Tabla1[MÁQUINA],Tabla1[[#This Row],[MÁQUINA]],Tabla1[AÑO],Tabla1[[#This Row],[AÑO]],Tabla1[MES],Tabla1[[#This Row],[MES]])</f>
        <v>330.26666666666665</v>
      </c>
      <c r="S959" s="17">
        <f ca="1">Tabla1[[#This Row],[HORAS DISPONIBLES]]/360</f>
        <v>0.91740740740740734</v>
      </c>
    </row>
    <row r="960" spans="1:19" x14ac:dyDescent="0.2">
      <c r="A960" s="1" t="s">
        <v>145</v>
      </c>
      <c r="B960" s="1" t="s">
        <v>39</v>
      </c>
      <c r="C960" s="1" t="str">
        <f ca="1">VLOOKUP(RANDBETWEEN(1,13),Tablas!$N$7:$O$19,2,0)</f>
        <v>LAS VOLQUETAS</v>
      </c>
      <c r="D960" s="1" t="s">
        <v>12</v>
      </c>
      <c r="E960" s="1" t="s">
        <v>21</v>
      </c>
      <c r="F960" s="1">
        <v>107</v>
      </c>
      <c r="G960" s="1" t="s">
        <v>25</v>
      </c>
      <c r="H960" s="1">
        <v>1168</v>
      </c>
      <c r="I960" s="2">
        <f t="shared" ca="1" si="14"/>
        <v>43135</v>
      </c>
      <c r="J960" s="1" t="str">
        <f ca="1">IFERROR(IF(YEAR(Tabla1[[#This Row],[FECHA EJEC.]])&gt;0,"CONFORME","STANDBY"),"PENDIENTE")</f>
        <v>CONFORME</v>
      </c>
      <c r="K960" s="2">
        <f ca="1">IF(VLOOKUP(RANDBETWEEN(1,20),Tablas!$Q$6:$R$25,2,0)=0,"",Tabla1[[#This Row],[FECHA PROG.]]+VLOOKUP(RANDBETWEEN(1,20),Tablas!$Q$6:$R$25,2,0))</f>
        <v>43138</v>
      </c>
      <c r="L960" s="7">
        <f ca="1">IF(Tabla1[[#This Row],[FECHA EJEC.]]="","",TIME(RANDBETWEEN(9,15),RANDBETWEEN(10,40),0))</f>
        <v>0.52708333333333335</v>
      </c>
      <c r="M960" s="7">
        <f ca="1">IF(Tabla1[[#This Row],[FECHA EJEC.]]="","",Tabla1[[#This Row],[HORA INICIO]]+TIME(RANDBETWEEN(1,4),RANDBETWEEN(10,30),0))</f>
        <v>0.70486111111111116</v>
      </c>
      <c r="N960" s="8">
        <f ca="1">IF(Tabla1[[#This Row],[FECHA EJEC.]]="","",HOUR(Tabla1[[#This Row],[HORA TERMINO]]-Tabla1[[#This Row],[HORA INICIO]])+MINUTE(Tabla1[[#This Row],[HORA TERMINO]]-Tabla1[[#This Row],[HORA INICIO]])/60)</f>
        <v>4.2666666666666666</v>
      </c>
      <c r="O960" s="1" t="str">
        <f ca="1">IF(AND(K960=I960,J960="CONFORME"),"FECHA CUMPLIDA",IF(J960="STAND BY","STAND BY",IF(J960=""," ",IF(Tabla1[[#This Row],[FECHA EJEC.]]="","PENDIENTE",CONCATENATE("RETRASO DE ",(K960-I960)," DIAS")))))</f>
        <v>RETRASO DE 3 DIAS</v>
      </c>
      <c r="P960" s="2" t="str">
        <f ca="1">VLOOKUP(MONTH(Tabla1[[#This Row],[FECHA PROG.]]),Tabla2[],2,0)</f>
        <v>Feb</v>
      </c>
      <c r="Q960" s="1">
        <f ca="1">YEAR(Tabla1[[#This Row],[FECHA PROG.]])</f>
        <v>2018</v>
      </c>
      <c r="R960" s="8">
        <f ca="1">360-SUMIFS(Tabla1[HORAS],Tabla1[MÁQUINA],Tabla1[[#This Row],[MÁQUINA]],Tabla1[AÑO],Tabla1[[#This Row],[AÑO]],Tabla1[MES],Tabla1[[#This Row],[MES]])</f>
        <v>347.93333333333334</v>
      </c>
      <c r="S960" s="17">
        <f ca="1">Tabla1[[#This Row],[HORAS DISPONIBLES]]/360</f>
        <v>0.9664814814814815</v>
      </c>
    </row>
    <row r="961" spans="1:19" x14ac:dyDescent="0.2">
      <c r="A961" s="1" t="s">
        <v>137</v>
      </c>
      <c r="B961" s="1" t="s">
        <v>23</v>
      </c>
      <c r="C961" s="1" t="str">
        <f ca="1">VLOOKUP(RANDBETWEEN(1,13),Tablas!$N$7:$O$19,2,0)</f>
        <v>MOTONIVELADORA</v>
      </c>
      <c r="D961" s="1" t="s">
        <v>12</v>
      </c>
      <c r="E961" s="1" t="s">
        <v>24</v>
      </c>
      <c r="F961" s="1">
        <v>201</v>
      </c>
      <c r="G961" s="1" t="s">
        <v>25</v>
      </c>
      <c r="H961" s="1">
        <v>1168</v>
      </c>
      <c r="I961" s="2">
        <f t="shared" ca="1" si="14"/>
        <v>43181</v>
      </c>
      <c r="J961" s="1" t="str">
        <f ca="1">IFERROR(IF(YEAR(Tabla1[[#This Row],[FECHA EJEC.]])&gt;0,"CONFORME","STANDBY"),"PENDIENTE")</f>
        <v>CONFORME</v>
      </c>
      <c r="K961" s="2">
        <f ca="1">IF(VLOOKUP(RANDBETWEEN(1,20),Tablas!$Q$6:$R$25,2,0)=0,"",Tabla1[[#This Row],[FECHA PROG.]]+VLOOKUP(RANDBETWEEN(1,20),Tablas!$Q$6:$R$25,2,0))</f>
        <v>43181</v>
      </c>
      <c r="L961" s="7">
        <f ca="1">IF(Tabla1[[#This Row],[FECHA EJEC.]]="","",TIME(RANDBETWEEN(9,15),RANDBETWEEN(10,40),0))</f>
        <v>0.6069444444444444</v>
      </c>
      <c r="M961" s="7">
        <f ca="1">IF(Tabla1[[#This Row],[FECHA EJEC.]]="","",Tabla1[[#This Row],[HORA INICIO]]+TIME(RANDBETWEEN(1,4),RANDBETWEEN(10,30),0))</f>
        <v>0.78611111111111109</v>
      </c>
      <c r="N961" s="8">
        <f ca="1">IF(Tabla1[[#This Row],[FECHA EJEC.]]="","",HOUR(Tabla1[[#This Row],[HORA TERMINO]]-Tabla1[[#This Row],[HORA INICIO]])+MINUTE(Tabla1[[#This Row],[HORA TERMINO]]-Tabla1[[#This Row],[HORA INICIO]])/60)</f>
        <v>4.3</v>
      </c>
      <c r="O961" s="1" t="str">
        <f ca="1">IF(AND(K961=I961,J961="CONFORME"),"FECHA CUMPLIDA",IF(J961="STAND BY","STAND BY",IF(J961=""," ",IF(Tabla1[[#This Row],[FECHA EJEC.]]="","PENDIENTE",CONCATENATE("RETRASO DE ",(K961-I961)," DIAS")))))</f>
        <v>FECHA CUMPLIDA</v>
      </c>
      <c r="P961" s="2" t="str">
        <f ca="1">VLOOKUP(MONTH(Tabla1[[#This Row],[FECHA PROG.]]),Tabla2[],2,0)</f>
        <v>Mar</v>
      </c>
      <c r="Q961" s="1">
        <f ca="1">YEAR(Tabla1[[#This Row],[FECHA PROG.]])</f>
        <v>2018</v>
      </c>
      <c r="R961" s="8">
        <f ca="1">360-SUMIFS(Tabla1[HORAS],Tabla1[MÁQUINA],Tabla1[[#This Row],[MÁQUINA]],Tabla1[AÑO],Tabla1[[#This Row],[AÑO]],Tabla1[MES],Tabla1[[#This Row],[MES]])</f>
        <v>355.7</v>
      </c>
      <c r="S961" s="17">
        <f ca="1">Tabla1[[#This Row],[HORAS DISPONIBLES]]/360</f>
        <v>0.98805555555555558</v>
      </c>
    </row>
    <row r="962" spans="1:19" x14ac:dyDescent="0.2">
      <c r="A962" s="1" t="s">
        <v>134</v>
      </c>
      <c r="B962" s="1" t="s">
        <v>11</v>
      </c>
      <c r="C962" s="1" t="str">
        <f ca="1">VLOOKUP(RANDBETWEEN(1,13),Tablas!$N$7:$O$19,2,0)</f>
        <v>COMPACTADORA</v>
      </c>
      <c r="D962" s="1" t="s">
        <v>12</v>
      </c>
      <c r="E962" s="1" t="s">
        <v>13</v>
      </c>
      <c r="F962" s="1">
        <v>107</v>
      </c>
      <c r="G962" s="1" t="s">
        <v>14</v>
      </c>
      <c r="H962" s="1">
        <v>1420</v>
      </c>
      <c r="I962" s="2">
        <f t="shared" ref="I962:I1025" ca="1" si="15">RANDBETWEEN(43101,43616)</f>
        <v>43300</v>
      </c>
      <c r="J962" s="1" t="str">
        <f ca="1">IFERROR(IF(YEAR(Tabla1[[#This Row],[FECHA EJEC.]])&gt;0,"CONFORME","STANDBY"),"PENDIENTE")</f>
        <v>PENDIENTE</v>
      </c>
      <c r="K962" s="2" t="str">
        <f ca="1">IF(VLOOKUP(RANDBETWEEN(1,20),Tablas!$Q$6:$R$25,2,0)=0,"",Tabla1[[#This Row],[FECHA PROG.]]+VLOOKUP(RANDBETWEEN(1,20),Tablas!$Q$6:$R$25,2,0))</f>
        <v/>
      </c>
      <c r="L962" s="7" t="str">
        <f ca="1">IF(Tabla1[[#This Row],[FECHA EJEC.]]="","",TIME(RANDBETWEEN(9,15),RANDBETWEEN(10,40),0))</f>
        <v/>
      </c>
      <c r="M962" s="7" t="str">
        <f ca="1">IF(Tabla1[[#This Row],[FECHA EJEC.]]="","",Tabla1[[#This Row],[HORA INICIO]]+TIME(RANDBETWEEN(1,4),RANDBETWEEN(10,30),0))</f>
        <v/>
      </c>
      <c r="N962" s="8" t="str">
        <f ca="1">IF(Tabla1[[#This Row],[FECHA EJEC.]]="","",HOUR(Tabla1[[#This Row],[HORA TERMINO]]-Tabla1[[#This Row],[HORA INICIO]])+MINUTE(Tabla1[[#This Row],[HORA TERMINO]]-Tabla1[[#This Row],[HORA INICIO]])/60)</f>
        <v/>
      </c>
      <c r="O962" s="1" t="str">
        <f ca="1">IF(AND(K962=I962,J962="CONFORME"),"FECHA CUMPLIDA",IF(J962="STAND BY","STAND BY",IF(J962=""," ",IF(Tabla1[[#This Row],[FECHA EJEC.]]="","PENDIENTE",CONCATENATE("RETRASO DE ",(K962-I962)," DIAS")))))</f>
        <v>PENDIENTE</v>
      </c>
      <c r="P962" s="2" t="str">
        <f ca="1">VLOOKUP(MONTH(Tabla1[[#This Row],[FECHA PROG.]]),Tabla2[],2,0)</f>
        <v>Jul</v>
      </c>
      <c r="Q962" s="1">
        <f ca="1">YEAR(Tabla1[[#This Row],[FECHA PROG.]])</f>
        <v>2018</v>
      </c>
      <c r="R962" s="8">
        <f ca="1">360-SUMIFS(Tabla1[HORAS],Tabla1[MÁQUINA],Tabla1[[#This Row],[MÁQUINA]],Tabla1[AÑO],Tabla1[[#This Row],[AÑO]],Tabla1[MES],Tabla1[[#This Row],[MES]])</f>
        <v>340.7</v>
      </c>
      <c r="S962" s="17">
        <f ca="1">Tabla1[[#This Row],[HORAS DISPONIBLES]]/360</f>
        <v>0.94638888888888884</v>
      </c>
    </row>
    <row r="963" spans="1:19" x14ac:dyDescent="0.2">
      <c r="A963" s="1" t="s">
        <v>154</v>
      </c>
      <c r="B963" s="1" t="s">
        <v>59</v>
      </c>
      <c r="C963" s="1" t="str">
        <f ca="1">VLOOKUP(RANDBETWEEN(1,13),Tablas!$N$7:$O$19,2,0)</f>
        <v>MOTONIVELADORA</v>
      </c>
      <c r="E963" s="1" t="s">
        <v>21</v>
      </c>
      <c r="F963" s="1">
        <v>107</v>
      </c>
      <c r="G963" s="1" t="s">
        <v>14</v>
      </c>
      <c r="H963" s="1">
        <v>1420</v>
      </c>
      <c r="I963" s="2">
        <f t="shared" ca="1" si="15"/>
        <v>43538</v>
      </c>
      <c r="J963" s="1" t="str">
        <f ca="1">IFERROR(IF(YEAR(Tabla1[[#This Row],[FECHA EJEC.]])&gt;0,"CONFORME","STANDBY"),"PENDIENTE")</f>
        <v>CONFORME</v>
      </c>
      <c r="K963" s="2">
        <f ca="1">IF(VLOOKUP(RANDBETWEEN(1,20),Tablas!$Q$6:$R$25,2,0)=0,"",Tabla1[[#This Row],[FECHA PROG.]]+VLOOKUP(RANDBETWEEN(1,20),Tablas!$Q$6:$R$25,2,0))</f>
        <v>43541</v>
      </c>
      <c r="L963" s="7">
        <f ca="1">IF(Tabla1[[#This Row],[FECHA EJEC.]]="","",TIME(RANDBETWEEN(9,15),RANDBETWEEN(10,40),0))</f>
        <v>0.6381944444444444</v>
      </c>
      <c r="M963" s="7">
        <f ca="1">IF(Tabla1[[#This Row],[FECHA EJEC.]]="","",Tabla1[[#This Row],[HORA INICIO]]+TIME(RANDBETWEEN(1,4),RANDBETWEEN(10,30),0))</f>
        <v>0.78125</v>
      </c>
      <c r="N963" s="8">
        <f ca="1">IF(Tabla1[[#This Row],[FECHA EJEC.]]="","",HOUR(Tabla1[[#This Row],[HORA TERMINO]]-Tabla1[[#This Row],[HORA INICIO]])+MINUTE(Tabla1[[#This Row],[HORA TERMINO]]-Tabla1[[#This Row],[HORA INICIO]])/60)</f>
        <v>3.4333333333333336</v>
      </c>
      <c r="O963" s="1" t="str">
        <f ca="1">IF(AND(K963=I963,J963="CONFORME"),"FECHA CUMPLIDA",IF(J963="STAND BY","STAND BY",IF(J963=""," ",IF(Tabla1[[#This Row],[FECHA EJEC.]]="","PENDIENTE",CONCATENATE("RETRASO DE ",(K963-I963)," DIAS")))))</f>
        <v>RETRASO DE 3 DIAS</v>
      </c>
      <c r="P963" s="2" t="str">
        <f ca="1">VLOOKUP(MONTH(Tabla1[[#This Row],[FECHA PROG.]]),Tabla2[],2,0)</f>
        <v>Mar</v>
      </c>
      <c r="Q963" s="1">
        <f ca="1">YEAR(Tabla1[[#This Row],[FECHA PROG.]])</f>
        <v>2019</v>
      </c>
      <c r="R963" s="8">
        <f ca="1">360-SUMIFS(Tabla1[HORAS],Tabla1[MÁQUINA],Tabla1[[#This Row],[MÁQUINA]],Tabla1[AÑO],Tabla1[[#This Row],[AÑO]],Tabla1[MES],Tabla1[[#This Row],[MES]])</f>
        <v>344.1</v>
      </c>
      <c r="S963" s="17">
        <f ca="1">Tabla1[[#This Row],[HORAS DISPONIBLES]]/360</f>
        <v>0.95583333333333342</v>
      </c>
    </row>
    <row r="964" spans="1:19" x14ac:dyDescent="0.2">
      <c r="A964" s="1" t="s">
        <v>139</v>
      </c>
      <c r="B964" s="1" t="s">
        <v>28</v>
      </c>
      <c r="C964" s="1" t="str">
        <f ca="1">VLOOKUP(RANDBETWEEN(1,13),Tablas!$N$7:$O$19,2,0)</f>
        <v>CARGADORA</v>
      </c>
      <c r="D964" s="1" t="s">
        <v>12</v>
      </c>
      <c r="E964" s="1" t="s">
        <v>13</v>
      </c>
      <c r="F964" s="1">
        <v>106</v>
      </c>
      <c r="G964" s="1" t="s">
        <v>29</v>
      </c>
      <c r="H964" s="1">
        <v>908</v>
      </c>
      <c r="I964" s="2">
        <f t="shared" ca="1" si="15"/>
        <v>43601</v>
      </c>
      <c r="J964" s="1" t="str">
        <f ca="1">IFERROR(IF(YEAR(Tabla1[[#This Row],[FECHA EJEC.]])&gt;0,"CONFORME","STANDBY"),"PENDIENTE")</f>
        <v>CONFORME</v>
      </c>
      <c r="K964" s="2">
        <f ca="1">IF(VLOOKUP(RANDBETWEEN(1,20),Tablas!$Q$6:$R$25,2,0)=0,"",Tabla1[[#This Row],[FECHA PROG.]]+VLOOKUP(RANDBETWEEN(1,20),Tablas!$Q$6:$R$25,2,0))</f>
        <v>43604</v>
      </c>
      <c r="L964" s="7">
        <f ca="1">IF(Tabla1[[#This Row],[FECHA EJEC.]]="","",TIME(RANDBETWEEN(9,15),RANDBETWEEN(10,40),0))</f>
        <v>0.39583333333333331</v>
      </c>
      <c r="M964" s="7">
        <f ca="1">IF(Tabla1[[#This Row],[FECHA EJEC.]]="","",Tabla1[[#This Row],[HORA INICIO]]+TIME(RANDBETWEEN(1,4),RANDBETWEEN(10,30),0))</f>
        <v>0.57708333333333328</v>
      </c>
      <c r="N964" s="8">
        <f ca="1">IF(Tabla1[[#This Row],[FECHA EJEC.]]="","",HOUR(Tabla1[[#This Row],[HORA TERMINO]]-Tabla1[[#This Row],[HORA INICIO]])+MINUTE(Tabla1[[#This Row],[HORA TERMINO]]-Tabla1[[#This Row],[HORA INICIO]])/60)</f>
        <v>4.3499999999999996</v>
      </c>
      <c r="O964" s="1" t="str">
        <f ca="1">IF(AND(K964=I964,J964="CONFORME"),"FECHA CUMPLIDA",IF(J964="STAND BY","STAND BY",IF(J964=""," ",IF(Tabla1[[#This Row],[FECHA EJEC.]]="","PENDIENTE",CONCATENATE("RETRASO DE ",(K964-I964)," DIAS")))))</f>
        <v>RETRASO DE 3 DIAS</v>
      </c>
      <c r="P964" s="2" t="str">
        <f ca="1">VLOOKUP(MONTH(Tabla1[[#This Row],[FECHA PROG.]]),Tabla2[],2,0)</f>
        <v>May</v>
      </c>
      <c r="Q964" s="1">
        <f ca="1">YEAR(Tabla1[[#This Row],[FECHA PROG.]])</f>
        <v>2019</v>
      </c>
      <c r="R964" s="8">
        <f ca="1">360-SUMIFS(Tabla1[HORAS],Tabla1[MÁQUINA],Tabla1[[#This Row],[MÁQUINA]],Tabla1[AÑO],Tabla1[[#This Row],[AÑO]],Tabla1[MES],Tabla1[[#This Row],[MES]])</f>
        <v>335.88333333333333</v>
      </c>
      <c r="S964" s="17">
        <f ca="1">Tabla1[[#This Row],[HORAS DISPONIBLES]]/360</f>
        <v>0.93300925925925926</v>
      </c>
    </row>
    <row r="965" spans="1:19" x14ac:dyDescent="0.2">
      <c r="A965" s="1" t="s">
        <v>139</v>
      </c>
      <c r="B965" s="1" t="s">
        <v>28</v>
      </c>
      <c r="C965" s="1" t="str">
        <f ca="1">VLOOKUP(RANDBETWEEN(1,13),Tablas!$N$7:$O$19,2,0)</f>
        <v>LAS VOLQUETAS</v>
      </c>
      <c r="D965" s="1" t="s">
        <v>12</v>
      </c>
      <c r="E965" s="1" t="s">
        <v>18</v>
      </c>
      <c r="F965" s="1">
        <v>106</v>
      </c>
      <c r="G965" s="1" t="s">
        <v>55</v>
      </c>
      <c r="H965" s="1">
        <v>1911</v>
      </c>
      <c r="I965" s="2">
        <f t="shared" ca="1" si="15"/>
        <v>43131</v>
      </c>
      <c r="J965" s="1" t="str">
        <f ca="1">IFERROR(IF(YEAR(Tabla1[[#This Row],[FECHA EJEC.]])&gt;0,"CONFORME","STANDBY"),"PENDIENTE")</f>
        <v>CONFORME</v>
      </c>
      <c r="K965" s="2">
        <f ca="1">IF(VLOOKUP(RANDBETWEEN(1,20),Tablas!$Q$6:$R$25,2,0)=0,"",Tabla1[[#This Row],[FECHA PROG.]]+VLOOKUP(RANDBETWEEN(1,20),Tablas!$Q$6:$R$25,2,0))</f>
        <v>43132</v>
      </c>
      <c r="L965" s="7">
        <f ca="1">IF(Tabla1[[#This Row],[FECHA EJEC.]]="","",TIME(RANDBETWEEN(9,15),RANDBETWEEN(10,40),0))</f>
        <v>0.55486111111111114</v>
      </c>
      <c r="M965" s="7">
        <f ca="1">IF(Tabla1[[#This Row],[FECHA EJEC.]]="","",Tabla1[[#This Row],[HORA INICIO]]+TIME(RANDBETWEEN(1,4),RANDBETWEEN(10,30),0))</f>
        <v>0.6958333333333333</v>
      </c>
      <c r="N965" s="8">
        <f ca="1">IF(Tabla1[[#This Row],[FECHA EJEC.]]="","",HOUR(Tabla1[[#This Row],[HORA TERMINO]]-Tabla1[[#This Row],[HORA INICIO]])+MINUTE(Tabla1[[#This Row],[HORA TERMINO]]-Tabla1[[#This Row],[HORA INICIO]])/60)</f>
        <v>3.3833333333333333</v>
      </c>
      <c r="O965" s="1" t="str">
        <f ca="1">IF(AND(K965=I965,J965="CONFORME"),"FECHA CUMPLIDA",IF(J965="STAND BY","STAND BY",IF(J965=""," ",IF(Tabla1[[#This Row],[FECHA EJEC.]]="","PENDIENTE",CONCATENATE("RETRASO DE ",(K965-I965)," DIAS")))))</f>
        <v>RETRASO DE 1 DIAS</v>
      </c>
      <c r="P965" s="2" t="str">
        <f ca="1">VLOOKUP(MONTH(Tabla1[[#This Row],[FECHA PROG.]]),Tabla2[],2,0)</f>
        <v>Ene</v>
      </c>
      <c r="Q965" s="1">
        <f ca="1">YEAR(Tabla1[[#This Row],[FECHA PROG.]])</f>
        <v>2018</v>
      </c>
      <c r="R965" s="8">
        <f ca="1">360-SUMIFS(Tabla1[HORAS],Tabla1[MÁQUINA],Tabla1[[#This Row],[MÁQUINA]],Tabla1[AÑO],Tabla1[[#This Row],[AÑO]],Tabla1[MES],Tabla1[[#This Row],[MES]])</f>
        <v>310.14999999999998</v>
      </c>
      <c r="S965" s="17">
        <f ca="1">Tabla1[[#This Row],[HORAS DISPONIBLES]]/360</f>
        <v>0.86152777777777767</v>
      </c>
    </row>
    <row r="966" spans="1:19" x14ac:dyDescent="0.2">
      <c r="A966" s="1" t="s">
        <v>144</v>
      </c>
      <c r="B966" s="1" t="s">
        <v>36</v>
      </c>
      <c r="C966" s="1" t="str">
        <f ca="1">VLOOKUP(RANDBETWEEN(1,13),Tablas!$N$7:$O$19,2,0)</f>
        <v>PAVIMENTADORA</v>
      </c>
      <c r="D966" s="1" t="s">
        <v>12</v>
      </c>
      <c r="E966" s="1" t="s">
        <v>21</v>
      </c>
      <c r="F966" s="1">
        <v>107</v>
      </c>
      <c r="G966" s="1" t="s">
        <v>25</v>
      </c>
      <c r="H966" s="1">
        <v>1168</v>
      </c>
      <c r="I966" s="2">
        <f t="shared" ca="1" si="15"/>
        <v>43584</v>
      </c>
      <c r="J966" s="1" t="str">
        <f ca="1">IFERROR(IF(YEAR(Tabla1[[#This Row],[FECHA EJEC.]])&gt;0,"CONFORME","STANDBY"),"PENDIENTE")</f>
        <v>CONFORME</v>
      </c>
      <c r="K966" s="2">
        <f ca="1">IF(VLOOKUP(RANDBETWEEN(1,20),Tablas!$Q$6:$R$25,2,0)=0,"",Tabla1[[#This Row],[FECHA PROG.]]+VLOOKUP(RANDBETWEEN(1,20),Tablas!$Q$6:$R$25,2,0))</f>
        <v>43586</v>
      </c>
      <c r="L966" s="7">
        <f ca="1">IF(Tabla1[[#This Row],[FECHA EJEC.]]="","",TIME(RANDBETWEEN(9,15),RANDBETWEEN(10,40),0))</f>
        <v>0.59166666666666667</v>
      </c>
      <c r="M966" s="7">
        <f ca="1">IF(Tabla1[[#This Row],[FECHA EJEC.]]="","",Tabla1[[#This Row],[HORA INICIO]]+TIME(RANDBETWEEN(1,4),RANDBETWEEN(10,30),0))</f>
        <v>0.72638888888888886</v>
      </c>
      <c r="N966" s="8">
        <f ca="1">IF(Tabla1[[#This Row],[FECHA EJEC.]]="","",HOUR(Tabla1[[#This Row],[HORA TERMINO]]-Tabla1[[#This Row],[HORA INICIO]])+MINUTE(Tabla1[[#This Row],[HORA TERMINO]]-Tabla1[[#This Row],[HORA INICIO]])/60)</f>
        <v>3.2333333333333334</v>
      </c>
      <c r="O966" s="1" t="str">
        <f ca="1">IF(AND(K966=I966,J966="CONFORME"),"FECHA CUMPLIDA",IF(J966="STAND BY","STAND BY",IF(J966=""," ",IF(Tabla1[[#This Row],[FECHA EJEC.]]="","PENDIENTE",CONCATENATE("RETRASO DE ",(K966-I966)," DIAS")))))</f>
        <v>RETRASO DE 2 DIAS</v>
      </c>
      <c r="P966" s="2" t="str">
        <f ca="1">VLOOKUP(MONTH(Tabla1[[#This Row],[FECHA PROG.]]),Tabla2[],2,0)</f>
        <v>Abr</v>
      </c>
      <c r="Q966" s="1">
        <f ca="1">YEAR(Tabla1[[#This Row],[FECHA PROG.]])</f>
        <v>2019</v>
      </c>
      <c r="R966" s="8">
        <f ca="1">360-SUMIFS(Tabla1[HORAS],Tabla1[MÁQUINA],Tabla1[[#This Row],[MÁQUINA]],Tabla1[AÑO],Tabla1[[#This Row],[AÑO]],Tabla1[MES],Tabla1[[#This Row],[MES]])</f>
        <v>355.5</v>
      </c>
      <c r="S966" s="17">
        <f ca="1">Tabla1[[#This Row],[HORAS DISPONIBLES]]/360</f>
        <v>0.98750000000000004</v>
      </c>
    </row>
    <row r="967" spans="1:19" x14ac:dyDescent="0.2">
      <c r="A967" s="1" t="s">
        <v>140</v>
      </c>
      <c r="B967" s="1" t="s">
        <v>30</v>
      </c>
      <c r="C967" s="1" t="str">
        <f ca="1">VLOOKUP(RANDBETWEEN(1,13),Tablas!$N$7:$O$19,2,0)</f>
        <v>EXCAVADORA</v>
      </c>
      <c r="D967" s="1" t="s">
        <v>12</v>
      </c>
      <c r="E967" s="1" t="s">
        <v>24</v>
      </c>
      <c r="F967" s="1">
        <v>201</v>
      </c>
      <c r="G967" s="1" t="s">
        <v>25</v>
      </c>
      <c r="H967" s="1">
        <v>1168</v>
      </c>
      <c r="I967" s="2">
        <f t="shared" ca="1" si="15"/>
        <v>43419</v>
      </c>
      <c r="J967" s="1" t="str">
        <f ca="1">IFERROR(IF(YEAR(Tabla1[[#This Row],[FECHA EJEC.]])&gt;0,"CONFORME","STANDBY"),"PENDIENTE")</f>
        <v>CONFORME</v>
      </c>
      <c r="K967" s="2">
        <f ca="1">IF(VLOOKUP(RANDBETWEEN(1,20),Tablas!$Q$6:$R$25,2,0)=0,"",Tabla1[[#This Row],[FECHA PROG.]]+VLOOKUP(RANDBETWEEN(1,20),Tablas!$Q$6:$R$25,2,0))</f>
        <v>43423</v>
      </c>
      <c r="L967" s="7">
        <f ca="1">IF(Tabla1[[#This Row],[FECHA EJEC.]]="","",TIME(RANDBETWEEN(9,15),RANDBETWEEN(10,40),0))</f>
        <v>0.40208333333333335</v>
      </c>
      <c r="M967" s="7">
        <f ca="1">IF(Tabla1[[#This Row],[FECHA EJEC.]]="","",Tabla1[[#This Row],[HORA INICIO]]+TIME(RANDBETWEEN(1,4),RANDBETWEEN(10,30),0))</f>
        <v>0.58333333333333337</v>
      </c>
      <c r="N967" s="8">
        <f ca="1">IF(Tabla1[[#This Row],[FECHA EJEC.]]="","",HOUR(Tabla1[[#This Row],[HORA TERMINO]]-Tabla1[[#This Row],[HORA INICIO]])+MINUTE(Tabla1[[#This Row],[HORA TERMINO]]-Tabla1[[#This Row],[HORA INICIO]])/60)</f>
        <v>4.3499999999999996</v>
      </c>
      <c r="O967" s="1" t="str">
        <f ca="1">IF(AND(K967=I967,J967="CONFORME"),"FECHA CUMPLIDA",IF(J967="STAND BY","STAND BY",IF(J967=""," ",IF(Tabla1[[#This Row],[FECHA EJEC.]]="","PENDIENTE",CONCATENATE("RETRASO DE ",(K967-I967)," DIAS")))))</f>
        <v>RETRASO DE 4 DIAS</v>
      </c>
      <c r="P967" s="2" t="str">
        <f ca="1">VLOOKUP(MONTH(Tabla1[[#This Row],[FECHA PROG.]]),Tabla2[],2,0)</f>
        <v>Nov</v>
      </c>
      <c r="Q967" s="1">
        <f ca="1">YEAR(Tabla1[[#This Row],[FECHA PROG.]])</f>
        <v>2018</v>
      </c>
      <c r="R967" s="8">
        <f ca="1">360-SUMIFS(Tabla1[HORAS],Tabla1[MÁQUINA],Tabla1[[#This Row],[MÁQUINA]],Tabla1[AÑO],Tabla1[[#This Row],[AÑO]],Tabla1[MES],Tabla1[[#This Row],[MES]])</f>
        <v>354.33333333333331</v>
      </c>
      <c r="S967" s="17">
        <f ca="1">Tabla1[[#This Row],[HORAS DISPONIBLES]]/360</f>
        <v>0.98425925925925917</v>
      </c>
    </row>
    <row r="968" spans="1:19" x14ac:dyDescent="0.2">
      <c r="A968" s="1" t="s">
        <v>134</v>
      </c>
      <c r="B968" s="1" t="s">
        <v>26</v>
      </c>
      <c r="C968" s="1" t="str">
        <f ca="1">VLOOKUP(RANDBETWEEN(1,13),Tablas!$N$7:$O$19,2,0)</f>
        <v>PAVIMENTADORA</v>
      </c>
      <c r="D968" s="1" t="s">
        <v>12</v>
      </c>
      <c r="E968" s="1" t="s">
        <v>13</v>
      </c>
      <c r="F968" s="1">
        <v>107</v>
      </c>
      <c r="G968" s="1" t="s">
        <v>14</v>
      </c>
      <c r="H968" s="1">
        <v>1420</v>
      </c>
      <c r="I968" s="2">
        <f t="shared" ca="1" si="15"/>
        <v>43102</v>
      </c>
      <c r="J968" s="1" t="str">
        <f ca="1">IFERROR(IF(YEAR(Tabla1[[#This Row],[FECHA EJEC.]])&gt;0,"CONFORME","STANDBY"),"PENDIENTE")</f>
        <v>CONFORME</v>
      </c>
      <c r="K968" s="2">
        <f ca="1">IF(VLOOKUP(RANDBETWEEN(1,20),Tablas!$Q$6:$R$25,2,0)=0,"",Tabla1[[#This Row],[FECHA PROG.]]+VLOOKUP(RANDBETWEEN(1,20),Tablas!$Q$6:$R$25,2,0))</f>
        <v>43105</v>
      </c>
      <c r="L968" s="7">
        <f ca="1">IF(Tabla1[[#This Row],[FECHA EJEC.]]="","",TIME(RANDBETWEEN(9,15),RANDBETWEEN(10,40),0))</f>
        <v>0.47152777777777777</v>
      </c>
      <c r="M968" s="7">
        <f ca="1">IF(Tabla1[[#This Row],[FECHA EJEC.]]="","",Tabla1[[#This Row],[HORA INICIO]]+TIME(RANDBETWEEN(1,4),RANDBETWEEN(10,30),0))</f>
        <v>0.5708333333333333</v>
      </c>
      <c r="N968" s="8">
        <f ca="1">IF(Tabla1[[#This Row],[FECHA EJEC.]]="","",HOUR(Tabla1[[#This Row],[HORA TERMINO]]-Tabla1[[#This Row],[HORA INICIO]])+MINUTE(Tabla1[[#This Row],[HORA TERMINO]]-Tabla1[[#This Row],[HORA INICIO]])/60)</f>
        <v>2.3833333333333333</v>
      </c>
      <c r="O968" s="1" t="str">
        <f ca="1">IF(AND(K968=I968,J968="CONFORME"),"FECHA CUMPLIDA",IF(J968="STAND BY","STAND BY",IF(J968=""," ",IF(Tabla1[[#This Row],[FECHA EJEC.]]="","PENDIENTE",CONCATENATE("RETRASO DE ",(K968-I968)," DIAS")))))</f>
        <v>RETRASO DE 3 DIAS</v>
      </c>
      <c r="P968" s="2" t="str">
        <f ca="1">VLOOKUP(MONTH(Tabla1[[#This Row],[FECHA PROG.]]),Tabla2[],2,0)</f>
        <v>Ene</v>
      </c>
      <c r="Q968" s="1">
        <f ca="1">YEAR(Tabla1[[#This Row],[FECHA PROG.]])</f>
        <v>2018</v>
      </c>
      <c r="R968" s="8">
        <f ca="1">360-SUMIFS(Tabla1[HORAS],Tabla1[MÁQUINA],Tabla1[[#This Row],[MÁQUINA]],Tabla1[AÑO],Tabla1[[#This Row],[AÑO]],Tabla1[MES],Tabla1[[#This Row],[MES]])</f>
        <v>338.11666666666667</v>
      </c>
      <c r="S968" s="17">
        <f ca="1">Tabla1[[#This Row],[HORAS DISPONIBLES]]/360</f>
        <v>0.93921296296296297</v>
      </c>
    </row>
    <row r="969" spans="1:19" x14ac:dyDescent="0.2">
      <c r="A969" s="1" t="s">
        <v>153</v>
      </c>
      <c r="B969" s="1" t="s">
        <v>60</v>
      </c>
      <c r="C969" s="1" t="str">
        <f ca="1">VLOOKUP(RANDBETWEEN(1,13),Tablas!$N$7:$O$19,2,0)</f>
        <v>CARGADORA</v>
      </c>
      <c r="E969" s="1" t="s">
        <v>18</v>
      </c>
      <c r="F969" s="1">
        <v>107</v>
      </c>
      <c r="G969" s="1" t="s">
        <v>55</v>
      </c>
      <c r="H969" s="1">
        <v>1911</v>
      </c>
      <c r="I969" s="2">
        <f t="shared" ca="1" si="15"/>
        <v>43555</v>
      </c>
      <c r="J969" s="1" t="str">
        <f ca="1">IFERROR(IF(YEAR(Tabla1[[#This Row],[FECHA EJEC.]])&gt;0,"CONFORME","STANDBY"),"PENDIENTE")</f>
        <v>CONFORME</v>
      </c>
      <c r="K969" s="2">
        <f ca="1">IF(VLOOKUP(RANDBETWEEN(1,20),Tablas!$Q$6:$R$25,2,0)=0,"",Tabla1[[#This Row],[FECHA PROG.]]+VLOOKUP(RANDBETWEEN(1,20),Tablas!$Q$6:$R$25,2,0))</f>
        <v>43559</v>
      </c>
      <c r="L969" s="7">
        <f ca="1">IF(Tabla1[[#This Row],[FECHA EJEC.]]="","",TIME(RANDBETWEEN(9,15),RANDBETWEEN(10,40),0))</f>
        <v>0.39513888888888887</v>
      </c>
      <c r="M969" s="7">
        <f ca="1">IF(Tabla1[[#This Row],[FECHA EJEC.]]="","",Tabla1[[#This Row],[HORA INICIO]]+TIME(RANDBETWEEN(1,4),RANDBETWEEN(10,30),0))</f>
        <v>0.52986111111111112</v>
      </c>
      <c r="N969" s="8">
        <f ca="1">IF(Tabla1[[#This Row],[FECHA EJEC.]]="","",HOUR(Tabla1[[#This Row],[HORA TERMINO]]-Tabla1[[#This Row],[HORA INICIO]])+MINUTE(Tabla1[[#This Row],[HORA TERMINO]]-Tabla1[[#This Row],[HORA INICIO]])/60)</f>
        <v>3.2333333333333334</v>
      </c>
      <c r="O969" s="1" t="str">
        <f ca="1">IF(AND(K969=I969,J969="CONFORME"),"FECHA CUMPLIDA",IF(J969="STAND BY","STAND BY",IF(J969=""," ",IF(Tabla1[[#This Row],[FECHA EJEC.]]="","PENDIENTE",CONCATENATE("RETRASO DE ",(K969-I969)," DIAS")))))</f>
        <v>RETRASO DE 4 DIAS</v>
      </c>
      <c r="P969" s="2" t="str">
        <f ca="1">VLOOKUP(MONTH(Tabla1[[#This Row],[FECHA PROG.]]),Tabla2[],2,0)</f>
        <v>Mar</v>
      </c>
      <c r="Q969" s="1">
        <f ca="1">YEAR(Tabla1[[#This Row],[FECHA PROG.]])</f>
        <v>2019</v>
      </c>
      <c r="R969" s="8">
        <f ca="1">360-SUMIFS(Tabla1[HORAS],Tabla1[MÁQUINA],Tabla1[[#This Row],[MÁQUINA]],Tabla1[AÑO],Tabla1[[#This Row],[AÑO]],Tabla1[MES],Tabla1[[#This Row],[MES]])</f>
        <v>353.11666666666667</v>
      </c>
      <c r="S969" s="17">
        <f ca="1">Tabla1[[#This Row],[HORAS DISPONIBLES]]/360</f>
        <v>0.9808796296296296</v>
      </c>
    </row>
    <row r="970" spans="1:19" x14ac:dyDescent="0.2">
      <c r="A970" s="1" t="s">
        <v>191</v>
      </c>
      <c r="B970" s="1" t="s">
        <v>100</v>
      </c>
      <c r="C970" s="1" t="str">
        <f ca="1">VLOOKUP(RANDBETWEEN(1,13),Tablas!$N$7:$O$19,2,0)</f>
        <v>CARGADORA</v>
      </c>
      <c r="D970" s="1" t="s">
        <v>12</v>
      </c>
      <c r="E970" s="1" t="s">
        <v>18</v>
      </c>
      <c r="F970" s="1">
        <v>201</v>
      </c>
      <c r="G970" s="1" t="s">
        <v>55</v>
      </c>
      <c r="H970" s="1">
        <v>1911</v>
      </c>
      <c r="I970" s="2">
        <f t="shared" ca="1" si="15"/>
        <v>43145</v>
      </c>
      <c r="J970" s="1" t="str">
        <f ca="1">IFERROR(IF(YEAR(Tabla1[[#This Row],[FECHA EJEC.]])&gt;0,"CONFORME","STANDBY"),"PENDIENTE")</f>
        <v>CONFORME</v>
      </c>
      <c r="K970" s="2">
        <f ca="1">IF(VLOOKUP(RANDBETWEEN(1,20),Tablas!$Q$6:$R$25,2,0)=0,"",Tabla1[[#This Row],[FECHA PROG.]]+VLOOKUP(RANDBETWEEN(1,20),Tablas!$Q$6:$R$25,2,0))</f>
        <v>43145</v>
      </c>
      <c r="L970" s="7">
        <f ca="1">IF(Tabla1[[#This Row],[FECHA EJEC.]]="","",TIME(RANDBETWEEN(9,15),RANDBETWEEN(10,40),0))</f>
        <v>0.6430555555555556</v>
      </c>
      <c r="M970" s="7">
        <f ca="1">IF(Tabla1[[#This Row],[FECHA EJEC.]]="","",Tabla1[[#This Row],[HORA INICIO]]+TIME(RANDBETWEEN(1,4),RANDBETWEEN(10,30),0))</f>
        <v>0.74305555555555558</v>
      </c>
      <c r="N970" s="8">
        <f ca="1">IF(Tabla1[[#This Row],[FECHA EJEC.]]="","",HOUR(Tabla1[[#This Row],[HORA TERMINO]]-Tabla1[[#This Row],[HORA INICIO]])+MINUTE(Tabla1[[#This Row],[HORA TERMINO]]-Tabla1[[#This Row],[HORA INICIO]])/60)</f>
        <v>2.4</v>
      </c>
      <c r="O970" s="1" t="str">
        <f ca="1">IF(AND(K970=I970,J970="CONFORME"),"FECHA CUMPLIDA",IF(J970="STAND BY","STAND BY",IF(J970=""," ",IF(Tabla1[[#This Row],[FECHA EJEC.]]="","PENDIENTE",CONCATENATE("RETRASO DE ",(K970-I970)," DIAS")))))</f>
        <v>FECHA CUMPLIDA</v>
      </c>
      <c r="P970" s="2" t="str">
        <f ca="1">VLOOKUP(MONTH(Tabla1[[#This Row],[FECHA PROG.]]),Tabla2[],2,0)</f>
        <v>Feb</v>
      </c>
      <c r="Q970" s="1">
        <f ca="1">YEAR(Tabla1[[#This Row],[FECHA PROG.]])</f>
        <v>2018</v>
      </c>
      <c r="R970" s="8">
        <f ca="1">360-SUMIFS(Tabla1[HORAS],Tabla1[MÁQUINA],Tabla1[[#This Row],[MÁQUINA]],Tabla1[AÑO],Tabla1[[#This Row],[AÑO]],Tabla1[MES],Tabla1[[#This Row],[MES]])</f>
        <v>357.6</v>
      </c>
      <c r="S970" s="17">
        <f ca="1">Tabla1[[#This Row],[HORAS DISPONIBLES]]/360</f>
        <v>0.9933333333333334</v>
      </c>
    </row>
    <row r="971" spans="1:19" x14ac:dyDescent="0.2">
      <c r="A971" s="1" t="s">
        <v>139</v>
      </c>
      <c r="B971" s="1" t="s">
        <v>32</v>
      </c>
      <c r="C971" s="1" t="str">
        <f ca="1">VLOOKUP(RANDBETWEEN(1,13),Tablas!$N$7:$O$19,2,0)</f>
        <v>DRAGAS</v>
      </c>
      <c r="D971" s="1" t="s">
        <v>12</v>
      </c>
      <c r="E971" s="1" t="s">
        <v>13</v>
      </c>
      <c r="F971" s="1">
        <v>106</v>
      </c>
      <c r="G971" s="1" t="s">
        <v>29</v>
      </c>
      <c r="H971" s="1">
        <v>908</v>
      </c>
      <c r="I971" s="2">
        <f t="shared" ca="1" si="15"/>
        <v>43400</v>
      </c>
      <c r="J971" s="1" t="str">
        <f ca="1">IFERROR(IF(YEAR(Tabla1[[#This Row],[FECHA EJEC.]])&gt;0,"CONFORME","STANDBY"),"PENDIENTE")</f>
        <v>CONFORME</v>
      </c>
      <c r="K971" s="2">
        <f ca="1">IF(VLOOKUP(RANDBETWEEN(1,20),Tablas!$Q$6:$R$25,2,0)=0,"",Tabla1[[#This Row],[FECHA PROG.]]+VLOOKUP(RANDBETWEEN(1,20),Tablas!$Q$6:$R$25,2,0))</f>
        <v>43403</v>
      </c>
      <c r="L971" s="7">
        <f ca="1">IF(Tabla1[[#This Row],[FECHA EJEC.]]="","",TIME(RANDBETWEEN(9,15),RANDBETWEEN(10,40),0))</f>
        <v>0.51597222222222228</v>
      </c>
      <c r="M971" s="7">
        <f ca="1">IF(Tabla1[[#This Row],[FECHA EJEC.]]="","",Tabla1[[#This Row],[HORA INICIO]]+TIME(RANDBETWEEN(1,4),RANDBETWEEN(10,30),0))</f>
        <v>0.61875000000000002</v>
      </c>
      <c r="N971" s="8">
        <f ca="1">IF(Tabla1[[#This Row],[FECHA EJEC.]]="","",HOUR(Tabla1[[#This Row],[HORA TERMINO]]-Tabla1[[#This Row],[HORA INICIO]])+MINUTE(Tabla1[[#This Row],[HORA TERMINO]]-Tabla1[[#This Row],[HORA INICIO]])/60)</f>
        <v>2.4666666666666668</v>
      </c>
      <c r="O971" s="1" t="str">
        <f ca="1">IF(AND(K971=I971,J971="CONFORME"),"FECHA CUMPLIDA",IF(J971="STAND BY","STAND BY",IF(J971=""," ",IF(Tabla1[[#This Row],[FECHA EJEC.]]="","PENDIENTE",CONCATENATE("RETRASO DE ",(K971-I971)," DIAS")))))</f>
        <v>RETRASO DE 3 DIAS</v>
      </c>
      <c r="P971" s="2" t="str">
        <f ca="1">VLOOKUP(MONTH(Tabla1[[#This Row],[FECHA PROG.]]),Tabla2[],2,0)</f>
        <v>Oct</v>
      </c>
      <c r="Q971" s="1">
        <f ca="1">YEAR(Tabla1[[#This Row],[FECHA PROG.]])</f>
        <v>2018</v>
      </c>
      <c r="R971" s="8">
        <f ca="1">360-SUMIFS(Tabla1[HORAS],Tabla1[MÁQUINA],Tabla1[[#This Row],[MÁQUINA]],Tabla1[AÑO],Tabla1[[#This Row],[AÑO]],Tabla1[MES],Tabla1[[#This Row],[MES]])</f>
        <v>320.10000000000002</v>
      </c>
      <c r="S971" s="17">
        <f ca="1">Tabla1[[#This Row],[HORAS DISPONIBLES]]/360</f>
        <v>0.88916666666666677</v>
      </c>
    </row>
    <row r="972" spans="1:19" x14ac:dyDescent="0.2">
      <c r="A972" s="1" t="s">
        <v>139</v>
      </c>
      <c r="B972" s="1" t="s">
        <v>32</v>
      </c>
      <c r="C972" s="1" t="str">
        <f ca="1">VLOOKUP(RANDBETWEEN(1,13),Tablas!$N$7:$O$19,2,0)</f>
        <v>ESCREPA</v>
      </c>
      <c r="D972" s="1" t="s">
        <v>12</v>
      </c>
      <c r="E972" s="1" t="s">
        <v>18</v>
      </c>
      <c r="F972" s="1">
        <v>106</v>
      </c>
      <c r="G972" s="1" t="s">
        <v>55</v>
      </c>
      <c r="H972" s="1">
        <v>1911</v>
      </c>
      <c r="I972" s="2">
        <f t="shared" ca="1" si="15"/>
        <v>43228</v>
      </c>
      <c r="J972" s="1" t="str">
        <f ca="1">IFERROR(IF(YEAR(Tabla1[[#This Row],[FECHA EJEC.]])&gt;0,"CONFORME","STANDBY"),"PENDIENTE")</f>
        <v>CONFORME</v>
      </c>
      <c r="K972" s="2">
        <f ca="1">IF(VLOOKUP(RANDBETWEEN(1,20),Tablas!$Q$6:$R$25,2,0)=0,"",Tabla1[[#This Row],[FECHA PROG.]]+VLOOKUP(RANDBETWEEN(1,20),Tablas!$Q$6:$R$25,2,0))</f>
        <v>43232</v>
      </c>
      <c r="L972" s="7">
        <f ca="1">IF(Tabla1[[#This Row],[FECHA EJEC.]]="","",TIME(RANDBETWEEN(9,15),RANDBETWEEN(10,40),0))</f>
        <v>0.55347222222222225</v>
      </c>
      <c r="M972" s="7">
        <f ca="1">IF(Tabla1[[#This Row],[FECHA EJEC.]]="","",Tabla1[[#This Row],[HORA INICIO]]+TIME(RANDBETWEEN(1,4),RANDBETWEEN(10,30),0))</f>
        <v>0.65555555555555556</v>
      </c>
      <c r="N972" s="8">
        <f ca="1">IF(Tabla1[[#This Row],[FECHA EJEC.]]="","",HOUR(Tabla1[[#This Row],[HORA TERMINO]]-Tabla1[[#This Row],[HORA INICIO]])+MINUTE(Tabla1[[#This Row],[HORA TERMINO]]-Tabla1[[#This Row],[HORA INICIO]])/60)</f>
        <v>2.4500000000000002</v>
      </c>
      <c r="O972" s="1" t="str">
        <f ca="1">IF(AND(K972=I972,J972="CONFORME"),"FECHA CUMPLIDA",IF(J972="STAND BY","STAND BY",IF(J972=""," ",IF(Tabla1[[#This Row],[FECHA EJEC.]]="","PENDIENTE",CONCATENATE("RETRASO DE ",(K972-I972)," DIAS")))))</f>
        <v>RETRASO DE 4 DIAS</v>
      </c>
      <c r="P972" s="2" t="str">
        <f ca="1">VLOOKUP(MONTH(Tabla1[[#This Row],[FECHA PROG.]]),Tabla2[],2,0)</f>
        <v>May</v>
      </c>
      <c r="Q972" s="1">
        <f ca="1">YEAR(Tabla1[[#This Row],[FECHA PROG.]])</f>
        <v>2018</v>
      </c>
      <c r="R972" s="8">
        <f ca="1">360-SUMIFS(Tabla1[HORAS],Tabla1[MÁQUINA],Tabla1[[#This Row],[MÁQUINA]],Tabla1[AÑO],Tabla1[[#This Row],[AÑO]],Tabla1[MES],Tabla1[[#This Row],[MES]])</f>
        <v>335.8</v>
      </c>
      <c r="S972" s="17">
        <f ca="1">Tabla1[[#This Row],[HORAS DISPONIBLES]]/360</f>
        <v>0.93277777777777782</v>
      </c>
    </row>
    <row r="973" spans="1:19" x14ac:dyDescent="0.2">
      <c r="A973" s="1" t="s">
        <v>142</v>
      </c>
      <c r="B973" s="1" t="s">
        <v>33</v>
      </c>
      <c r="C973" s="1" t="str">
        <f ca="1">VLOOKUP(RANDBETWEEN(1,13),Tablas!$N$7:$O$19,2,0)</f>
        <v>RETROEXCAVADORA</v>
      </c>
      <c r="D973" s="1" t="s">
        <v>12</v>
      </c>
      <c r="E973" s="1" t="s">
        <v>24</v>
      </c>
      <c r="F973" s="1">
        <v>201</v>
      </c>
      <c r="G973" s="1" t="s">
        <v>25</v>
      </c>
      <c r="H973" s="1">
        <v>1168</v>
      </c>
      <c r="I973" s="2">
        <f t="shared" ca="1" si="15"/>
        <v>43494</v>
      </c>
      <c r="J973" s="1" t="str">
        <f ca="1">IFERROR(IF(YEAR(Tabla1[[#This Row],[FECHA EJEC.]])&gt;0,"CONFORME","STANDBY"),"PENDIENTE")</f>
        <v>CONFORME</v>
      </c>
      <c r="K973" s="2">
        <f ca="1">IF(VLOOKUP(RANDBETWEEN(1,20),Tablas!$Q$6:$R$25,2,0)=0,"",Tabla1[[#This Row],[FECHA PROG.]]+VLOOKUP(RANDBETWEEN(1,20),Tablas!$Q$6:$R$25,2,0))</f>
        <v>43494</v>
      </c>
      <c r="L973" s="7">
        <f ca="1">IF(Tabla1[[#This Row],[FECHA EJEC.]]="","",TIME(RANDBETWEEN(9,15),RANDBETWEEN(10,40),0))</f>
        <v>0.39791666666666664</v>
      </c>
      <c r="M973" s="7">
        <f ca="1">IF(Tabla1[[#This Row],[FECHA EJEC.]]="","",Tabla1[[#This Row],[HORA INICIO]]+TIME(RANDBETWEEN(1,4),RANDBETWEEN(10,30),0))</f>
        <v>0.54305555555555551</v>
      </c>
      <c r="N973" s="8">
        <f ca="1">IF(Tabla1[[#This Row],[FECHA EJEC.]]="","",HOUR(Tabla1[[#This Row],[HORA TERMINO]]-Tabla1[[#This Row],[HORA INICIO]])+MINUTE(Tabla1[[#This Row],[HORA TERMINO]]-Tabla1[[#This Row],[HORA INICIO]])/60)</f>
        <v>3.4833333333333334</v>
      </c>
      <c r="O973" s="1" t="str">
        <f ca="1">IF(AND(K973=I973,J973="CONFORME"),"FECHA CUMPLIDA",IF(J973="STAND BY","STAND BY",IF(J973=""," ",IF(Tabla1[[#This Row],[FECHA EJEC.]]="","PENDIENTE",CONCATENATE("RETRASO DE ",(K973-I973)," DIAS")))))</f>
        <v>FECHA CUMPLIDA</v>
      </c>
      <c r="P973" s="2" t="str">
        <f ca="1">VLOOKUP(MONTH(Tabla1[[#This Row],[FECHA PROG.]]),Tabla2[],2,0)</f>
        <v>Ene</v>
      </c>
      <c r="Q973" s="1">
        <f ca="1">YEAR(Tabla1[[#This Row],[FECHA PROG.]])</f>
        <v>2019</v>
      </c>
      <c r="R973" s="8">
        <f ca="1">360-SUMIFS(Tabla1[HORAS],Tabla1[MÁQUINA],Tabla1[[#This Row],[MÁQUINA]],Tabla1[AÑO],Tabla1[[#This Row],[AÑO]],Tabla1[MES],Tabla1[[#This Row],[MES]])</f>
        <v>349.01666666666665</v>
      </c>
      <c r="S973" s="17">
        <f ca="1">Tabla1[[#This Row],[HORAS DISPONIBLES]]/360</f>
        <v>0.96949074074074071</v>
      </c>
    </row>
    <row r="974" spans="1:19" x14ac:dyDescent="0.2">
      <c r="A974" s="1" t="s">
        <v>141</v>
      </c>
      <c r="B974" s="1" t="s">
        <v>31</v>
      </c>
      <c r="C974" s="1" t="str">
        <f ca="1">VLOOKUP(RANDBETWEEN(1,13),Tablas!$N$7:$O$19,2,0)</f>
        <v>CISTERNAS DE AGUA</v>
      </c>
      <c r="D974" s="1" t="s">
        <v>12</v>
      </c>
      <c r="E974" s="1" t="s">
        <v>13</v>
      </c>
      <c r="F974" s="1">
        <v>107</v>
      </c>
      <c r="G974" s="1" t="s">
        <v>14</v>
      </c>
      <c r="H974" s="1">
        <v>1420</v>
      </c>
      <c r="I974" s="2">
        <f t="shared" ca="1" si="15"/>
        <v>43339</v>
      </c>
      <c r="J974" s="1" t="str">
        <f ca="1">IFERROR(IF(YEAR(Tabla1[[#This Row],[FECHA EJEC.]])&gt;0,"CONFORME","STANDBY"),"PENDIENTE")</f>
        <v>CONFORME</v>
      </c>
      <c r="K974" s="2">
        <f ca="1">IF(VLOOKUP(RANDBETWEEN(1,20),Tablas!$Q$6:$R$25,2,0)=0,"",Tabla1[[#This Row],[FECHA PROG.]]+VLOOKUP(RANDBETWEEN(1,20),Tablas!$Q$6:$R$25,2,0))</f>
        <v>43343</v>
      </c>
      <c r="L974" s="7">
        <f ca="1">IF(Tabla1[[#This Row],[FECHA EJEC.]]="","",TIME(RANDBETWEEN(9,15),RANDBETWEEN(10,40),0))</f>
        <v>0.5493055555555556</v>
      </c>
      <c r="M974" s="7">
        <f ca="1">IF(Tabla1[[#This Row],[FECHA EJEC.]]="","",Tabla1[[#This Row],[HORA INICIO]]+TIME(RANDBETWEEN(1,4),RANDBETWEEN(10,30),0))</f>
        <v>0.65069444444444446</v>
      </c>
      <c r="N974" s="8">
        <f ca="1">IF(Tabla1[[#This Row],[FECHA EJEC.]]="","",HOUR(Tabla1[[#This Row],[HORA TERMINO]]-Tabla1[[#This Row],[HORA INICIO]])+MINUTE(Tabla1[[#This Row],[HORA TERMINO]]-Tabla1[[#This Row],[HORA INICIO]])/60)</f>
        <v>2.4333333333333336</v>
      </c>
      <c r="O974" s="1" t="str">
        <f ca="1">IF(AND(K974=I974,J974="CONFORME"),"FECHA CUMPLIDA",IF(J974="STAND BY","STAND BY",IF(J974=""," ",IF(Tabla1[[#This Row],[FECHA EJEC.]]="","PENDIENTE",CONCATENATE("RETRASO DE ",(K974-I974)," DIAS")))))</f>
        <v>RETRASO DE 4 DIAS</v>
      </c>
      <c r="P974" s="2" t="str">
        <f ca="1">VLOOKUP(MONTH(Tabla1[[#This Row],[FECHA PROG.]]),Tabla2[],2,0)</f>
        <v>Ago</v>
      </c>
      <c r="Q974" s="1">
        <f ca="1">YEAR(Tabla1[[#This Row],[FECHA PROG.]])</f>
        <v>2018</v>
      </c>
      <c r="R974" s="8">
        <f ca="1">360-SUMIFS(Tabla1[HORAS],Tabla1[MÁQUINA],Tabla1[[#This Row],[MÁQUINA]],Tabla1[AÑO],Tabla1[[#This Row],[AÑO]],Tabla1[MES],Tabla1[[#This Row],[MES]])</f>
        <v>345.85</v>
      </c>
      <c r="S974" s="17">
        <f ca="1">Tabla1[[#This Row],[HORAS DISPONIBLES]]/360</f>
        <v>0.96069444444444452</v>
      </c>
    </row>
    <row r="975" spans="1:19" x14ac:dyDescent="0.2">
      <c r="A975" s="1" t="s">
        <v>154</v>
      </c>
      <c r="B975" s="1" t="s">
        <v>61</v>
      </c>
      <c r="C975" s="1" t="str">
        <f ca="1">VLOOKUP(RANDBETWEEN(1,13),Tablas!$N$7:$O$19,2,0)</f>
        <v>DRAGALINA</v>
      </c>
      <c r="E975" s="1" t="s">
        <v>18</v>
      </c>
      <c r="F975" s="1">
        <v>107</v>
      </c>
      <c r="G975" s="1" t="s">
        <v>55</v>
      </c>
      <c r="H975" s="1">
        <v>1911</v>
      </c>
      <c r="I975" s="2">
        <f t="shared" ca="1" si="15"/>
        <v>43403</v>
      </c>
      <c r="J975" s="1" t="str">
        <f ca="1">IFERROR(IF(YEAR(Tabla1[[#This Row],[FECHA EJEC.]])&gt;0,"CONFORME","STANDBY"),"PENDIENTE")</f>
        <v>CONFORME</v>
      </c>
      <c r="K975" s="2">
        <f ca="1">IF(VLOOKUP(RANDBETWEEN(1,20),Tablas!$Q$6:$R$25,2,0)=0,"",Tabla1[[#This Row],[FECHA PROG.]]+VLOOKUP(RANDBETWEEN(1,20),Tablas!$Q$6:$R$25,2,0))</f>
        <v>43404</v>
      </c>
      <c r="L975" s="7">
        <f ca="1">IF(Tabla1[[#This Row],[FECHA EJEC.]]="","",TIME(RANDBETWEEN(9,15),RANDBETWEEN(10,40),0))</f>
        <v>0.44027777777777777</v>
      </c>
      <c r="M975" s="7">
        <f ca="1">IF(Tabla1[[#This Row],[FECHA EJEC.]]="","",Tabla1[[#This Row],[HORA INICIO]]+TIME(RANDBETWEEN(1,4),RANDBETWEEN(10,30),0))</f>
        <v>0.54027777777777775</v>
      </c>
      <c r="N975" s="8">
        <f ca="1">IF(Tabla1[[#This Row],[FECHA EJEC.]]="","",HOUR(Tabla1[[#This Row],[HORA TERMINO]]-Tabla1[[#This Row],[HORA INICIO]])+MINUTE(Tabla1[[#This Row],[HORA TERMINO]]-Tabla1[[#This Row],[HORA INICIO]])/60)</f>
        <v>2.4</v>
      </c>
      <c r="O975" s="1" t="str">
        <f ca="1">IF(AND(K975=I975,J975="CONFORME"),"FECHA CUMPLIDA",IF(J975="STAND BY","STAND BY",IF(J975=""," ",IF(Tabla1[[#This Row],[FECHA EJEC.]]="","PENDIENTE",CONCATENATE("RETRASO DE ",(K975-I975)," DIAS")))))</f>
        <v>RETRASO DE 1 DIAS</v>
      </c>
      <c r="P975" s="2" t="str">
        <f ca="1">VLOOKUP(MONTH(Tabla1[[#This Row],[FECHA PROG.]]),Tabla2[],2,0)</f>
        <v>Oct</v>
      </c>
      <c r="Q975" s="1">
        <f ca="1">YEAR(Tabla1[[#This Row],[FECHA PROG.]])</f>
        <v>2018</v>
      </c>
      <c r="R975" s="8">
        <f ca="1">360-SUMIFS(Tabla1[HORAS],Tabla1[MÁQUINA],Tabla1[[#This Row],[MÁQUINA]],Tabla1[AÑO],Tabla1[[#This Row],[AÑO]],Tabla1[MES],Tabla1[[#This Row],[MES]])</f>
        <v>333.43333333333334</v>
      </c>
      <c r="S975" s="17">
        <f ca="1">Tabla1[[#This Row],[HORAS DISPONIBLES]]/360</f>
        <v>0.92620370370370375</v>
      </c>
    </row>
    <row r="976" spans="1:19" x14ac:dyDescent="0.2">
      <c r="A976" s="1" t="s">
        <v>155</v>
      </c>
      <c r="B976" s="1" t="s">
        <v>62</v>
      </c>
      <c r="C976" s="1" t="str">
        <f ca="1">VLOOKUP(RANDBETWEEN(1,13),Tablas!$N$7:$O$19,2,0)</f>
        <v>PAVIMENTADORA</v>
      </c>
      <c r="E976" s="1" t="s">
        <v>18</v>
      </c>
      <c r="F976" s="1">
        <v>201</v>
      </c>
      <c r="G976" s="1" t="s">
        <v>55</v>
      </c>
      <c r="H976" s="1">
        <v>1911</v>
      </c>
      <c r="I976" s="2">
        <f t="shared" ca="1" si="15"/>
        <v>43553</v>
      </c>
      <c r="J976" s="1" t="str">
        <f ca="1">IFERROR(IF(YEAR(Tabla1[[#This Row],[FECHA EJEC.]])&gt;0,"CONFORME","STANDBY"),"PENDIENTE")</f>
        <v>CONFORME</v>
      </c>
      <c r="K976" s="2">
        <f ca="1">IF(VLOOKUP(RANDBETWEEN(1,20),Tablas!$Q$6:$R$25,2,0)=0,"",Tabla1[[#This Row],[FECHA PROG.]]+VLOOKUP(RANDBETWEEN(1,20),Tablas!$Q$6:$R$25,2,0))</f>
        <v>43553</v>
      </c>
      <c r="L976" s="7">
        <f ca="1">IF(Tabla1[[#This Row],[FECHA EJEC.]]="","",TIME(RANDBETWEEN(9,15),RANDBETWEEN(10,40),0))</f>
        <v>0.38611111111111113</v>
      </c>
      <c r="M976" s="7">
        <f ca="1">IF(Tabla1[[#This Row],[FECHA EJEC.]]="","",Tabla1[[#This Row],[HORA INICIO]]+TIME(RANDBETWEEN(1,4),RANDBETWEEN(10,30),0))</f>
        <v>0.53194444444444444</v>
      </c>
      <c r="N976" s="8">
        <f ca="1">IF(Tabla1[[#This Row],[FECHA EJEC.]]="","",HOUR(Tabla1[[#This Row],[HORA TERMINO]]-Tabla1[[#This Row],[HORA INICIO]])+MINUTE(Tabla1[[#This Row],[HORA TERMINO]]-Tabla1[[#This Row],[HORA INICIO]])/60)</f>
        <v>3.5</v>
      </c>
      <c r="O976" s="1" t="str">
        <f ca="1">IF(AND(K976=I976,J976="CONFORME"),"FECHA CUMPLIDA",IF(J976="STAND BY","STAND BY",IF(J976=""," ",IF(Tabla1[[#This Row],[FECHA EJEC.]]="","PENDIENTE",CONCATENATE("RETRASO DE ",(K976-I976)," DIAS")))))</f>
        <v>FECHA CUMPLIDA</v>
      </c>
      <c r="P976" s="2" t="str">
        <f ca="1">VLOOKUP(MONTH(Tabla1[[#This Row],[FECHA PROG.]]),Tabla2[],2,0)</f>
        <v>Mar</v>
      </c>
      <c r="Q976" s="1">
        <f ca="1">YEAR(Tabla1[[#This Row],[FECHA PROG.]])</f>
        <v>2019</v>
      </c>
      <c r="R976" s="8">
        <f ca="1">360-SUMIFS(Tabla1[HORAS],Tabla1[MÁQUINA],Tabla1[[#This Row],[MÁQUINA]],Tabla1[AÑO],Tabla1[[#This Row],[AÑO]],Tabla1[MES],Tabla1[[#This Row],[MES]])</f>
        <v>356.5</v>
      </c>
      <c r="S976" s="17">
        <f ca="1">Tabla1[[#This Row],[HORAS DISPONIBLES]]/360</f>
        <v>0.99027777777777781</v>
      </c>
    </row>
    <row r="977" spans="1:19" x14ac:dyDescent="0.2">
      <c r="A977" s="1" t="s">
        <v>188</v>
      </c>
      <c r="B977" s="1" t="s">
        <v>35</v>
      </c>
      <c r="C977" s="1" t="str">
        <f ca="1">VLOOKUP(RANDBETWEEN(1,13),Tablas!$N$7:$O$19,2,0)</f>
        <v>CISTERNAS DE AGUA</v>
      </c>
      <c r="D977" s="1" t="s">
        <v>12</v>
      </c>
      <c r="E977" s="1" t="s">
        <v>13</v>
      </c>
      <c r="F977" s="1">
        <v>106</v>
      </c>
      <c r="G977" s="1" t="s">
        <v>29</v>
      </c>
      <c r="H977" s="1">
        <v>908</v>
      </c>
      <c r="I977" s="2">
        <f t="shared" ca="1" si="15"/>
        <v>43320</v>
      </c>
      <c r="J977" s="1" t="str">
        <f ca="1">IFERROR(IF(YEAR(Tabla1[[#This Row],[FECHA EJEC.]])&gt;0,"CONFORME","STANDBY"),"PENDIENTE")</f>
        <v>CONFORME</v>
      </c>
      <c r="K977" s="2">
        <f ca="1">IF(VLOOKUP(RANDBETWEEN(1,20),Tablas!$Q$6:$R$25,2,0)=0,"",Tabla1[[#This Row],[FECHA PROG.]]+VLOOKUP(RANDBETWEEN(1,20),Tablas!$Q$6:$R$25,2,0))</f>
        <v>43322</v>
      </c>
      <c r="L977" s="7">
        <f ca="1">IF(Tabla1[[#This Row],[FECHA EJEC.]]="","",TIME(RANDBETWEEN(9,15),RANDBETWEEN(10,40),0))</f>
        <v>0.38819444444444445</v>
      </c>
      <c r="M977" s="7">
        <f ca="1">IF(Tabla1[[#This Row],[FECHA EJEC.]]="","",Tabla1[[#This Row],[HORA INICIO]]+TIME(RANDBETWEEN(1,4),RANDBETWEEN(10,30),0))</f>
        <v>0.44930555555555557</v>
      </c>
      <c r="N977" s="8">
        <f ca="1">IF(Tabla1[[#This Row],[FECHA EJEC.]]="","",HOUR(Tabla1[[#This Row],[HORA TERMINO]]-Tabla1[[#This Row],[HORA INICIO]])+MINUTE(Tabla1[[#This Row],[HORA TERMINO]]-Tabla1[[#This Row],[HORA INICIO]])/60)</f>
        <v>1.4666666666666668</v>
      </c>
      <c r="O977" s="1" t="str">
        <f ca="1">IF(AND(K977=I977,J977="CONFORME"),"FECHA CUMPLIDA",IF(J977="STAND BY","STAND BY",IF(J977=""," ",IF(Tabla1[[#This Row],[FECHA EJEC.]]="","PENDIENTE",CONCATENATE("RETRASO DE ",(K977-I977)," DIAS")))))</f>
        <v>RETRASO DE 2 DIAS</v>
      </c>
      <c r="P977" s="2" t="str">
        <f ca="1">VLOOKUP(MONTH(Tabla1[[#This Row],[FECHA PROG.]]),Tabla2[],2,0)</f>
        <v>Ago</v>
      </c>
      <c r="Q977" s="1">
        <f ca="1">YEAR(Tabla1[[#This Row],[FECHA PROG.]])</f>
        <v>2018</v>
      </c>
      <c r="R977" s="8">
        <f ca="1">360-SUMIFS(Tabla1[HORAS],Tabla1[MÁQUINA],Tabla1[[#This Row],[MÁQUINA]],Tabla1[AÑO],Tabla1[[#This Row],[AÑO]],Tabla1[MES],Tabla1[[#This Row],[MES]])</f>
        <v>352.7</v>
      </c>
      <c r="S977" s="17">
        <f ca="1">Tabla1[[#This Row],[HORAS DISPONIBLES]]/360</f>
        <v>0.97972222222222216</v>
      </c>
    </row>
    <row r="978" spans="1:19" x14ac:dyDescent="0.2">
      <c r="A978" s="1" t="s">
        <v>188</v>
      </c>
      <c r="B978" s="1" t="s">
        <v>35</v>
      </c>
      <c r="C978" s="1" t="str">
        <f ca="1">VLOOKUP(RANDBETWEEN(1,13),Tablas!$N$7:$O$19,2,0)</f>
        <v>TRACTORES</v>
      </c>
      <c r="D978" s="1" t="s">
        <v>12</v>
      </c>
      <c r="E978" s="1" t="s">
        <v>18</v>
      </c>
      <c r="F978" s="1">
        <v>106</v>
      </c>
      <c r="G978" s="1" t="s">
        <v>55</v>
      </c>
      <c r="H978" s="1">
        <v>1911</v>
      </c>
      <c r="I978" s="2">
        <f t="shared" ca="1" si="15"/>
        <v>43583</v>
      </c>
      <c r="J978" s="1" t="str">
        <f ca="1">IFERROR(IF(YEAR(Tabla1[[#This Row],[FECHA EJEC.]])&gt;0,"CONFORME","STANDBY"),"PENDIENTE")</f>
        <v>CONFORME</v>
      </c>
      <c r="K978" s="2">
        <f ca="1">IF(VLOOKUP(RANDBETWEEN(1,20),Tablas!$Q$6:$R$25,2,0)=0,"",Tabla1[[#This Row],[FECHA PROG.]]+VLOOKUP(RANDBETWEEN(1,20),Tablas!$Q$6:$R$25,2,0))</f>
        <v>43584</v>
      </c>
      <c r="L978" s="7">
        <f ca="1">IF(Tabla1[[#This Row],[FECHA EJEC.]]="","",TIME(RANDBETWEEN(9,15),RANDBETWEEN(10,40),0))</f>
        <v>0.52569444444444446</v>
      </c>
      <c r="M978" s="7">
        <f ca="1">IF(Tabla1[[#This Row],[FECHA EJEC.]]="","",Tabla1[[#This Row],[HORA INICIO]]+TIME(RANDBETWEEN(1,4),RANDBETWEEN(10,30),0))</f>
        <v>0.62916666666666665</v>
      </c>
      <c r="N978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978" s="1" t="str">
        <f ca="1">IF(AND(K978=I978,J978="CONFORME"),"FECHA CUMPLIDA",IF(J978="STAND BY","STAND BY",IF(J978=""," ",IF(Tabla1[[#This Row],[FECHA EJEC.]]="","PENDIENTE",CONCATENATE("RETRASO DE ",(K978-I978)," DIAS")))))</f>
        <v>RETRASO DE 1 DIAS</v>
      </c>
      <c r="P978" s="2" t="str">
        <f ca="1">VLOOKUP(MONTH(Tabla1[[#This Row],[FECHA PROG.]]),Tabla2[],2,0)</f>
        <v>Abr</v>
      </c>
      <c r="Q978" s="1">
        <f ca="1">YEAR(Tabla1[[#This Row],[FECHA PROG.]])</f>
        <v>2019</v>
      </c>
      <c r="R978" s="8">
        <f ca="1">360-SUMIFS(Tabla1[HORAS],Tabla1[MÁQUINA],Tabla1[[#This Row],[MÁQUINA]],Tabla1[AÑO],Tabla1[[#This Row],[AÑO]],Tabla1[MES],Tabla1[[#This Row],[MES]])</f>
        <v>349.3</v>
      </c>
      <c r="S978" s="17">
        <f ca="1">Tabla1[[#This Row],[HORAS DISPONIBLES]]/360</f>
        <v>0.97027777777777779</v>
      </c>
    </row>
    <row r="979" spans="1:19" x14ac:dyDescent="0.2">
      <c r="A979" s="1" t="s">
        <v>142</v>
      </c>
      <c r="B979" s="1" t="s">
        <v>37</v>
      </c>
      <c r="C979" s="1" t="str">
        <f ca="1">VLOOKUP(RANDBETWEEN(1,13),Tablas!$N$7:$O$19,2,0)</f>
        <v>ESCREPA</v>
      </c>
      <c r="D979" s="1" t="s">
        <v>12</v>
      </c>
      <c r="E979" s="1" t="s">
        <v>24</v>
      </c>
      <c r="F979" s="1">
        <v>201</v>
      </c>
      <c r="G979" s="1" t="s">
        <v>25</v>
      </c>
      <c r="H979" s="1">
        <v>1168</v>
      </c>
      <c r="I979" s="2">
        <f t="shared" ca="1" si="15"/>
        <v>43557</v>
      </c>
      <c r="J979" s="1" t="str">
        <f ca="1">IFERROR(IF(YEAR(Tabla1[[#This Row],[FECHA EJEC.]])&gt;0,"CONFORME","STANDBY"),"PENDIENTE")</f>
        <v>CONFORME</v>
      </c>
      <c r="K979" s="2">
        <f ca="1">IF(VLOOKUP(RANDBETWEEN(1,20),Tablas!$Q$6:$R$25,2,0)=0,"",Tabla1[[#This Row],[FECHA PROG.]]+VLOOKUP(RANDBETWEEN(1,20),Tablas!$Q$6:$R$25,2,0))</f>
        <v>43559</v>
      </c>
      <c r="L979" s="7">
        <f ca="1">IF(Tabla1[[#This Row],[FECHA EJEC.]]="","",TIME(RANDBETWEEN(9,15),RANDBETWEEN(10,40),0))</f>
        <v>0.56458333333333333</v>
      </c>
      <c r="M979" s="7">
        <f ca="1">IF(Tabla1[[#This Row],[FECHA EJEC.]]="","",Tabla1[[#This Row],[HORA INICIO]]+TIME(RANDBETWEEN(1,4),RANDBETWEEN(10,30),0))</f>
        <v>0.61597222222222225</v>
      </c>
      <c r="N979" s="8">
        <f ca="1">IF(Tabla1[[#This Row],[FECHA EJEC.]]="","",HOUR(Tabla1[[#This Row],[HORA TERMINO]]-Tabla1[[#This Row],[HORA INICIO]])+MINUTE(Tabla1[[#This Row],[HORA TERMINO]]-Tabla1[[#This Row],[HORA INICIO]])/60)</f>
        <v>1.2333333333333334</v>
      </c>
      <c r="O979" s="1" t="str">
        <f ca="1">IF(AND(K979=I979,J979="CONFORME"),"FECHA CUMPLIDA",IF(J979="STAND BY","STAND BY",IF(J979=""," ",IF(Tabla1[[#This Row],[FECHA EJEC.]]="","PENDIENTE",CONCATENATE("RETRASO DE ",(K979-I979)," DIAS")))))</f>
        <v>RETRASO DE 2 DIAS</v>
      </c>
      <c r="P979" s="2" t="str">
        <f ca="1">VLOOKUP(MONTH(Tabla1[[#This Row],[FECHA PROG.]]),Tabla2[],2,0)</f>
        <v>Abr</v>
      </c>
      <c r="Q979" s="1">
        <f ca="1">YEAR(Tabla1[[#This Row],[FECHA PROG.]])</f>
        <v>2019</v>
      </c>
      <c r="R979" s="8">
        <f ca="1">360-SUMIFS(Tabla1[HORAS],Tabla1[MÁQUINA],Tabla1[[#This Row],[MÁQUINA]],Tabla1[AÑO],Tabla1[[#This Row],[AÑO]],Tabla1[MES],Tabla1[[#This Row],[MES]])</f>
        <v>350.06666666666666</v>
      </c>
      <c r="S979" s="17">
        <f ca="1">Tabla1[[#This Row],[HORAS DISPONIBLES]]/360</f>
        <v>0.97240740740740739</v>
      </c>
    </row>
    <row r="980" spans="1:19" x14ac:dyDescent="0.2">
      <c r="A980" s="1" t="s">
        <v>141</v>
      </c>
      <c r="B980" s="1" t="s">
        <v>34</v>
      </c>
      <c r="C980" s="1" t="str">
        <f ca="1">VLOOKUP(RANDBETWEEN(1,13),Tablas!$N$7:$O$19,2,0)</f>
        <v>MOTOTRAILLA</v>
      </c>
      <c r="D980" s="1" t="s">
        <v>12</v>
      </c>
      <c r="E980" s="1" t="s">
        <v>13</v>
      </c>
      <c r="F980" s="1">
        <v>107</v>
      </c>
      <c r="G980" s="1" t="s">
        <v>14</v>
      </c>
      <c r="H980" s="1">
        <v>1420</v>
      </c>
      <c r="I980" s="2">
        <f t="shared" ca="1" si="15"/>
        <v>43592</v>
      </c>
      <c r="J980" s="1" t="str">
        <f ca="1">IFERROR(IF(YEAR(Tabla1[[#This Row],[FECHA EJEC.]])&gt;0,"CONFORME","STANDBY"),"PENDIENTE")</f>
        <v>PENDIENTE</v>
      </c>
      <c r="K980" s="2" t="str">
        <f ca="1">IF(VLOOKUP(RANDBETWEEN(1,20),Tablas!$Q$6:$R$25,2,0)=0,"",Tabla1[[#This Row],[FECHA PROG.]]+VLOOKUP(RANDBETWEEN(1,20),Tablas!$Q$6:$R$25,2,0))</f>
        <v/>
      </c>
      <c r="L980" s="7" t="str">
        <f ca="1">IF(Tabla1[[#This Row],[FECHA EJEC.]]="","",TIME(RANDBETWEEN(9,15),RANDBETWEEN(10,40),0))</f>
        <v/>
      </c>
      <c r="M980" s="7" t="str">
        <f ca="1">IF(Tabla1[[#This Row],[FECHA EJEC.]]="","",Tabla1[[#This Row],[HORA INICIO]]+TIME(RANDBETWEEN(1,4),RANDBETWEEN(10,30),0))</f>
        <v/>
      </c>
      <c r="N980" s="8" t="str">
        <f ca="1">IF(Tabla1[[#This Row],[FECHA EJEC.]]="","",HOUR(Tabla1[[#This Row],[HORA TERMINO]]-Tabla1[[#This Row],[HORA INICIO]])+MINUTE(Tabla1[[#This Row],[HORA TERMINO]]-Tabla1[[#This Row],[HORA INICIO]])/60)</f>
        <v/>
      </c>
      <c r="O980" s="1" t="str">
        <f ca="1">IF(AND(K980=I980,J980="CONFORME"),"FECHA CUMPLIDA",IF(J980="STAND BY","STAND BY",IF(J980=""," ",IF(Tabla1[[#This Row],[FECHA EJEC.]]="","PENDIENTE",CONCATENATE("RETRASO DE ",(K980-I980)," DIAS")))))</f>
        <v>PENDIENTE</v>
      </c>
      <c r="P980" s="2" t="str">
        <f ca="1">VLOOKUP(MONTH(Tabla1[[#This Row],[FECHA PROG.]]),Tabla2[],2,0)</f>
        <v>May</v>
      </c>
      <c r="Q980" s="1">
        <f ca="1">YEAR(Tabla1[[#This Row],[FECHA PROG.]])</f>
        <v>2019</v>
      </c>
      <c r="R980" s="8">
        <f ca="1">360-SUMIFS(Tabla1[HORAS],Tabla1[MÁQUINA],Tabla1[[#This Row],[MÁQUINA]],Tabla1[AÑO],Tabla1[[#This Row],[AÑO]],Tabla1[MES],Tabla1[[#This Row],[MES]])</f>
        <v>356.73333333333335</v>
      </c>
      <c r="S980" s="17">
        <f ca="1">Tabla1[[#This Row],[HORAS DISPONIBLES]]/360</f>
        <v>0.99092592592592599</v>
      </c>
    </row>
    <row r="981" spans="1:19" x14ac:dyDescent="0.2">
      <c r="A981" s="1" t="s">
        <v>139</v>
      </c>
      <c r="B981" s="1" t="s">
        <v>28</v>
      </c>
      <c r="C981" s="1" t="str">
        <f ca="1">VLOOKUP(RANDBETWEEN(1,13),Tablas!$N$7:$O$19,2,0)</f>
        <v>COMPACTADORA</v>
      </c>
      <c r="D981" s="1" t="s">
        <v>12</v>
      </c>
      <c r="E981" s="1" t="s">
        <v>13</v>
      </c>
      <c r="F981" s="1">
        <v>106</v>
      </c>
      <c r="G981" s="1" t="s">
        <v>29</v>
      </c>
      <c r="H981" s="1">
        <v>908</v>
      </c>
      <c r="I981" s="2">
        <f t="shared" ca="1" si="15"/>
        <v>43355</v>
      </c>
      <c r="J981" s="1" t="str">
        <f ca="1">IFERROR(IF(YEAR(Tabla1[[#This Row],[FECHA EJEC.]])&gt;0,"CONFORME","STANDBY"),"PENDIENTE")</f>
        <v>PENDIENTE</v>
      </c>
      <c r="K981" s="2" t="str">
        <f ca="1">IF(VLOOKUP(RANDBETWEEN(1,20),Tablas!$Q$6:$R$25,2,0)=0,"",Tabla1[[#This Row],[FECHA PROG.]]+VLOOKUP(RANDBETWEEN(1,20),Tablas!$Q$6:$R$25,2,0))</f>
        <v/>
      </c>
      <c r="L981" s="7" t="str">
        <f ca="1">IF(Tabla1[[#This Row],[FECHA EJEC.]]="","",TIME(RANDBETWEEN(9,15),RANDBETWEEN(10,40),0))</f>
        <v/>
      </c>
      <c r="M981" s="7" t="str">
        <f ca="1">IF(Tabla1[[#This Row],[FECHA EJEC.]]="","",Tabla1[[#This Row],[HORA INICIO]]+TIME(RANDBETWEEN(1,4),RANDBETWEEN(10,30),0))</f>
        <v/>
      </c>
      <c r="N981" s="8" t="str">
        <f ca="1">IF(Tabla1[[#This Row],[FECHA EJEC.]]="","",HOUR(Tabla1[[#This Row],[HORA TERMINO]]-Tabla1[[#This Row],[HORA INICIO]])+MINUTE(Tabla1[[#This Row],[HORA TERMINO]]-Tabla1[[#This Row],[HORA INICIO]])/60)</f>
        <v/>
      </c>
      <c r="O981" s="1" t="str">
        <f ca="1">IF(AND(K981=I981,J981="CONFORME"),"FECHA CUMPLIDA",IF(J981="STAND BY","STAND BY",IF(J981=""," ",IF(Tabla1[[#This Row],[FECHA EJEC.]]="","PENDIENTE",CONCATENATE("RETRASO DE ",(K981-I981)," DIAS")))))</f>
        <v>PENDIENTE</v>
      </c>
      <c r="P981" s="2" t="str">
        <f ca="1">VLOOKUP(MONTH(Tabla1[[#This Row],[FECHA PROG.]]),Tabla2[],2,0)</f>
        <v>Set</v>
      </c>
      <c r="Q981" s="1">
        <f ca="1">YEAR(Tabla1[[#This Row],[FECHA PROG.]])</f>
        <v>2018</v>
      </c>
      <c r="R981" s="8">
        <f ca="1">360-SUMIFS(Tabla1[HORAS],Tabla1[MÁQUINA],Tabla1[[#This Row],[MÁQUINA]],Tabla1[AÑO],Tabla1[[#This Row],[AÑO]],Tabla1[MES],Tabla1[[#This Row],[MES]])</f>
        <v>322.11666666666667</v>
      </c>
      <c r="S981" s="17">
        <f ca="1">Tabla1[[#This Row],[HORAS DISPONIBLES]]/360</f>
        <v>0.89476851851851857</v>
      </c>
    </row>
    <row r="982" spans="1:19" x14ac:dyDescent="0.2">
      <c r="A982" s="1" t="s">
        <v>139</v>
      </c>
      <c r="B982" s="1" t="s">
        <v>28</v>
      </c>
      <c r="C982" s="1" t="str">
        <f ca="1">VLOOKUP(RANDBETWEEN(1,13),Tablas!$N$7:$O$19,2,0)</f>
        <v>EXCAVADORA</v>
      </c>
      <c r="D982" s="1" t="s">
        <v>12</v>
      </c>
      <c r="E982" s="1" t="s">
        <v>18</v>
      </c>
      <c r="F982" s="1">
        <v>106</v>
      </c>
      <c r="G982" s="1" t="s">
        <v>55</v>
      </c>
      <c r="H982" s="1">
        <v>1911</v>
      </c>
      <c r="I982" s="2">
        <f t="shared" ca="1" si="15"/>
        <v>43483</v>
      </c>
      <c r="J982" s="1" t="str">
        <f ca="1">IFERROR(IF(YEAR(Tabla1[[#This Row],[FECHA EJEC.]])&gt;0,"CONFORME","STANDBY"),"PENDIENTE")</f>
        <v>PENDIENTE</v>
      </c>
      <c r="K982" s="2" t="str">
        <f ca="1">IF(VLOOKUP(RANDBETWEEN(1,20),Tablas!$Q$6:$R$25,2,0)=0,"",Tabla1[[#This Row],[FECHA PROG.]]+VLOOKUP(RANDBETWEEN(1,20),Tablas!$Q$6:$R$25,2,0))</f>
        <v/>
      </c>
      <c r="L982" s="7" t="str">
        <f ca="1">IF(Tabla1[[#This Row],[FECHA EJEC.]]="","",TIME(RANDBETWEEN(9,15),RANDBETWEEN(10,40),0))</f>
        <v/>
      </c>
      <c r="M982" s="7" t="str">
        <f ca="1">IF(Tabla1[[#This Row],[FECHA EJEC.]]="","",Tabla1[[#This Row],[HORA INICIO]]+TIME(RANDBETWEEN(1,4),RANDBETWEEN(10,30),0))</f>
        <v/>
      </c>
      <c r="N982" s="8" t="str">
        <f ca="1">IF(Tabla1[[#This Row],[FECHA EJEC.]]="","",HOUR(Tabla1[[#This Row],[HORA TERMINO]]-Tabla1[[#This Row],[HORA INICIO]])+MINUTE(Tabla1[[#This Row],[HORA TERMINO]]-Tabla1[[#This Row],[HORA INICIO]])/60)</f>
        <v/>
      </c>
      <c r="O982" s="1" t="str">
        <f ca="1">IF(AND(K982=I982,J982="CONFORME"),"FECHA CUMPLIDA",IF(J982="STAND BY","STAND BY",IF(J982=""," ",IF(Tabla1[[#This Row],[FECHA EJEC.]]="","PENDIENTE",CONCATENATE("RETRASO DE ",(K982-I982)," DIAS")))))</f>
        <v>PENDIENTE</v>
      </c>
      <c r="P982" s="2" t="str">
        <f ca="1">VLOOKUP(MONTH(Tabla1[[#This Row],[FECHA PROG.]]),Tabla2[],2,0)</f>
        <v>Ene</v>
      </c>
      <c r="Q982" s="1">
        <f ca="1">YEAR(Tabla1[[#This Row],[FECHA PROG.]])</f>
        <v>2019</v>
      </c>
      <c r="R982" s="8">
        <f ca="1">360-SUMIFS(Tabla1[HORAS],Tabla1[MÁQUINA],Tabla1[[#This Row],[MÁQUINA]],Tabla1[AÑO],Tabla1[[#This Row],[AÑO]],Tabla1[MES],Tabla1[[#This Row],[MES]])</f>
        <v>322.83333333333331</v>
      </c>
      <c r="S982" s="17">
        <f ca="1">Tabla1[[#This Row],[HORAS DISPONIBLES]]/360</f>
        <v>0.89675925925925926</v>
      </c>
    </row>
    <row r="983" spans="1:19" x14ac:dyDescent="0.2">
      <c r="A983" s="1" t="s">
        <v>139</v>
      </c>
      <c r="B983" s="1" t="s">
        <v>28</v>
      </c>
      <c r="C983" s="1" t="str">
        <f ca="1">VLOOKUP(RANDBETWEEN(1,13),Tablas!$N$7:$O$19,2,0)</f>
        <v>CISTERNAS DE AGUA</v>
      </c>
      <c r="D983" s="1" t="s">
        <v>12</v>
      </c>
      <c r="E983" s="1" t="s">
        <v>13</v>
      </c>
      <c r="F983" s="1">
        <v>106</v>
      </c>
      <c r="G983" s="1" t="s">
        <v>29</v>
      </c>
      <c r="H983" s="1">
        <v>2914</v>
      </c>
      <c r="I983" s="2">
        <f t="shared" ca="1" si="15"/>
        <v>43477</v>
      </c>
      <c r="J983" s="1" t="str">
        <f ca="1">IFERROR(IF(YEAR(Tabla1[[#This Row],[FECHA EJEC.]])&gt;0,"CONFORME","STANDBY"),"PENDIENTE")</f>
        <v>PENDIENTE</v>
      </c>
      <c r="K983" s="2" t="str">
        <f ca="1">IF(VLOOKUP(RANDBETWEEN(1,20),Tablas!$Q$6:$R$25,2,0)=0,"",Tabla1[[#This Row],[FECHA PROG.]]+VLOOKUP(RANDBETWEEN(1,20),Tablas!$Q$6:$R$25,2,0))</f>
        <v/>
      </c>
      <c r="L983" s="7" t="str">
        <f ca="1">IF(Tabla1[[#This Row],[FECHA EJEC.]]="","",TIME(RANDBETWEEN(9,15),RANDBETWEEN(10,40),0))</f>
        <v/>
      </c>
      <c r="M983" s="7" t="str">
        <f ca="1">IF(Tabla1[[#This Row],[FECHA EJEC.]]="","",Tabla1[[#This Row],[HORA INICIO]]+TIME(RANDBETWEEN(1,4),RANDBETWEEN(10,30),0))</f>
        <v/>
      </c>
      <c r="N983" s="8" t="str">
        <f ca="1">IF(Tabla1[[#This Row],[FECHA EJEC.]]="","",HOUR(Tabla1[[#This Row],[HORA TERMINO]]-Tabla1[[#This Row],[HORA INICIO]])+MINUTE(Tabla1[[#This Row],[HORA TERMINO]]-Tabla1[[#This Row],[HORA INICIO]])/60)</f>
        <v/>
      </c>
      <c r="O983" s="1" t="str">
        <f ca="1">IF(AND(K983=I983,J983="CONFORME"),"FECHA CUMPLIDA",IF(J983="STAND BY","STAND BY",IF(J983=""," ",IF(Tabla1[[#This Row],[FECHA EJEC.]]="","PENDIENTE",CONCATENATE("RETRASO DE ",(K983-I983)," DIAS")))))</f>
        <v>PENDIENTE</v>
      </c>
      <c r="P983" s="2" t="str">
        <f ca="1">VLOOKUP(MONTH(Tabla1[[#This Row],[FECHA PROG.]]),Tabla2[],2,0)</f>
        <v>Ene</v>
      </c>
      <c r="Q983" s="1">
        <f ca="1">YEAR(Tabla1[[#This Row],[FECHA PROG.]])</f>
        <v>2019</v>
      </c>
      <c r="R983" s="8">
        <f ca="1">360-SUMIFS(Tabla1[HORAS],Tabla1[MÁQUINA],Tabla1[[#This Row],[MÁQUINA]],Tabla1[AÑO],Tabla1[[#This Row],[AÑO]],Tabla1[MES],Tabla1[[#This Row],[MES]])</f>
        <v>322.83333333333331</v>
      </c>
      <c r="S983" s="17">
        <f ca="1">Tabla1[[#This Row],[HORAS DISPONIBLES]]/360</f>
        <v>0.89675925925925926</v>
      </c>
    </row>
    <row r="984" spans="1:19" x14ac:dyDescent="0.2">
      <c r="A984" s="1" t="s">
        <v>139</v>
      </c>
      <c r="B984" s="1" t="s">
        <v>28</v>
      </c>
      <c r="C984" s="1" t="str">
        <f ca="1">VLOOKUP(RANDBETWEEN(1,13),Tablas!$N$7:$O$19,2,0)</f>
        <v>COMPACTADORA</v>
      </c>
      <c r="D984" s="1" t="s">
        <v>12</v>
      </c>
      <c r="E984" s="1" t="s">
        <v>18</v>
      </c>
      <c r="F984" s="1">
        <v>106</v>
      </c>
      <c r="G984" s="1" t="s">
        <v>55</v>
      </c>
      <c r="H984" s="1">
        <v>3917</v>
      </c>
      <c r="I984" s="2">
        <f t="shared" ca="1" si="15"/>
        <v>43550</v>
      </c>
      <c r="J984" s="1" t="str">
        <f ca="1">IFERROR(IF(YEAR(Tabla1[[#This Row],[FECHA EJEC.]])&gt;0,"CONFORME","STANDBY"),"PENDIENTE")</f>
        <v>CONFORME</v>
      </c>
      <c r="K984" s="2">
        <f ca="1">IF(VLOOKUP(RANDBETWEEN(1,20),Tablas!$Q$6:$R$25,2,0)=0,"",Tabla1[[#This Row],[FECHA PROG.]]+VLOOKUP(RANDBETWEEN(1,20),Tablas!$Q$6:$R$25,2,0))</f>
        <v>43551</v>
      </c>
      <c r="L984" s="7">
        <f ca="1">IF(Tabla1[[#This Row],[FECHA EJEC.]]="","",TIME(RANDBETWEEN(9,15),RANDBETWEEN(10,40),0))</f>
        <v>0.55972222222222223</v>
      </c>
      <c r="M984" s="7">
        <f ca="1">IF(Tabla1[[#This Row],[FECHA EJEC.]]="","",Tabla1[[#This Row],[HORA INICIO]]+TIME(RANDBETWEEN(1,4),RANDBETWEEN(10,30),0))</f>
        <v>0.69513888888888886</v>
      </c>
      <c r="N984" s="8">
        <f ca="1">IF(Tabla1[[#This Row],[FECHA EJEC.]]="","",HOUR(Tabla1[[#This Row],[HORA TERMINO]]-Tabla1[[#This Row],[HORA INICIO]])+MINUTE(Tabla1[[#This Row],[HORA TERMINO]]-Tabla1[[#This Row],[HORA INICIO]])/60)</f>
        <v>3.25</v>
      </c>
      <c r="O984" s="1" t="str">
        <f ca="1">IF(AND(K984=I984,J984="CONFORME"),"FECHA CUMPLIDA",IF(J984="STAND BY","STAND BY",IF(J984=""," ",IF(Tabla1[[#This Row],[FECHA EJEC.]]="","PENDIENTE",CONCATENATE("RETRASO DE ",(K984-I984)," DIAS")))))</f>
        <v>RETRASO DE 1 DIAS</v>
      </c>
      <c r="P984" s="2" t="str">
        <f ca="1">VLOOKUP(MONTH(Tabla1[[#This Row],[FECHA PROG.]]),Tabla2[],2,0)</f>
        <v>Mar</v>
      </c>
      <c r="Q984" s="1">
        <f ca="1">YEAR(Tabla1[[#This Row],[FECHA PROG.]])</f>
        <v>2019</v>
      </c>
      <c r="R984" s="8">
        <f ca="1">360-SUMIFS(Tabla1[HORAS],Tabla1[MÁQUINA],Tabla1[[#This Row],[MÁQUINA]],Tabla1[AÑO],Tabla1[[#This Row],[AÑO]],Tabla1[MES],Tabla1[[#This Row],[MES]])</f>
        <v>300.46666666666664</v>
      </c>
      <c r="S984" s="17">
        <f ca="1">Tabla1[[#This Row],[HORAS DISPONIBLES]]/360</f>
        <v>0.83462962962962961</v>
      </c>
    </row>
    <row r="985" spans="1:19" x14ac:dyDescent="0.2">
      <c r="A985" s="1" t="s">
        <v>146</v>
      </c>
      <c r="B985" s="1" t="s">
        <v>40</v>
      </c>
      <c r="C985" s="1" t="str">
        <f ca="1">VLOOKUP(RANDBETWEEN(1,13),Tablas!$N$7:$O$19,2,0)</f>
        <v>MOTONIVELADORA</v>
      </c>
      <c r="D985" s="1" t="s">
        <v>12</v>
      </c>
      <c r="E985" s="1" t="s">
        <v>24</v>
      </c>
      <c r="F985" s="1">
        <v>201</v>
      </c>
      <c r="G985" s="1" t="s">
        <v>25</v>
      </c>
      <c r="H985" s="1">
        <v>1168</v>
      </c>
      <c r="I985" s="2">
        <f t="shared" ca="1" si="15"/>
        <v>43174</v>
      </c>
      <c r="J985" s="1" t="str">
        <f ca="1">IFERROR(IF(YEAR(Tabla1[[#This Row],[FECHA EJEC.]])&gt;0,"CONFORME","STANDBY"),"PENDIENTE")</f>
        <v>CONFORME</v>
      </c>
      <c r="K985" s="2">
        <f ca="1">IF(VLOOKUP(RANDBETWEEN(1,20),Tablas!$Q$6:$R$25,2,0)=0,"",Tabla1[[#This Row],[FECHA PROG.]]+VLOOKUP(RANDBETWEEN(1,20),Tablas!$Q$6:$R$25,2,0))</f>
        <v>43176</v>
      </c>
      <c r="L985" s="7">
        <f ca="1">IF(Tabla1[[#This Row],[FECHA EJEC.]]="","",TIME(RANDBETWEEN(9,15),RANDBETWEEN(10,40),0))</f>
        <v>0.55138888888888893</v>
      </c>
      <c r="M985" s="7">
        <f ca="1">IF(Tabla1[[#This Row],[FECHA EJEC.]]="","",Tabla1[[#This Row],[HORA INICIO]]+TIME(RANDBETWEEN(1,4),RANDBETWEEN(10,30),0))</f>
        <v>0.68472222222222223</v>
      </c>
      <c r="N985" s="8">
        <f ca="1">IF(Tabla1[[#This Row],[FECHA EJEC.]]="","",HOUR(Tabla1[[#This Row],[HORA TERMINO]]-Tabla1[[#This Row],[HORA INICIO]])+MINUTE(Tabla1[[#This Row],[HORA TERMINO]]-Tabla1[[#This Row],[HORA INICIO]])/60)</f>
        <v>3.2</v>
      </c>
      <c r="O985" s="1" t="str">
        <f ca="1">IF(AND(K985=I985,J985="CONFORME"),"FECHA CUMPLIDA",IF(J985="STAND BY","STAND BY",IF(J985=""," ",IF(Tabla1[[#This Row],[FECHA EJEC.]]="","PENDIENTE",CONCATENATE("RETRASO DE ",(K985-I985)," DIAS")))))</f>
        <v>RETRASO DE 2 DIAS</v>
      </c>
      <c r="P985" s="2" t="str">
        <f ca="1">VLOOKUP(MONTH(Tabla1[[#This Row],[FECHA PROG.]]),Tabla2[],2,0)</f>
        <v>Mar</v>
      </c>
      <c r="Q985" s="1">
        <f ca="1">YEAR(Tabla1[[#This Row],[FECHA PROG.]])</f>
        <v>2018</v>
      </c>
      <c r="R985" s="8">
        <f ca="1">360-SUMIFS(Tabla1[HORAS],Tabla1[MÁQUINA],Tabla1[[#This Row],[MÁQUINA]],Tabla1[AÑO],Tabla1[[#This Row],[AÑO]],Tabla1[MES],Tabla1[[#This Row],[MES]])</f>
        <v>354.46666666666664</v>
      </c>
      <c r="S985" s="17">
        <f ca="1">Tabla1[[#This Row],[HORAS DISPONIBLES]]/360</f>
        <v>0.98462962962962952</v>
      </c>
    </row>
    <row r="986" spans="1:19" x14ac:dyDescent="0.2">
      <c r="A986" s="1" t="s">
        <v>141</v>
      </c>
      <c r="B986" s="1" t="s">
        <v>38</v>
      </c>
      <c r="C986" s="1" t="str">
        <f ca="1">VLOOKUP(RANDBETWEEN(1,13),Tablas!$N$7:$O$19,2,0)</f>
        <v>PAVIMENTADORA</v>
      </c>
      <c r="D986" s="1" t="s">
        <v>12</v>
      </c>
      <c r="E986" s="1" t="s">
        <v>13</v>
      </c>
      <c r="F986" s="1">
        <v>107</v>
      </c>
      <c r="G986" s="1" t="s">
        <v>14</v>
      </c>
      <c r="H986" s="1">
        <v>1420</v>
      </c>
      <c r="I986" s="2">
        <f t="shared" ca="1" si="15"/>
        <v>43492</v>
      </c>
      <c r="J986" s="1" t="str">
        <f ca="1">IFERROR(IF(YEAR(Tabla1[[#This Row],[FECHA EJEC.]])&gt;0,"CONFORME","STANDBY"),"PENDIENTE")</f>
        <v>CONFORME</v>
      </c>
      <c r="K986" s="2">
        <f ca="1">IF(VLOOKUP(RANDBETWEEN(1,20),Tablas!$Q$6:$R$25,2,0)=0,"",Tabla1[[#This Row],[FECHA PROG.]]+VLOOKUP(RANDBETWEEN(1,20),Tablas!$Q$6:$R$25,2,0))</f>
        <v>43492</v>
      </c>
      <c r="L986" s="7">
        <f ca="1">IF(Tabla1[[#This Row],[FECHA EJEC.]]="","",TIME(RANDBETWEEN(9,15),RANDBETWEEN(10,40),0))</f>
        <v>0.42916666666666664</v>
      </c>
      <c r="M986" s="7">
        <f ca="1">IF(Tabla1[[#This Row],[FECHA EJEC.]]="","",Tabla1[[#This Row],[HORA INICIO]]+TIME(RANDBETWEEN(1,4),RANDBETWEEN(10,30),0))</f>
        <v>0.47777777777777775</v>
      </c>
      <c r="N986" s="8">
        <f ca="1">IF(Tabla1[[#This Row],[FECHA EJEC.]]="","",HOUR(Tabla1[[#This Row],[HORA TERMINO]]-Tabla1[[#This Row],[HORA INICIO]])+MINUTE(Tabla1[[#This Row],[HORA TERMINO]]-Tabla1[[#This Row],[HORA INICIO]])/60)</f>
        <v>1.1666666666666667</v>
      </c>
      <c r="O986" s="1" t="str">
        <f ca="1">IF(AND(K986=I986,J986="CONFORME"),"FECHA CUMPLIDA",IF(J986="STAND BY","STAND BY",IF(J986=""," ",IF(Tabla1[[#This Row],[FECHA EJEC.]]="","PENDIENTE",CONCATENATE("RETRASO DE ",(K986-I986)," DIAS")))))</f>
        <v>FECHA CUMPLIDA</v>
      </c>
      <c r="P986" s="2" t="str">
        <f ca="1">VLOOKUP(MONTH(Tabla1[[#This Row],[FECHA PROG.]]),Tabla2[],2,0)</f>
        <v>Ene</v>
      </c>
      <c r="Q986" s="1">
        <f ca="1">YEAR(Tabla1[[#This Row],[FECHA PROG.]])</f>
        <v>2019</v>
      </c>
      <c r="R986" s="8">
        <f ca="1">360-SUMIFS(Tabla1[HORAS],Tabla1[MÁQUINA],Tabla1[[#This Row],[MÁQUINA]],Tabla1[AÑO],Tabla1[[#This Row],[AÑO]],Tabla1[MES],Tabla1[[#This Row],[MES]])</f>
        <v>353.65</v>
      </c>
      <c r="S986" s="17">
        <f ca="1">Tabla1[[#This Row],[HORAS DISPONIBLES]]/360</f>
        <v>0.98236111111111102</v>
      </c>
    </row>
    <row r="987" spans="1:19" x14ac:dyDescent="0.2">
      <c r="A987" s="1" t="s">
        <v>154</v>
      </c>
      <c r="B987" s="1" t="s">
        <v>63</v>
      </c>
      <c r="C987" s="1" t="str">
        <f ca="1">VLOOKUP(RANDBETWEEN(1,13),Tablas!$N$7:$O$19,2,0)</f>
        <v>LAS VOLQUETAS</v>
      </c>
      <c r="E987" s="1" t="s">
        <v>18</v>
      </c>
      <c r="F987" s="1">
        <v>107</v>
      </c>
      <c r="G987" s="1" t="s">
        <v>55</v>
      </c>
      <c r="H987" s="1">
        <v>1911</v>
      </c>
      <c r="I987" s="2">
        <f t="shared" ca="1" si="15"/>
        <v>43536</v>
      </c>
      <c r="J987" s="1" t="str">
        <f ca="1">IFERROR(IF(YEAR(Tabla1[[#This Row],[FECHA EJEC.]])&gt;0,"CONFORME","STANDBY"),"PENDIENTE")</f>
        <v>PENDIENTE</v>
      </c>
      <c r="K987" s="2" t="str">
        <f ca="1">IF(VLOOKUP(RANDBETWEEN(1,20),Tablas!$Q$6:$R$25,2,0)=0,"",Tabla1[[#This Row],[FECHA PROG.]]+VLOOKUP(RANDBETWEEN(1,20),Tablas!$Q$6:$R$25,2,0))</f>
        <v/>
      </c>
      <c r="L987" s="7" t="str">
        <f ca="1">IF(Tabla1[[#This Row],[FECHA EJEC.]]="","",TIME(RANDBETWEEN(9,15),RANDBETWEEN(10,40),0))</f>
        <v/>
      </c>
      <c r="M987" s="7" t="str">
        <f ca="1">IF(Tabla1[[#This Row],[FECHA EJEC.]]="","",Tabla1[[#This Row],[HORA INICIO]]+TIME(RANDBETWEEN(1,4),RANDBETWEEN(10,30),0))</f>
        <v/>
      </c>
      <c r="N987" s="8" t="str">
        <f ca="1">IF(Tabla1[[#This Row],[FECHA EJEC.]]="","",HOUR(Tabla1[[#This Row],[HORA TERMINO]]-Tabla1[[#This Row],[HORA INICIO]])+MINUTE(Tabla1[[#This Row],[HORA TERMINO]]-Tabla1[[#This Row],[HORA INICIO]])/60)</f>
        <v/>
      </c>
      <c r="O987" s="1" t="str">
        <f ca="1">IF(AND(K987=I987,J987="CONFORME"),"FECHA CUMPLIDA",IF(J987="STAND BY","STAND BY",IF(J987=""," ",IF(Tabla1[[#This Row],[FECHA EJEC.]]="","PENDIENTE",CONCATENATE("RETRASO DE ",(K987-I987)," DIAS")))))</f>
        <v>PENDIENTE</v>
      </c>
      <c r="P987" s="2" t="str">
        <f ca="1">VLOOKUP(MONTH(Tabla1[[#This Row],[FECHA PROG.]]),Tabla2[],2,0)</f>
        <v>Mar</v>
      </c>
      <c r="Q987" s="1">
        <f ca="1">YEAR(Tabla1[[#This Row],[FECHA PROG.]])</f>
        <v>2019</v>
      </c>
      <c r="R987" s="8">
        <f ca="1">360-SUMIFS(Tabla1[HORAS],Tabla1[MÁQUINA],Tabla1[[#This Row],[MÁQUINA]],Tabla1[AÑO],Tabla1[[#This Row],[AÑO]],Tabla1[MES],Tabla1[[#This Row],[MES]])</f>
        <v>344.1</v>
      </c>
      <c r="S987" s="17">
        <f ca="1">Tabla1[[#This Row],[HORAS DISPONIBLES]]/360</f>
        <v>0.95583333333333342</v>
      </c>
    </row>
    <row r="988" spans="1:19" x14ac:dyDescent="0.2">
      <c r="A988" s="1" t="s">
        <v>156</v>
      </c>
      <c r="B988" s="1" t="s">
        <v>64</v>
      </c>
      <c r="C988" s="1" t="str">
        <f ca="1">VLOOKUP(RANDBETWEEN(1,13),Tablas!$N$7:$O$19,2,0)</f>
        <v>CISTERNAS DE AGUA</v>
      </c>
      <c r="E988" s="1" t="s">
        <v>18</v>
      </c>
      <c r="F988" s="1">
        <v>201</v>
      </c>
      <c r="G988" s="1" t="s">
        <v>55</v>
      </c>
      <c r="H988" s="1">
        <v>1911</v>
      </c>
      <c r="I988" s="2">
        <f t="shared" ca="1" si="15"/>
        <v>43417</v>
      </c>
      <c r="J988" s="1" t="str">
        <f ca="1">IFERROR(IF(YEAR(Tabla1[[#This Row],[FECHA EJEC.]])&gt;0,"CONFORME","STANDBY"),"PENDIENTE")</f>
        <v>PENDIENTE</v>
      </c>
      <c r="K988" s="2" t="str">
        <f ca="1">IF(VLOOKUP(RANDBETWEEN(1,20),Tablas!$Q$6:$R$25,2,0)=0,"",Tabla1[[#This Row],[FECHA PROG.]]+VLOOKUP(RANDBETWEEN(1,20),Tablas!$Q$6:$R$25,2,0))</f>
        <v/>
      </c>
      <c r="L988" s="7" t="str">
        <f ca="1">IF(Tabla1[[#This Row],[FECHA EJEC.]]="","",TIME(RANDBETWEEN(9,15),RANDBETWEEN(10,40),0))</f>
        <v/>
      </c>
      <c r="M988" s="7" t="str">
        <f ca="1">IF(Tabla1[[#This Row],[FECHA EJEC.]]="","",Tabla1[[#This Row],[HORA INICIO]]+TIME(RANDBETWEEN(1,4),RANDBETWEEN(10,30),0))</f>
        <v/>
      </c>
      <c r="N988" s="8" t="str">
        <f ca="1">IF(Tabla1[[#This Row],[FECHA EJEC.]]="","",HOUR(Tabla1[[#This Row],[HORA TERMINO]]-Tabla1[[#This Row],[HORA INICIO]])+MINUTE(Tabla1[[#This Row],[HORA TERMINO]]-Tabla1[[#This Row],[HORA INICIO]])/60)</f>
        <v/>
      </c>
      <c r="O988" s="1" t="str">
        <f ca="1">IF(AND(K988=I988,J988="CONFORME"),"FECHA CUMPLIDA",IF(J988="STAND BY","STAND BY",IF(J988=""," ",IF(Tabla1[[#This Row],[FECHA EJEC.]]="","PENDIENTE",CONCATENATE("RETRASO DE ",(K988-I988)," DIAS")))))</f>
        <v>PENDIENTE</v>
      </c>
      <c r="P988" s="2" t="str">
        <f ca="1">VLOOKUP(MONTH(Tabla1[[#This Row],[FECHA PROG.]]),Tabla2[],2,0)</f>
        <v>Nov</v>
      </c>
      <c r="Q988" s="1">
        <f ca="1">YEAR(Tabla1[[#This Row],[FECHA PROG.]])</f>
        <v>2018</v>
      </c>
      <c r="R988" s="8">
        <f ca="1">360-SUMIFS(Tabla1[HORAS],Tabla1[MÁQUINA],Tabla1[[#This Row],[MÁQUINA]],Tabla1[AÑO],Tabla1[[#This Row],[AÑO]],Tabla1[MES],Tabla1[[#This Row],[MES]])</f>
        <v>360</v>
      </c>
      <c r="S988" s="17">
        <f ca="1">Tabla1[[#This Row],[HORAS DISPONIBLES]]/360</f>
        <v>1</v>
      </c>
    </row>
    <row r="989" spans="1:19" x14ac:dyDescent="0.2">
      <c r="A989" s="1" t="s">
        <v>157</v>
      </c>
      <c r="B989" s="1" t="s">
        <v>65</v>
      </c>
      <c r="C989" s="1" t="str">
        <f ca="1">VLOOKUP(RANDBETWEEN(1,13),Tablas!$N$7:$O$19,2,0)</f>
        <v>TRACTORES</v>
      </c>
      <c r="E989" s="1" t="s">
        <v>18</v>
      </c>
      <c r="F989" s="1">
        <v>201</v>
      </c>
      <c r="G989" s="1" t="s">
        <v>55</v>
      </c>
      <c r="H989" s="1">
        <v>1911</v>
      </c>
      <c r="I989" s="2">
        <f t="shared" ca="1" si="15"/>
        <v>43461</v>
      </c>
      <c r="J989" s="1" t="str">
        <f ca="1">IFERROR(IF(YEAR(Tabla1[[#This Row],[FECHA EJEC.]])&gt;0,"CONFORME","STANDBY"),"PENDIENTE")</f>
        <v>CONFORME</v>
      </c>
      <c r="K989" s="2">
        <f ca="1">IF(VLOOKUP(RANDBETWEEN(1,20),Tablas!$Q$6:$R$25,2,0)=0,"",Tabla1[[#This Row],[FECHA PROG.]]+VLOOKUP(RANDBETWEEN(1,20),Tablas!$Q$6:$R$25,2,0))</f>
        <v>43463</v>
      </c>
      <c r="L989" s="7">
        <f ca="1">IF(Tabla1[[#This Row],[FECHA EJEC.]]="","",TIME(RANDBETWEEN(9,15),RANDBETWEEN(10,40),0))</f>
        <v>0.46597222222222223</v>
      </c>
      <c r="M989" s="7">
        <f ca="1">IF(Tabla1[[#This Row],[FECHA EJEC.]]="","",Tabla1[[#This Row],[HORA INICIO]]+TIME(RANDBETWEEN(1,4),RANDBETWEEN(10,30),0))</f>
        <v>0.56180555555555556</v>
      </c>
      <c r="N989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989" s="1" t="str">
        <f ca="1">IF(AND(K989=I989,J989="CONFORME"),"FECHA CUMPLIDA",IF(J989="STAND BY","STAND BY",IF(J989=""," ",IF(Tabla1[[#This Row],[FECHA EJEC.]]="","PENDIENTE",CONCATENATE("RETRASO DE ",(K989-I989)," DIAS")))))</f>
        <v>RETRASO DE 2 DIAS</v>
      </c>
      <c r="P989" s="2" t="str">
        <f ca="1">VLOOKUP(MONTH(Tabla1[[#This Row],[FECHA PROG.]]),Tabla2[],2,0)</f>
        <v>Dic</v>
      </c>
      <c r="Q989" s="1">
        <f ca="1">YEAR(Tabla1[[#This Row],[FECHA PROG.]])</f>
        <v>2018</v>
      </c>
      <c r="R989" s="8">
        <f ca="1">360-SUMIFS(Tabla1[HORAS],Tabla1[MÁQUINA],Tabla1[[#This Row],[MÁQUINA]],Tabla1[AÑO],Tabla1[[#This Row],[AÑO]],Tabla1[MES],Tabla1[[#This Row],[MES]])</f>
        <v>355.33333333333331</v>
      </c>
      <c r="S989" s="17">
        <f ca="1">Tabla1[[#This Row],[HORAS DISPONIBLES]]/360</f>
        <v>0.98703703703703694</v>
      </c>
    </row>
    <row r="990" spans="1:19" x14ac:dyDescent="0.2">
      <c r="A990" s="1" t="s">
        <v>158</v>
      </c>
      <c r="B990" s="1" t="s">
        <v>66</v>
      </c>
      <c r="C990" s="1" t="str">
        <f ca="1">VLOOKUP(RANDBETWEEN(1,13),Tablas!$N$7:$O$19,2,0)</f>
        <v>RETROEXCAVADORA</v>
      </c>
      <c r="E990" s="1" t="s">
        <v>18</v>
      </c>
      <c r="F990" s="1">
        <v>201</v>
      </c>
      <c r="G990" s="1" t="s">
        <v>55</v>
      </c>
      <c r="H990" s="1">
        <v>1911</v>
      </c>
      <c r="I990" s="2">
        <f t="shared" ca="1" si="15"/>
        <v>43314</v>
      </c>
      <c r="J990" s="1" t="str">
        <f ca="1">IFERROR(IF(YEAR(Tabla1[[#This Row],[FECHA EJEC.]])&gt;0,"CONFORME","STANDBY"),"PENDIENTE")</f>
        <v>CONFORME</v>
      </c>
      <c r="K990" s="2">
        <f ca="1">IF(VLOOKUP(RANDBETWEEN(1,20),Tablas!$Q$6:$R$25,2,0)=0,"",Tabla1[[#This Row],[FECHA PROG.]]+VLOOKUP(RANDBETWEEN(1,20),Tablas!$Q$6:$R$25,2,0))</f>
        <v>43315</v>
      </c>
      <c r="L990" s="7">
        <f ca="1">IF(Tabla1[[#This Row],[FECHA EJEC.]]="","",TIME(RANDBETWEEN(9,15),RANDBETWEEN(10,40),0))</f>
        <v>0.48402777777777778</v>
      </c>
      <c r="M990" s="7">
        <f ca="1">IF(Tabla1[[#This Row],[FECHA EJEC.]]="","",Tabla1[[#This Row],[HORA INICIO]]+TIME(RANDBETWEEN(1,4),RANDBETWEEN(10,30),0))</f>
        <v>0.53888888888888886</v>
      </c>
      <c r="N990" s="8">
        <f ca="1">IF(Tabla1[[#This Row],[FECHA EJEC.]]="","",HOUR(Tabla1[[#This Row],[HORA TERMINO]]-Tabla1[[#This Row],[HORA INICIO]])+MINUTE(Tabla1[[#This Row],[HORA TERMINO]]-Tabla1[[#This Row],[HORA INICIO]])/60)</f>
        <v>1.3166666666666667</v>
      </c>
      <c r="O990" s="1" t="str">
        <f ca="1">IF(AND(K990=I990,J990="CONFORME"),"FECHA CUMPLIDA",IF(J990="STAND BY","STAND BY",IF(J990=""," ",IF(Tabla1[[#This Row],[FECHA EJEC.]]="","PENDIENTE",CONCATENATE("RETRASO DE ",(K990-I990)," DIAS")))))</f>
        <v>RETRASO DE 1 DIAS</v>
      </c>
      <c r="P990" s="2" t="str">
        <f ca="1">VLOOKUP(MONTH(Tabla1[[#This Row],[FECHA PROG.]]),Tabla2[],2,0)</f>
        <v>Ago</v>
      </c>
      <c r="Q990" s="1">
        <f ca="1">YEAR(Tabla1[[#This Row],[FECHA PROG.]])</f>
        <v>2018</v>
      </c>
      <c r="R990" s="8">
        <f ca="1">360-SUMIFS(Tabla1[HORAS],Tabla1[MÁQUINA],Tabla1[[#This Row],[MÁQUINA]],Tabla1[AÑO],Tabla1[[#This Row],[AÑO]],Tabla1[MES],Tabla1[[#This Row],[MES]])</f>
        <v>358.68333333333334</v>
      </c>
      <c r="S990" s="17">
        <f ca="1">Tabla1[[#This Row],[HORAS DISPONIBLES]]/360</f>
        <v>0.99634259259259261</v>
      </c>
    </row>
    <row r="991" spans="1:19" x14ac:dyDescent="0.2">
      <c r="A991" s="1" t="s">
        <v>159</v>
      </c>
      <c r="B991" s="1" t="s">
        <v>67</v>
      </c>
      <c r="C991" s="1" t="str">
        <f ca="1">VLOOKUP(RANDBETWEEN(1,13),Tablas!$N$7:$O$19,2,0)</f>
        <v>PAVIMENTADORA</v>
      </c>
      <c r="E991" s="1" t="s">
        <v>18</v>
      </c>
      <c r="F991" s="1">
        <v>201</v>
      </c>
      <c r="G991" s="1" t="s">
        <v>55</v>
      </c>
      <c r="H991" s="1">
        <v>1911</v>
      </c>
      <c r="I991" s="2">
        <f t="shared" ca="1" si="15"/>
        <v>43539</v>
      </c>
      <c r="J991" s="1" t="str">
        <f ca="1">IFERROR(IF(YEAR(Tabla1[[#This Row],[FECHA EJEC.]])&gt;0,"CONFORME","STANDBY"),"PENDIENTE")</f>
        <v>CONFORME</v>
      </c>
      <c r="K991" s="2">
        <f ca="1">IF(VLOOKUP(RANDBETWEEN(1,20),Tablas!$Q$6:$R$25,2,0)=0,"",Tabla1[[#This Row],[FECHA PROG.]]+VLOOKUP(RANDBETWEEN(1,20),Tablas!$Q$6:$R$25,2,0))</f>
        <v>43539</v>
      </c>
      <c r="L991" s="7">
        <f ca="1">IF(Tabla1[[#This Row],[FECHA EJEC.]]="","",TIME(RANDBETWEEN(9,15),RANDBETWEEN(10,40),0))</f>
        <v>0.6381944444444444</v>
      </c>
      <c r="M991" s="7">
        <f ca="1">IF(Tabla1[[#This Row],[FECHA EJEC.]]="","",Tabla1[[#This Row],[HORA INICIO]]+TIME(RANDBETWEEN(1,4),RANDBETWEEN(10,30),0))</f>
        <v>0.69374999999999998</v>
      </c>
      <c r="N991" s="8">
        <f ca="1">IF(Tabla1[[#This Row],[FECHA EJEC.]]="","",HOUR(Tabla1[[#This Row],[HORA TERMINO]]-Tabla1[[#This Row],[HORA INICIO]])+MINUTE(Tabla1[[#This Row],[HORA TERMINO]]-Tabla1[[#This Row],[HORA INICIO]])/60)</f>
        <v>1.3333333333333333</v>
      </c>
      <c r="O991" s="1" t="str">
        <f ca="1">IF(AND(K991=I991,J991="CONFORME"),"FECHA CUMPLIDA",IF(J991="STAND BY","STAND BY",IF(J991=""," ",IF(Tabla1[[#This Row],[FECHA EJEC.]]="","PENDIENTE",CONCATENATE("RETRASO DE ",(K991-I991)," DIAS")))))</f>
        <v>FECHA CUMPLIDA</v>
      </c>
      <c r="P991" s="2" t="str">
        <f ca="1">VLOOKUP(MONTH(Tabla1[[#This Row],[FECHA PROG.]]),Tabla2[],2,0)</f>
        <v>Mar</v>
      </c>
      <c r="Q991" s="1">
        <f ca="1">YEAR(Tabla1[[#This Row],[FECHA PROG.]])</f>
        <v>2019</v>
      </c>
      <c r="R991" s="8">
        <f ca="1">360-SUMIFS(Tabla1[HORAS],Tabla1[MÁQUINA],Tabla1[[#This Row],[MÁQUINA]],Tabla1[AÑO],Tabla1[[#This Row],[AÑO]],Tabla1[MES],Tabla1[[#This Row],[MES]])</f>
        <v>358.66666666666669</v>
      </c>
      <c r="S991" s="17">
        <f ca="1">Tabla1[[#This Row],[HORAS DISPONIBLES]]/360</f>
        <v>0.99629629629629635</v>
      </c>
    </row>
    <row r="992" spans="1:19" x14ac:dyDescent="0.2">
      <c r="A992" s="1" t="s">
        <v>160</v>
      </c>
      <c r="B992" s="1" t="s">
        <v>68</v>
      </c>
      <c r="C992" s="1" t="str">
        <f ca="1">VLOOKUP(RANDBETWEEN(1,13),Tablas!$N$7:$O$19,2,0)</f>
        <v>ESCREPA</v>
      </c>
      <c r="E992" s="1" t="s">
        <v>18</v>
      </c>
      <c r="F992" s="1">
        <v>201</v>
      </c>
      <c r="G992" s="1" t="s">
        <v>55</v>
      </c>
      <c r="H992" s="1">
        <v>1911</v>
      </c>
      <c r="I992" s="2">
        <f t="shared" ca="1" si="15"/>
        <v>43375</v>
      </c>
      <c r="J992" s="1" t="str">
        <f ca="1">IFERROR(IF(YEAR(Tabla1[[#This Row],[FECHA EJEC.]])&gt;0,"CONFORME","STANDBY"),"PENDIENTE")</f>
        <v>CONFORME</v>
      </c>
      <c r="K992" s="2">
        <f ca="1">IF(VLOOKUP(RANDBETWEEN(1,20),Tablas!$Q$6:$R$25,2,0)=0,"",Tabla1[[#This Row],[FECHA PROG.]]+VLOOKUP(RANDBETWEEN(1,20),Tablas!$Q$6:$R$25,2,0))</f>
        <v>43376</v>
      </c>
      <c r="L992" s="7">
        <f ca="1">IF(Tabla1[[#This Row],[FECHA EJEC.]]="","",TIME(RANDBETWEEN(9,15),RANDBETWEEN(10,40),0))</f>
        <v>0.55277777777777781</v>
      </c>
      <c r="M992" s="7">
        <f ca="1">IF(Tabla1[[#This Row],[FECHA EJEC.]]="","",Tabla1[[#This Row],[HORA INICIO]]+TIME(RANDBETWEEN(1,4),RANDBETWEEN(10,30),0))</f>
        <v>0.6958333333333333</v>
      </c>
      <c r="N992" s="8">
        <f ca="1">IF(Tabla1[[#This Row],[FECHA EJEC.]]="","",HOUR(Tabla1[[#This Row],[HORA TERMINO]]-Tabla1[[#This Row],[HORA INICIO]])+MINUTE(Tabla1[[#This Row],[HORA TERMINO]]-Tabla1[[#This Row],[HORA INICIO]])/60)</f>
        <v>3.4333333333333336</v>
      </c>
      <c r="O992" s="1" t="str">
        <f ca="1">IF(AND(K992=I992,J992="CONFORME"),"FECHA CUMPLIDA",IF(J992="STAND BY","STAND BY",IF(J992=""," ",IF(Tabla1[[#This Row],[FECHA EJEC.]]="","PENDIENTE",CONCATENATE("RETRASO DE ",(K992-I992)," DIAS")))))</f>
        <v>RETRASO DE 1 DIAS</v>
      </c>
      <c r="P992" s="2" t="str">
        <f ca="1">VLOOKUP(MONTH(Tabla1[[#This Row],[FECHA PROG.]]),Tabla2[],2,0)</f>
        <v>Oct</v>
      </c>
      <c r="Q992" s="1">
        <f ca="1">YEAR(Tabla1[[#This Row],[FECHA PROG.]])</f>
        <v>2018</v>
      </c>
      <c r="R992" s="8">
        <f ca="1">360-SUMIFS(Tabla1[HORAS],Tabla1[MÁQUINA],Tabla1[[#This Row],[MÁQUINA]],Tabla1[AÑO],Tabla1[[#This Row],[AÑO]],Tabla1[MES],Tabla1[[#This Row],[MES]])</f>
        <v>356.56666666666666</v>
      </c>
      <c r="S992" s="17">
        <f ca="1">Tabla1[[#This Row],[HORAS DISPONIBLES]]/360</f>
        <v>0.99046296296296299</v>
      </c>
    </row>
    <row r="993" spans="1:19" x14ac:dyDescent="0.2">
      <c r="A993" s="1" t="s">
        <v>161</v>
      </c>
      <c r="B993" s="1" t="s">
        <v>69</v>
      </c>
      <c r="C993" s="1" t="str">
        <f ca="1">VLOOKUP(RANDBETWEEN(1,13),Tablas!$N$7:$O$19,2,0)</f>
        <v>EXCAVADORA</v>
      </c>
      <c r="E993" s="1" t="s">
        <v>18</v>
      </c>
      <c r="F993" s="1">
        <v>201</v>
      </c>
      <c r="G993" s="1" t="s">
        <v>55</v>
      </c>
      <c r="H993" s="1">
        <v>1911</v>
      </c>
      <c r="I993" s="2">
        <f t="shared" ca="1" si="15"/>
        <v>43351</v>
      </c>
      <c r="J993" s="1" t="str">
        <f ca="1">IFERROR(IF(YEAR(Tabla1[[#This Row],[FECHA EJEC.]])&gt;0,"CONFORME","STANDBY"),"PENDIENTE")</f>
        <v>PENDIENTE</v>
      </c>
      <c r="K993" s="2" t="str">
        <f ca="1">IF(VLOOKUP(RANDBETWEEN(1,20),Tablas!$Q$6:$R$25,2,0)=0,"",Tabla1[[#This Row],[FECHA PROG.]]+VLOOKUP(RANDBETWEEN(1,20),Tablas!$Q$6:$R$25,2,0))</f>
        <v/>
      </c>
      <c r="L993" s="7" t="str">
        <f ca="1">IF(Tabla1[[#This Row],[FECHA EJEC.]]="","",TIME(RANDBETWEEN(9,15),RANDBETWEEN(10,40),0))</f>
        <v/>
      </c>
      <c r="M993" s="7" t="str">
        <f ca="1">IF(Tabla1[[#This Row],[FECHA EJEC.]]="","",Tabla1[[#This Row],[HORA INICIO]]+TIME(RANDBETWEEN(1,4),RANDBETWEEN(10,30),0))</f>
        <v/>
      </c>
      <c r="N993" s="8" t="str">
        <f ca="1">IF(Tabla1[[#This Row],[FECHA EJEC.]]="","",HOUR(Tabla1[[#This Row],[HORA TERMINO]]-Tabla1[[#This Row],[HORA INICIO]])+MINUTE(Tabla1[[#This Row],[HORA TERMINO]]-Tabla1[[#This Row],[HORA INICIO]])/60)</f>
        <v/>
      </c>
      <c r="O993" s="1" t="str">
        <f ca="1">IF(AND(K993=I993,J993="CONFORME"),"FECHA CUMPLIDA",IF(J993="STAND BY","STAND BY",IF(J993=""," ",IF(Tabla1[[#This Row],[FECHA EJEC.]]="","PENDIENTE",CONCATENATE("RETRASO DE ",(K993-I993)," DIAS")))))</f>
        <v>PENDIENTE</v>
      </c>
      <c r="P993" s="2" t="str">
        <f ca="1">VLOOKUP(MONTH(Tabla1[[#This Row],[FECHA PROG.]]),Tabla2[],2,0)</f>
        <v>Set</v>
      </c>
      <c r="Q993" s="1">
        <f ca="1">YEAR(Tabla1[[#This Row],[FECHA PROG.]])</f>
        <v>2018</v>
      </c>
      <c r="R993" s="8">
        <f ca="1">360-SUMIFS(Tabla1[HORAS],Tabla1[MÁQUINA],Tabla1[[#This Row],[MÁQUINA]],Tabla1[AÑO],Tabla1[[#This Row],[AÑO]],Tabla1[MES],Tabla1[[#This Row],[MES]])</f>
        <v>360</v>
      </c>
      <c r="S993" s="17">
        <f ca="1">Tabla1[[#This Row],[HORAS DISPONIBLES]]/360</f>
        <v>1</v>
      </c>
    </row>
    <row r="994" spans="1:19" x14ac:dyDescent="0.2">
      <c r="A994" s="1" t="s">
        <v>139</v>
      </c>
      <c r="B994" s="1" t="s">
        <v>32</v>
      </c>
      <c r="C994" s="1" t="str">
        <f ca="1">VLOOKUP(RANDBETWEEN(1,13),Tablas!$N$7:$O$19,2,0)</f>
        <v>MOTOTRAILLA</v>
      </c>
      <c r="D994" s="1" t="s">
        <v>12</v>
      </c>
      <c r="E994" s="1" t="s">
        <v>13</v>
      </c>
      <c r="F994" s="1">
        <v>106</v>
      </c>
      <c r="G994" s="1" t="s">
        <v>29</v>
      </c>
      <c r="H994" s="1">
        <v>908</v>
      </c>
      <c r="I994" s="2">
        <f t="shared" ca="1" si="15"/>
        <v>43488</v>
      </c>
      <c r="J994" s="1" t="str">
        <f ca="1">IFERROR(IF(YEAR(Tabla1[[#This Row],[FECHA EJEC.]])&gt;0,"CONFORME","STANDBY"),"PENDIENTE")</f>
        <v>CONFORME</v>
      </c>
      <c r="K994" s="2">
        <f ca="1">IF(VLOOKUP(RANDBETWEEN(1,20),Tablas!$Q$6:$R$25,2,0)=0,"",Tabla1[[#This Row],[FECHA PROG.]]+VLOOKUP(RANDBETWEEN(1,20),Tablas!$Q$6:$R$25,2,0))</f>
        <v>43491</v>
      </c>
      <c r="L994" s="7">
        <f ca="1">IF(Tabla1[[#This Row],[FECHA EJEC.]]="","",TIME(RANDBETWEEN(9,15),RANDBETWEEN(10,40),0))</f>
        <v>0.63680555555555551</v>
      </c>
      <c r="M994" s="7">
        <f ca="1">IF(Tabla1[[#This Row],[FECHA EJEC.]]="","",Tabla1[[#This Row],[HORA INICIO]]+TIME(RANDBETWEEN(1,4),RANDBETWEEN(10,30),0))</f>
        <v>0.82222222222222219</v>
      </c>
      <c r="N994" s="8">
        <f ca="1">IF(Tabla1[[#This Row],[FECHA EJEC.]]="","",HOUR(Tabla1[[#This Row],[HORA TERMINO]]-Tabla1[[#This Row],[HORA INICIO]])+MINUTE(Tabla1[[#This Row],[HORA TERMINO]]-Tabla1[[#This Row],[HORA INICIO]])/60)</f>
        <v>4.45</v>
      </c>
      <c r="O994" s="1" t="str">
        <f ca="1">IF(AND(K994=I994,J994="CONFORME"),"FECHA CUMPLIDA",IF(J994="STAND BY","STAND BY",IF(J994=""," ",IF(Tabla1[[#This Row],[FECHA EJEC.]]="","PENDIENTE",CONCATENATE("RETRASO DE ",(K994-I994)," DIAS")))))</f>
        <v>RETRASO DE 3 DIAS</v>
      </c>
      <c r="P994" s="2" t="str">
        <f ca="1">VLOOKUP(MONTH(Tabla1[[#This Row],[FECHA PROG.]]),Tabla2[],2,0)</f>
        <v>Ene</v>
      </c>
      <c r="Q994" s="1">
        <f ca="1">YEAR(Tabla1[[#This Row],[FECHA PROG.]])</f>
        <v>2019</v>
      </c>
      <c r="R994" s="8">
        <f ca="1">360-SUMIFS(Tabla1[HORAS],Tabla1[MÁQUINA],Tabla1[[#This Row],[MÁQUINA]],Tabla1[AÑO],Tabla1[[#This Row],[AÑO]],Tabla1[MES],Tabla1[[#This Row],[MES]])</f>
        <v>322.83333333333331</v>
      </c>
      <c r="S994" s="17">
        <f ca="1">Tabla1[[#This Row],[HORAS DISPONIBLES]]/360</f>
        <v>0.89675925925925926</v>
      </c>
    </row>
    <row r="995" spans="1:19" x14ac:dyDescent="0.2">
      <c r="A995" s="1" t="s">
        <v>139</v>
      </c>
      <c r="B995" s="1" t="s">
        <v>32</v>
      </c>
      <c r="C995" s="1" t="str">
        <f ca="1">VLOOKUP(RANDBETWEEN(1,13),Tablas!$N$7:$O$19,2,0)</f>
        <v>TRACTORES</v>
      </c>
      <c r="D995" s="1" t="s">
        <v>12</v>
      </c>
      <c r="E995" s="1" t="s">
        <v>18</v>
      </c>
      <c r="F995" s="1">
        <v>106</v>
      </c>
      <c r="G995" s="1" t="s">
        <v>55</v>
      </c>
      <c r="H995" s="1">
        <v>1911</v>
      </c>
      <c r="I995" s="2">
        <f t="shared" ca="1" si="15"/>
        <v>43278</v>
      </c>
      <c r="J995" s="1" t="str">
        <f ca="1">IFERROR(IF(YEAR(Tabla1[[#This Row],[FECHA EJEC.]])&gt;0,"CONFORME","STANDBY"),"PENDIENTE")</f>
        <v>CONFORME</v>
      </c>
      <c r="K995" s="2">
        <f ca="1">IF(VLOOKUP(RANDBETWEEN(1,20),Tablas!$Q$6:$R$25,2,0)=0,"",Tabla1[[#This Row],[FECHA PROG.]]+VLOOKUP(RANDBETWEEN(1,20),Tablas!$Q$6:$R$25,2,0))</f>
        <v>43282</v>
      </c>
      <c r="L995" s="7">
        <f ca="1">IF(Tabla1[[#This Row],[FECHA EJEC.]]="","",TIME(RANDBETWEEN(9,15),RANDBETWEEN(10,40),0))</f>
        <v>0.60624999999999996</v>
      </c>
      <c r="M995" s="7">
        <f ca="1">IF(Tabla1[[#This Row],[FECHA EJEC.]]="","",Tabla1[[#This Row],[HORA INICIO]]+TIME(RANDBETWEEN(1,4),RANDBETWEEN(10,30),0))</f>
        <v>0.7006944444444444</v>
      </c>
      <c r="N995" s="8">
        <f ca="1">IF(Tabla1[[#This Row],[FECHA EJEC.]]="","",HOUR(Tabla1[[#This Row],[HORA TERMINO]]-Tabla1[[#This Row],[HORA INICIO]])+MINUTE(Tabla1[[#This Row],[HORA TERMINO]]-Tabla1[[#This Row],[HORA INICIO]])/60)</f>
        <v>2.2666666666666666</v>
      </c>
      <c r="O995" s="1" t="str">
        <f ca="1">IF(AND(K995=I995,J995="CONFORME"),"FECHA CUMPLIDA",IF(J995="STAND BY","STAND BY",IF(J995=""," ",IF(Tabla1[[#This Row],[FECHA EJEC.]]="","PENDIENTE",CONCATENATE("RETRASO DE ",(K995-I995)," DIAS")))))</f>
        <v>RETRASO DE 4 DIAS</v>
      </c>
      <c r="P995" s="2" t="str">
        <f ca="1">VLOOKUP(MONTH(Tabla1[[#This Row],[FECHA PROG.]]),Tabla2[],2,0)</f>
        <v>Jun</v>
      </c>
      <c r="Q995" s="1">
        <f ca="1">YEAR(Tabla1[[#This Row],[FECHA PROG.]])</f>
        <v>2018</v>
      </c>
      <c r="R995" s="8">
        <f ca="1">360-SUMIFS(Tabla1[HORAS],Tabla1[MÁQUINA],Tabla1[[#This Row],[MÁQUINA]],Tabla1[AÑO],Tabla1[[#This Row],[AÑO]],Tabla1[MES],Tabla1[[#This Row],[MES]])</f>
        <v>306.26666666666665</v>
      </c>
      <c r="S995" s="17">
        <f ca="1">Tabla1[[#This Row],[HORAS DISPONIBLES]]/360</f>
        <v>0.85074074074074069</v>
      </c>
    </row>
    <row r="996" spans="1:19" x14ac:dyDescent="0.2">
      <c r="A996" s="1" t="s">
        <v>147</v>
      </c>
      <c r="B996" s="1" t="s">
        <v>42</v>
      </c>
      <c r="C996" s="1" t="str">
        <f ca="1">VLOOKUP(RANDBETWEEN(1,13),Tablas!$N$7:$O$19,2,0)</f>
        <v>PAVIMENTADORA</v>
      </c>
      <c r="D996" s="1" t="s">
        <v>12</v>
      </c>
      <c r="E996" s="1" t="s">
        <v>21</v>
      </c>
      <c r="F996" s="1">
        <v>106</v>
      </c>
      <c r="G996" s="1" t="s">
        <v>25</v>
      </c>
      <c r="H996" s="1">
        <v>1168</v>
      </c>
      <c r="I996" s="2">
        <f t="shared" ca="1" si="15"/>
        <v>43451</v>
      </c>
      <c r="J996" s="1" t="str">
        <f ca="1">IFERROR(IF(YEAR(Tabla1[[#This Row],[FECHA EJEC.]])&gt;0,"CONFORME","STANDBY"),"PENDIENTE")</f>
        <v>CONFORME</v>
      </c>
      <c r="K996" s="2">
        <f ca="1">IF(VLOOKUP(RANDBETWEEN(1,20),Tablas!$Q$6:$R$25,2,0)=0,"",Tabla1[[#This Row],[FECHA PROG.]]+VLOOKUP(RANDBETWEEN(1,20),Tablas!$Q$6:$R$25,2,0))</f>
        <v>43453</v>
      </c>
      <c r="L996" s="7">
        <f ca="1">IF(Tabla1[[#This Row],[FECHA EJEC.]]="","",TIME(RANDBETWEEN(9,15),RANDBETWEEN(10,40),0))</f>
        <v>0.59513888888888888</v>
      </c>
      <c r="M996" s="7">
        <f ca="1">IF(Tabla1[[#This Row],[FECHA EJEC.]]="","",Tabla1[[#This Row],[HORA INICIO]]+TIME(RANDBETWEEN(1,4),RANDBETWEEN(10,30),0))</f>
        <v>0.6875</v>
      </c>
      <c r="N996" s="8">
        <f ca="1">IF(Tabla1[[#This Row],[FECHA EJEC.]]="","",HOUR(Tabla1[[#This Row],[HORA TERMINO]]-Tabla1[[#This Row],[HORA INICIO]])+MINUTE(Tabla1[[#This Row],[HORA TERMINO]]-Tabla1[[#This Row],[HORA INICIO]])/60)</f>
        <v>2.2166666666666668</v>
      </c>
      <c r="O996" s="1" t="str">
        <f ca="1">IF(AND(K996=I996,J996="CONFORME"),"FECHA CUMPLIDA",IF(J996="STAND BY","STAND BY",IF(J996=""," ",IF(Tabla1[[#This Row],[FECHA EJEC.]]="","PENDIENTE",CONCATENATE("RETRASO DE ",(K996-I996)," DIAS")))))</f>
        <v>RETRASO DE 2 DIAS</v>
      </c>
      <c r="P996" s="2" t="str">
        <f ca="1">VLOOKUP(MONTH(Tabla1[[#This Row],[FECHA PROG.]]),Tabla2[],2,0)</f>
        <v>Dic</v>
      </c>
      <c r="Q996" s="1">
        <f ca="1">YEAR(Tabla1[[#This Row],[FECHA PROG.]])</f>
        <v>2018</v>
      </c>
      <c r="R996" s="8">
        <f ca="1">360-SUMIFS(Tabla1[HORAS],Tabla1[MÁQUINA],Tabla1[[#This Row],[MÁQUINA]],Tabla1[AÑO],Tabla1[[#This Row],[AÑO]],Tabla1[MES],Tabla1[[#This Row],[MES]])</f>
        <v>357.78333333333336</v>
      </c>
      <c r="S996" s="17">
        <f ca="1">Tabla1[[#This Row],[HORAS DISPONIBLES]]/360</f>
        <v>0.99384259259259267</v>
      </c>
    </row>
    <row r="997" spans="1:19" x14ac:dyDescent="0.2">
      <c r="A997" s="1" t="s">
        <v>148</v>
      </c>
      <c r="B997" s="1" t="s">
        <v>43</v>
      </c>
      <c r="C997" s="1" t="str">
        <f ca="1">VLOOKUP(RANDBETWEEN(1,13),Tablas!$N$7:$O$19,2,0)</f>
        <v>LAS VOLQUETAS</v>
      </c>
      <c r="D997" s="1" t="s">
        <v>12</v>
      </c>
      <c r="E997" s="1" t="s">
        <v>24</v>
      </c>
      <c r="F997" s="1">
        <v>201</v>
      </c>
      <c r="G997" s="1" t="s">
        <v>25</v>
      </c>
      <c r="H997" s="1">
        <v>1168</v>
      </c>
      <c r="I997" s="2">
        <f t="shared" ca="1" si="15"/>
        <v>43314</v>
      </c>
      <c r="J997" s="1" t="str">
        <f ca="1">IFERROR(IF(YEAR(Tabla1[[#This Row],[FECHA EJEC.]])&gt;0,"CONFORME","STANDBY"),"PENDIENTE")</f>
        <v>CONFORME</v>
      </c>
      <c r="K997" s="2">
        <f ca="1">IF(VLOOKUP(RANDBETWEEN(1,20),Tablas!$Q$6:$R$25,2,0)=0,"",Tabla1[[#This Row],[FECHA PROG.]]+VLOOKUP(RANDBETWEEN(1,20),Tablas!$Q$6:$R$25,2,0))</f>
        <v>43316</v>
      </c>
      <c r="L997" s="7">
        <f ca="1">IF(Tabla1[[#This Row],[FECHA EJEC.]]="","",TIME(RANDBETWEEN(9,15),RANDBETWEEN(10,40),0))</f>
        <v>0.55069444444444449</v>
      </c>
      <c r="M997" s="7">
        <f ca="1">IF(Tabla1[[#This Row],[FECHA EJEC.]]="","",Tabla1[[#This Row],[HORA INICIO]]+TIME(RANDBETWEEN(1,4),RANDBETWEEN(10,30),0))</f>
        <v>0.61250000000000004</v>
      </c>
      <c r="N997" s="8">
        <f ca="1">IF(Tabla1[[#This Row],[FECHA EJEC.]]="","",HOUR(Tabla1[[#This Row],[HORA TERMINO]]-Tabla1[[#This Row],[HORA INICIO]])+MINUTE(Tabla1[[#This Row],[HORA TERMINO]]-Tabla1[[#This Row],[HORA INICIO]])/60)</f>
        <v>1.4833333333333334</v>
      </c>
      <c r="O997" s="1" t="str">
        <f ca="1">IF(AND(K997=I997,J997="CONFORME"),"FECHA CUMPLIDA",IF(J997="STAND BY","STAND BY",IF(J997=""," ",IF(Tabla1[[#This Row],[FECHA EJEC.]]="","PENDIENTE",CONCATENATE("RETRASO DE ",(K997-I997)," DIAS")))))</f>
        <v>RETRASO DE 2 DIAS</v>
      </c>
      <c r="P997" s="2" t="str">
        <f ca="1">VLOOKUP(MONTH(Tabla1[[#This Row],[FECHA PROG.]]),Tabla2[],2,0)</f>
        <v>Ago</v>
      </c>
      <c r="Q997" s="1">
        <f ca="1">YEAR(Tabla1[[#This Row],[FECHA PROG.]])</f>
        <v>2018</v>
      </c>
      <c r="R997" s="8">
        <f ca="1">360-SUMIFS(Tabla1[HORAS],Tabla1[MÁQUINA],Tabla1[[#This Row],[MÁQUINA]],Tabla1[AÑO],Tabla1[[#This Row],[AÑO]],Tabla1[MES],Tabla1[[#This Row],[MES]])</f>
        <v>358.51666666666665</v>
      </c>
      <c r="S997" s="17">
        <f ca="1">Tabla1[[#This Row],[HORAS DISPONIBLES]]/360</f>
        <v>0.99587962962962961</v>
      </c>
    </row>
    <row r="998" spans="1:19" x14ac:dyDescent="0.2">
      <c r="A998" s="1" t="s">
        <v>141</v>
      </c>
      <c r="B998" s="1" t="s">
        <v>41</v>
      </c>
      <c r="C998" s="1" t="str">
        <f ca="1">VLOOKUP(RANDBETWEEN(1,13),Tablas!$N$7:$O$19,2,0)</f>
        <v>MOTOTRAILLA</v>
      </c>
      <c r="D998" s="1" t="s">
        <v>12</v>
      </c>
      <c r="E998" s="1" t="s">
        <v>13</v>
      </c>
      <c r="F998" s="1">
        <v>107</v>
      </c>
      <c r="G998" s="1" t="s">
        <v>14</v>
      </c>
      <c r="H998" s="1">
        <v>1420</v>
      </c>
      <c r="I998" s="2">
        <f t="shared" ca="1" si="15"/>
        <v>43380</v>
      </c>
      <c r="J998" s="1" t="str">
        <f ca="1">IFERROR(IF(YEAR(Tabla1[[#This Row],[FECHA EJEC.]])&gt;0,"CONFORME","STANDBY"),"PENDIENTE")</f>
        <v>CONFORME</v>
      </c>
      <c r="K998" s="2">
        <f ca="1">IF(VLOOKUP(RANDBETWEEN(1,20),Tablas!$Q$6:$R$25,2,0)=0,"",Tabla1[[#This Row],[FECHA PROG.]]+VLOOKUP(RANDBETWEEN(1,20),Tablas!$Q$6:$R$25,2,0))</f>
        <v>43380</v>
      </c>
      <c r="L998" s="7">
        <f ca="1">IF(Tabla1[[#This Row],[FECHA EJEC.]]="","",TIME(RANDBETWEEN(9,15),RANDBETWEEN(10,40),0))</f>
        <v>0.39513888888888887</v>
      </c>
      <c r="M998" s="7">
        <f ca="1">IF(Tabla1[[#This Row],[FECHA EJEC.]]="","",Tabla1[[#This Row],[HORA INICIO]]+TIME(RANDBETWEEN(1,4),RANDBETWEEN(10,30),0))</f>
        <v>0.52847222222222223</v>
      </c>
      <c r="N998" s="8">
        <f ca="1">IF(Tabla1[[#This Row],[FECHA EJEC.]]="","",HOUR(Tabla1[[#This Row],[HORA TERMINO]]-Tabla1[[#This Row],[HORA INICIO]])+MINUTE(Tabla1[[#This Row],[HORA TERMINO]]-Tabla1[[#This Row],[HORA INICIO]])/60)</f>
        <v>3.2</v>
      </c>
      <c r="O998" s="1" t="str">
        <f ca="1">IF(AND(K998=I998,J998="CONFORME"),"FECHA CUMPLIDA",IF(J998="STAND BY","STAND BY",IF(J998=""," ",IF(Tabla1[[#This Row],[FECHA EJEC.]]="","PENDIENTE",CONCATENATE("RETRASO DE ",(K998-I998)," DIAS")))))</f>
        <v>FECHA CUMPLIDA</v>
      </c>
      <c r="P998" s="2" t="str">
        <f ca="1">VLOOKUP(MONTH(Tabla1[[#This Row],[FECHA PROG.]]),Tabla2[],2,0)</f>
        <v>Oct</v>
      </c>
      <c r="Q998" s="1">
        <f ca="1">YEAR(Tabla1[[#This Row],[FECHA PROG.]])</f>
        <v>2018</v>
      </c>
      <c r="R998" s="8">
        <f ca="1">360-SUMIFS(Tabla1[HORAS],Tabla1[MÁQUINA],Tabla1[[#This Row],[MÁQUINA]],Tabla1[AÑO],Tabla1[[#This Row],[AÑO]],Tabla1[MES],Tabla1[[#This Row],[MES]])</f>
        <v>347.66666666666669</v>
      </c>
      <c r="S998" s="17">
        <f ca="1">Tabla1[[#This Row],[HORAS DISPONIBLES]]/360</f>
        <v>0.96574074074074079</v>
      </c>
    </row>
    <row r="999" spans="1:19" x14ac:dyDescent="0.2">
      <c r="A999" s="1" t="s">
        <v>154</v>
      </c>
      <c r="B999" s="1" t="s">
        <v>70</v>
      </c>
      <c r="C999" s="1" t="str">
        <f ca="1">VLOOKUP(RANDBETWEEN(1,13),Tablas!$N$7:$O$19,2,0)</f>
        <v>TRACTORES</v>
      </c>
      <c r="E999" s="1" t="s">
        <v>21</v>
      </c>
      <c r="F999" s="1">
        <v>107</v>
      </c>
      <c r="G999" s="1" t="s">
        <v>106</v>
      </c>
      <c r="H999" s="1">
        <v>1911</v>
      </c>
      <c r="I999" s="2">
        <f t="shared" ca="1" si="15"/>
        <v>43467</v>
      </c>
      <c r="J999" s="1" t="str">
        <f ca="1">IFERROR(IF(YEAR(Tabla1[[#This Row],[FECHA EJEC.]])&gt;0,"CONFORME","STANDBY"),"PENDIENTE")</f>
        <v>CONFORME</v>
      </c>
      <c r="K999" s="2">
        <f ca="1">IF(VLOOKUP(RANDBETWEEN(1,20),Tablas!$Q$6:$R$25,2,0)=0,"",Tabla1[[#This Row],[FECHA PROG.]]+VLOOKUP(RANDBETWEEN(1,20),Tablas!$Q$6:$R$25,2,0))</f>
        <v>43471</v>
      </c>
      <c r="L999" s="7">
        <f ca="1">IF(Tabla1[[#This Row],[FECHA EJEC.]]="","",TIME(RANDBETWEEN(9,15),RANDBETWEEN(10,40),0))</f>
        <v>0.61111111111111116</v>
      </c>
      <c r="M999" s="7">
        <f ca="1">IF(Tabla1[[#This Row],[FECHA EJEC.]]="","",Tabla1[[#This Row],[HORA INICIO]]+TIME(RANDBETWEEN(1,4),RANDBETWEEN(10,30),0))</f>
        <v>0.66944444444444451</v>
      </c>
      <c r="N999" s="8">
        <f ca="1">IF(Tabla1[[#This Row],[FECHA EJEC.]]="","",HOUR(Tabla1[[#This Row],[HORA TERMINO]]-Tabla1[[#This Row],[HORA INICIO]])+MINUTE(Tabla1[[#This Row],[HORA TERMINO]]-Tabla1[[#This Row],[HORA INICIO]])/60)</f>
        <v>1.4</v>
      </c>
      <c r="O999" s="1" t="str">
        <f ca="1">IF(AND(K999=I999,J999="CONFORME"),"FECHA CUMPLIDA",IF(J999="STAND BY","STAND BY",IF(J999=""," ",IF(Tabla1[[#This Row],[FECHA EJEC.]]="","PENDIENTE",CONCATENATE("RETRASO DE ",(K999-I999)," DIAS")))))</f>
        <v>RETRASO DE 4 DIAS</v>
      </c>
      <c r="P999" s="2" t="str">
        <f ca="1">VLOOKUP(MONTH(Tabla1[[#This Row],[FECHA PROG.]]),Tabla2[],2,0)</f>
        <v>Ene</v>
      </c>
      <c r="Q999" s="1">
        <f ca="1">YEAR(Tabla1[[#This Row],[FECHA PROG.]])</f>
        <v>2019</v>
      </c>
      <c r="R999" s="8">
        <f ca="1">360-SUMIFS(Tabla1[HORAS],Tabla1[MÁQUINA],Tabla1[[#This Row],[MÁQUINA]],Tabla1[AÑO],Tabla1[[#This Row],[AÑO]],Tabla1[MES],Tabla1[[#This Row],[MES]])</f>
        <v>342.5</v>
      </c>
      <c r="S999" s="17">
        <f ca="1">Tabla1[[#This Row],[HORAS DISPONIBLES]]/360</f>
        <v>0.95138888888888884</v>
      </c>
    </row>
    <row r="1000" spans="1:19" x14ac:dyDescent="0.2">
      <c r="A1000" s="1" t="s">
        <v>162</v>
      </c>
      <c r="B1000" s="1" t="s">
        <v>71</v>
      </c>
      <c r="C1000" s="1" t="str">
        <f ca="1">VLOOKUP(RANDBETWEEN(1,13),Tablas!$N$7:$O$19,2,0)</f>
        <v>DRAGALINA</v>
      </c>
      <c r="E1000" s="1" t="s">
        <v>18</v>
      </c>
      <c r="F1000" s="1">
        <v>201</v>
      </c>
      <c r="G1000" s="1" t="s">
        <v>55</v>
      </c>
      <c r="H1000" s="1">
        <v>1911</v>
      </c>
      <c r="I1000" s="2">
        <f t="shared" ca="1" si="15"/>
        <v>43168</v>
      </c>
      <c r="J1000" s="1" t="str">
        <f ca="1">IFERROR(IF(YEAR(Tabla1[[#This Row],[FECHA EJEC.]])&gt;0,"CONFORME","STANDBY"),"PENDIENTE")</f>
        <v>CONFORME</v>
      </c>
      <c r="K1000" s="2">
        <f ca="1">IF(VLOOKUP(RANDBETWEEN(1,20),Tablas!$Q$6:$R$25,2,0)=0,"",Tabla1[[#This Row],[FECHA PROG.]]+VLOOKUP(RANDBETWEEN(1,20),Tablas!$Q$6:$R$25,2,0))</f>
        <v>43168</v>
      </c>
      <c r="L1000" s="7">
        <f ca="1">IF(Tabla1[[#This Row],[FECHA EJEC.]]="","",TIME(RANDBETWEEN(9,15),RANDBETWEEN(10,40),0))</f>
        <v>0.46875</v>
      </c>
      <c r="M1000" s="7">
        <f ca="1">IF(Tabla1[[#This Row],[FECHA EJEC.]]="","",Tabla1[[#This Row],[HORA INICIO]]+TIME(RANDBETWEEN(1,4),RANDBETWEEN(10,30),0))</f>
        <v>0.57222222222222219</v>
      </c>
      <c r="N1000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1000" s="1" t="str">
        <f ca="1">IF(AND(K1000=I1000,J1000="CONFORME"),"FECHA CUMPLIDA",IF(J1000="STAND BY","STAND BY",IF(J1000=""," ",IF(Tabla1[[#This Row],[FECHA EJEC.]]="","PENDIENTE",CONCATENATE("RETRASO DE ",(K1000-I1000)," DIAS")))))</f>
        <v>FECHA CUMPLIDA</v>
      </c>
      <c r="P1000" s="2" t="str">
        <f ca="1">VLOOKUP(MONTH(Tabla1[[#This Row],[FECHA PROG.]]),Tabla2[],2,0)</f>
        <v>Mar</v>
      </c>
      <c r="Q1000" s="1">
        <f ca="1">YEAR(Tabla1[[#This Row],[FECHA PROG.]])</f>
        <v>2018</v>
      </c>
      <c r="R1000" s="8">
        <f ca="1">360-SUMIFS(Tabla1[HORAS],Tabla1[MÁQUINA],Tabla1[[#This Row],[MÁQUINA]],Tabla1[AÑO],Tabla1[[#This Row],[AÑO]],Tabla1[MES],Tabla1[[#This Row],[MES]])</f>
        <v>357.51666666666665</v>
      </c>
      <c r="S1000" s="17">
        <f ca="1">Tabla1[[#This Row],[HORAS DISPONIBLES]]/360</f>
        <v>0.99310185185185185</v>
      </c>
    </row>
    <row r="1001" spans="1:19" x14ac:dyDescent="0.2">
      <c r="A1001" s="1" t="s">
        <v>163</v>
      </c>
      <c r="B1001" s="1" t="s">
        <v>72</v>
      </c>
      <c r="C1001" s="1" t="str">
        <f ca="1">VLOOKUP(RANDBETWEEN(1,13),Tablas!$N$7:$O$19,2,0)</f>
        <v>DRAGAS</v>
      </c>
      <c r="E1001" s="1" t="s">
        <v>18</v>
      </c>
      <c r="F1001" s="1">
        <v>201</v>
      </c>
      <c r="G1001" s="1" t="s">
        <v>55</v>
      </c>
      <c r="H1001" s="1">
        <v>1911</v>
      </c>
      <c r="I1001" s="2">
        <f t="shared" ca="1" si="15"/>
        <v>43517</v>
      </c>
      <c r="J1001" s="1" t="str">
        <f ca="1">IFERROR(IF(YEAR(Tabla1[[#This Row],[FECHA EJEC.]])&gt;0,"CONFORME","STANDBY"),"PENDIENTE")</f>
        <v>CONFORME</v>
      </c>
      <c r="K1001" s="2">
        <f ca="1">IF(VLOOKUP(RANDBETWEEN(1,20),Tablas!$Q$6:$R$25,2,0)=0,"",Tabla1[[#This Row],[FECHA PROG.]]+VLOOKUP(RANDBETWEEN(1,20),Tablas!$Q$6:$R$25,2,0))</f>
        <v>43519</v>
      </c>
      <c r="L1001" s="7">
        <f ca="1">IF(Tabla1[[#This Row],[FECHA EJEC.]]="","",TIME(RANDBETWEEN(9,15),RANDBETWEEN(10,40),0))</f>
        <v>0.39166666666666666</v>
      </c>
      <c r="M1001" s="7">
        <f ca="1">IF(Tabla1[[#This Row],[FECHA EJEC.]]="","",Tabla1[[#This Row],[HORA INICIO]]+TIME(RANDBETWEEN(1,4),RANDBETWEEN(10,30),0))</f>
        <v>0.44722222222222219</v>
      </c>
      <c r="N1001" s="8">
        <f ca="1">IF(Tabla1[[#This Row],[FECHA EJEC.]]="","",HOUR(Tabla1[[#This Row],[HORA TERMINO]]-Tabla1[[#This Row],[HORA INICIO]])+MINUTE(Tabla1[[#This Row],[HORA TERMINO]]-Tabla1[[#This Row],[HORA INICIO]])/60)</f>
        <v>1.3333333333333333</v>
      </c>
      <c r="O1001" s="1" t="str">
        <f ca="1">IF(AND(K1001=I1001,J1001="CONFORME"),"FECHA CUMPLIDA",IF(J1001="STAND BY","STAND BY",IF(J1001=""," ",IF(Tabla1[[#This Row],[FECHA EJEC.]]="","PENDIENTE",CONCATENATE("RETRASO DE ",(K1001-I1001)," DIAS")))))</f>
        <v>RETRASO DE 2 DIAS</v>
      </c>
      <c r="P1001" s="2" t="str">
        <f ca="1">VLOOKUP(MONTH(Tabla1[[#This Row],[FECHA PROG.]]),Tabla2[],2,0)</f>
        <v>Feb</v>
      </c>
      <c r="Q1001" s="1">
        <f ca="1">YEAR(Tabla1[[#This Row],[FECHA PROG.]])</f>
        <v>2019</v>
      </c>
      <c r="R1001" s="8">
        <f ca="1">360-SUMIFS(Tabla1[HORAS],Tabla1[MÁQUINA],Tabla1[[#This Row],[MÁQUINA]],Tabla1[AÑO],Tabla1[[#This Row],[AÑO]],Tabla1[MES],Tabla1[[#This Row],[MES]])</f>
        <v>358.66666666666669</v>
      </c>
      <c r="S1001" s="17">
        <f ca="1">Tabla1[[#This Row],[HORAS DISPONIBLES]]/360</f>
        <v>0.99629629629629635</v>
      </c>
    </row>
    <row r="1002" spans="1:19" x14ac:dyDescent="0.2">
      <c r="A1002" s="1" t="s">
        <v>164</v>
      </c>
      <c r="B1002" s="1" t="s">
        <v>73</v>
      </c>
      <c r="C1002" s="1" t="str">
        <f ca="1">VLOOKUP(RANDBETWEEN(1,13),Tablas!$N$7:$O$19,2,0)</f>
        <v>DRAGALINA</v>
      </c>
      <c r="E1002" s="1" t="s">
        <v>18</v>
      </c>
      <c r="F1002" s="1">
        <v>201</v>
      </c>
      <c r="G1002" s="1" t="s">
        <v>55</v>
      </c>
      <c r="H1002" s="1">
        <v>1911</v>
      </c>
      <c r="I1002" s="2">
        <f t="shared" ca="1" si="15"/>
        <v>43351</v>
      </c>
      <c r="J1002" s="1" t="str">
        <f ca="1">IFERROR(IF(YEAR(Tabla1[[#This Row],[FECHA EJEC.]])&gt;0,"CONFORME","STANDBY"),"PENDIENTE")</f>
        <v>PENDIENTE</v>
      </c>
      <c r="K1002" s="2" t="str">
        <f ca="1">IF(VLOOKUP(RANDBETWEEN(1,20),Tablas!$Q$6:$R$25,2,0)=0,"",Tabla1[[#This Row],[FECHA PROG.]]+VLOOKUP(RANDBETWEEN(1,20),Tablas!$Q$6:$R$25,2,0))</f>
        <v/>
      </c>
      <c r="L1002" s="7" t="str">
        <f ca="1">IF(Tabla1[[#This Row],[FECHA EJEC.]]="","",TIME(RANDBETWEEN(9,15),RANDBETWEEN(10,40),0))</f>
        <v/>
      </c>
      <c r="M1002" s="7" t="str">
        <f ca="1">IF(Tabla1[[#This Row],[FECHA EJEC.]]="","",Tabla1[[#This Row],[HORA INICIO]]+TIME(RANDBETWEEN(1,4),RANDBETWEEN(10,30),0))</f>
        <v/>
      </c>
      <c r="N1002" s="8" t="str">
        <f ca="1">IF(Tabla1[[#This Row],[FECHA EJEC.]]="","",HOUR(Tabla1[[#This Row],[HORA TERMINO]]-Tabla1[[#This Row],[HORA INICIO]])+MINUTE(Tabla1[[#This Row],[HORA TERMINO]]-Tabla1[[#This Row],[HORA INICIO]])/60)</f>
        <v/>
      </c>
      <c r="O1002" s="1" t="str">
        <f ca="1">IF(AND(K1002=I1002,J1002="CONFORME"),"FECHA CUMPLIDA",IF(J1002="STAND BY","STAND BY",IF(J1002=""," ",IF(Tabla1[[#This Row],[FECHA EJEC.]]="","PENDIENTE",CONCATENATE("RETRASO DE ",(K1002-I1002)," DIAS")))))</f>
        <v>PENDIENTE</v>
      </c>
      <c r="P1002" s="2" t="str">
        <f ca="1">VLOOKUP(MONTH(Tabla1[[#This Row],[FECHA PROG.]]),Tabla2[],2,0)</f>
        <v>Set</v>
      </c>
      <c r="Q1002" s="1">
        <f ca="1">YEAR(Tabla1[[#This Row],[FECHA PROG.]])</f>
        <v>2018</v>
      </c>
      <c r="R1002" s="8">
        <f ca="1">360-SUMIFS(Tabla1[HORAS],Tabla1[MÁQUINA],Tabla1[[#This Row],[MÁQUINA]],Tabla1[AÑO],Tabla1[[#This Row],[AÑO]],Tabla1[MES],Tabla1[[#This Row],[MES]])</f>
        <v>360</v>
      </c>
      <c r="S1002" s="17">
        <f ca="1">Tabla1[[#This Row],[HORAS DISPONIBLES]]/360</f>
        <v>1</v>
      </c>
    </row>
    <row r="1003" spans="1:19" x14ac:dyDescent="0.2">
      <c r="A1003" s="1" t="s">
        <v>165</v>
      </c>
      <c r="B1003" s="1" t="s">
        <v>74</v>
      </c>
      <c r="C1003" s="1" t="str">
        <f ca="1">VLOOKUP(RANDBETWEEN(1,13),Tablas!$N$7:$O$19,2,0)</f>
        <v>LAS VOLQUETAS</v>
      </c>
      <c r="E1003" s="1" t="s">
        <v>18</v>
      </c>
      <c r="F1003" s="1">
        <v>201</v>
      </c>
      <c r="G1003" s="1" t="s">
        <v>55</v>
      </c>
      <c r="H1003" s="1">
        <v>1911</v>
      </c>
      <c r="I1003" s="2">
        <f t="shared" ca="1" si="15"/>
        <v>43386</v>
      </c>
      <c r="J1003" s="1" t="str">
        <f ca="1">IFERROR(IF(YEAR(Tabla1[[#This Row],[FECHA EJEC.]])&gt;0,"CONFORME","STANDBY"),"PENDIENTE")</f>
        <v>CONFORME</v>
      </c>
      <c r="K1003" s="2">
        <f ca="1">IF(VLOOKUP(RANDBETWEEN(1,20),Tablas!$Q$6:$R$25,2,0)=0,"",Tabla1[[#This Row],[FECHA PROG.]]+VLOOKUP(RANDBETWEEN(1,20),Tablas!$Q$6:$R$25,2,0))</f>
        <v>43388</v>
      </c>
      <c r="L1003" s="7">
        <f ca="1">IF(Tabla1[[#This Row],[FECHA EJEC.]]="","",TIME(RANDBETWEEN(9,15),RANDBETWEEN(10,40),0))</f>
        <v>0.65069444444444446</v>
      </c>
      <c r="M1003" s="7">
        <f ca="1">IF(Tabla1[[#This Row],[FECHA EJEC.]]="","",Tabla1[[#This Row],[HORA INICIO]]+TIME(RANDBETWEEN(1,4),RANDBETWEEN(10,30),0))</f>
        <v>0.75347222222222221</v>
      </c>
      <c r="N1003" s="8">
        <f ca="1">IF(Tabla1[[#This Row],[FECHA EJEC.]]="","",HOUR(Tabla1[[#This Row],[HORA TERMINO]]-Tabla1[[#This Row],[HORA INICIO]])+MINUTE(Tabla1[[#This Row],[HORA TERMINO]]-Tabla1[[#This Row],[HORA INICIO]])/60)</f>
        <v>2.4666666666666668</v>
      </c>
      <c r="O1003" s="1" t="str">
        <f ca="1">IF(AND(K1003=I1003,J1003="CONFORME"),"FECHA CUMPLIDA",IF(J1003="STAND BY","STAND BY",IF(J1003=""," ",IF(Tabla1[[#This Row],[FECHA EJEC.]]="","PENDIENTE",CONCATENATE("RETRASO DE ",(K1003-I1003)," DIAS")))))</f>
        <v>RETRASO DE 2 DIAS</v>
      </c>
      <c r="P1003" s="2" t="str">
        <f ca="1">VLOOKUP(MONTH(Tabla1[[#This Row],[FECHA PROG.]]),Tabla2[],2,0)</f>
        <v>Oct</v>
      </c>
      <c r="Q1003" s="1">
        <f ca="1">YEAR(Tabla1[[#This Row],[FECHA PROG.]])</f>
        <v>2018</v>
      </c>
      <c r="R1003" s="8">
        <f ca="1">360-SUMIFS(Tabla1[HORAS],Tabla1[MÁQUINA],Tabla1[[#This Row],[MÁQUINA]],Tabla1[AÑO],Tabla1[[#This Row],[AÑO]],Tabla1[MES],Tabla1[[#This Row],[MES]])</f>
        <v>357.53333333333336</v>
      </c>
      <c r="S1003" s="17">
        <f ca="1">Tabla1[[#This Row],[HORAS DISPONIBLES]]/360</f>
        <v>0.99314814814814822</v>
      </c>
    </row>
    <row r="1004" spans="1:19" x14ac:dyDescent="0.2">
      <c r="A1004" s="1" t="s">
        <v>166</v>
      </c>
      <c r="B1004" s="1" t="s">
        <v>75</v>
      </c>
      <c r="C1004" s="1" t="str">
        <f ca="1">VLOOKUP(RANDBETWEEN(1,13),Tablas!$N$7:$O$19,2,0)</f>
        <v>DRAGAS</v>
      </c>
      <c r="E1004" s="1" t="s">
        <v>18</v>
      </c>
      <c r="F1004" s="1">
        <v>201</v>
      </c>
      <c r="G1004" s="1" t="s">
        <v>55</v>
      </c>
      <c r="H1004" s="1">
        <v>1911</v>
      </c>
      <c r="I1004" s="2">
        <f t="shared" ca="1" si="15"/>
        <v>43221</v>
      </c>
      <c r="J1004" s="1" t="str">
        <f ca="1">IFERROR(IF(YEAR(Tabla1[[#This Row],[FECHA EJEC.]])&gt;0,"CONFORME","STANDBY"),"PENDIENTE")</f>
        <v>CONFORME</v>
      </c>
      <c r="K1004" s="2">
        <f ca="1">IF(VLOOKUP(RANDBETWEEN(1,20),Tablas!$Q$6:$R$25,2,0)=0,"",Tabla1[[#This Row],[FECHA PROG.]]+VLOOKUP(RANDBETWEEN(1,20),Tablas!$Q$6:$R$25,2,0))</f>
        <v>43221</v>
      </c>
      <c r="L1004" s="7">
        <f ca="1">IF(Tabla1[[#This Row],[FECHA EJEC.]]="","",TIME(RANDBETWEEN(9,15),RANDBETWEEN(10,40),0))</f>
        <v>0.38541666666666669</v>
      </c>
      <c r="M1004" s="7">
        <f ca="1">IF(Tabla1[[#This Row],[FECHA EJEC.]]="","",Tabla1[[#This Row],[HORA INICIO]]+TIME(RANDBETWEEN(1,4),RANDBETWEEN(10,30),0))</f>
        <v>0.52708333333333335</v>
      </c>
      <c r="N1004" s="8">
        <f ca="1">IF(Tabla1[[#This Row],[FECHA EJEC.]]="","",HOUR(Tabla1[[#This Row],[HORA TERMINO]]-Tabla1[[#This Row],[HORA INICIO]])+MINUTE(Tabla1[[#This Row],[HORA TERMINO]]-Tabla1[[#This Row],[HORA INICIO]])/60)</f>
        <v>3.4</v>
      </c>
      <c r="O1004" s="1" t="str">
        <f ca="1">IF(AND(K1004=I1004,J1004="CONFORME"),"FECHA CUMPLIDA",IF(J1004="STAND BY","STAND BY",IF(J1004=""," ",IF(Tabla1[[#This Row],[FECHA EJEC.]]="","PENDIENTE",CONCATENATE("RETRASO DE ",(K1004-I1004)," DIAS")))))</f>
        <v>FECHA CUMPLIDA</v>
      </c>
      <c r="P1004" s="2" t="str">
        <f ca="1">VLOOKUP(MONTH(Tabla1[[#This Row],[FECHA PROG.]]),Tabla2[],2,0)</f>
        <v>May</v>
      </c>
      <c r="Q1004" s="1">
        <f ca="1">YEAR(Tabla1[[#This Row],[FECHA PROG.]])</f>
        <v>2018</v>
      </c>
      <c r="R1004" s="8">
        <f ca="1">360-SUMIFS(Tabla1[HORAS],Tabla1[MÁQUINA],Tabla1[[#This Row],[MÁQUINA]],Tabla1[AÑO],Tabla1[[#This Row],[AÑO]],Tabla1[MES],Tabla1[[#This Row],[MES]])</f>
        <v>356.6</v>
      </c>
      <c r="S1004" s="17">
        <f ca="1">Tabla1[[#This Row],[HORAS DISPONIBLES]]/360</f>
        <v>0.99055555555555563</v>
      </c>
    </row>
    <row r="1005" spans="1:19" x14ac:dyDescent="0.2">
      <c r="A1005" s="1" t="s">
        <v>167</v>
      </c>
      <c r="B1005" s="1" t="s">
        <v>76</v>
      </c>
      <c r="C1005" s="1" t="str">
        <f ca="1">VLOOKUP(RANDBETWEEN(1,13),Tablas!$N$7:$O$19,2,0)</f>
        <v>RETROEXCAVADORA</v>
      </c>
      <c r="E1005" s="1" t="s">
        <v>18</v>
      </c>
      <c r="F1005" s="1">
        <v>201</v>
      </c>
      <c r="G1005" s="1" t="s">
        <v>55</v>
      </c>
      <c r="H1005" s="1">
        <v>1911</v>
      </c>
      <c r="I1005" s="2">
        <f t="shared" ca="1" si="15"/>
        <v>43204</v>
      </c>
      <c r="J1005" s="1" t="str">
        <f ca="1">IFERROR(IF(YEAR(Tabla1[[#This Row],[FECHA EJEC.]])&gt;0,"CONFORME","STANDBY"),"PENDIENTE")</f>
        <v>PENDIENTE</v>
      </c>
      <c r="K1005" s="2" t="str">
        <f ca="1">IF(VLOOKUP(RANDBETWEEN(1,20),Tablas!$Q$6:$R$25,2,0)=0,"",Tabla1[[#This Row],[FECHA PROG.]]+VLOOKUP(RANDBETWEEN(1,20),Tablas!$Q$6:$R$25,2,0))</f>
        <v/>
      </c>
      <c r="L1005" s="7" t="str">
        <f ca="1">IF(Tabla1[[#This Row],[FECHA EJEC.]]="","",TIME(RANDBETWEEN(9,15),RANDBETWEEN(10,40),0))</f>
        <v/>
      </c>
      <c r="M1005" s="7" t="str">
        <f ca="1">IF(Tabla1[[#This Row],[FECHA EJEC.]]="","",Tabla1[[#This Row],[HORA INICIO]]+TIME(RANDBETWEEN(1,4),RANDBETWEEN(10,30),0))</f>
        <v/>
      </c>
      <c r="N1005" s="8" t="str">
        <f ca="1">IF(Tabla1[[#This Row],[FECHA EJEC.]]="","",HOUR(Tabla1[[#This Row],[HORA TERMINO]]-Tabla1[[#This Row],[HORA INICIO]])+MINUTE(Tabla1[[#This Row],[HORA TERMINO]]-Tabla1[[#This Row],[HORA INICIO]])/60)</f>
        <v/>
      </c>
      <c r="O1005" s="1" t="str">
        <f ca="1">IF(AND(K1005=I1005,J1005="CONFORME"),"FECHA CUMPLIDA",IF(J1005="STAND BY","STAND BY",IF(J1005=""," ",IF(Tabla1[[#This Row],[FECHA EJEC.]]="","PENDIENTE",CONCATENATE("RETRASO DE ",(K1005-I1005)," DIAS")))))</f>
        <v>PENDIENTE</v>
      </c>
      <c r="P1005" s="2" t="str">
        <f ca="1">VLOOKUP(MONTH(Tabla1[[#This Row],[FECHA PROG.]]),Tabla2[],2,0)</f>
        <v>Abr</v>
      </c>
      <c r="Q1005" s="1">
        <f ca="1">YEAR(Tabla1[[#This Row],[FECHA PROG.]])</f>
        <v>2018</v>
      </c>
      <c r="R1005" s="8">
        <f ca="1">360-SUMIFS(Tabla1[HORAS],Tabla1[MÁQUINA],Tabla1[[#This Row],[MÁQUINA]],Tabla1[AÑO],Tabla1[[#This Row],[AÑO]],Tabla1[MES],Tabla1[[#This Row],[MES]])</f>
        <v>355.7</v>
      </c>
      <c r="S1005" s="17">
        <f ca="1">Tabla1[[#This Row],[HORAS DISPONIBLES]]/360</f>
        <v>0.98805555555555558</v>
      </c>
    </row>
    <row r="1006" spans="1:19" x14ac:dyDescent="0.2">
      <c r="A1006" s="1" t="s">
        <v>168</v>
      </c>
      <c r="B1006" s="1" t="s">
        <v>77</v>
      </c>
      <c r="C1006" s="1" t="str">
        <f ca="1">VLOOKUP(RANDBETWEEN(1,13),Tablas!$N$7:$O$19,2,0)</f>
        <v>RETROEXCAVADORA</v>
      </c>
      <c r="E1006" s="1" t="s">
        <v>18</v>
      </c>
      <c r="F1006" s="1">
        <v>201</v>
      </c>
      <c r="G1006" s="1" t="s">
        <v>55</v>
      </c>
      <c r="H1006" s="1">
        <v>1911</v>
      </c>
      <c r="I1006" s="2">
        <f t="shared" ca="1" si="15"/>
        <v>43282</v>
      </c>
      <c r="J1006" s="1" t="str">
        <f ca="1">IFERROR(IF(YEAR(Tabla1[[#This Row],[FECHA EJEC.]])&gt;0,"CONFORME","STANDBY"),"PENDIENTE")</f>
        <v>CONFORME</v>
      </c>
      <c r="K1006" s="2">
        <f ca="1">IF(VLOOKUP(RANDBETWEEN(1,20),Tablas!$Q$6:$R$25,2,0)=0,"",Tabla1[[#This Row],[FECHA PROG.]]+VLOOKUP(RANDBETWEEN(1,20),Tablas!$Q$6:$R$25,2,0))</f>
        <v>43283</v>
      </c>
      <c r="L1006" s="7">
        <f ca="1">IF(Tabla1[[#This Row],[FECHA EJEC.]]="","",TIME(RANDBETWEEN(9,15),RANDBETWEEN(10,40),0))</f>
        <v>0.59305555555555556</v>
      </c>
      <c r="M1006" s="7">
        <f ca="1">IF(Tabla1[[#This Row],[FECHA EJEC.]]="","",Tabla1[[#This Row],[HORA INICIO]]+TIME(RANDBETWEEN(1,4),RANDBETWEEN(10,30),0))</f>
        <v>0.73194444444444451</v>
      </c>
      <c r="N1006" s="8">
        <f ca="1">IF(Tabla1[[#This Row],[FECHA EJEC.]]="","",HOUR(Tabla1[[#This Row],[HORA TERMINO]]-Tabla1[[#This Row],[HORA INICIO]])+MINUTE(Tabla1[[#This Row],[HORA TERMINO]]-Tabla1[[#This Row],[HORA INICIO]])/60)</f>
        <v>3.3333333333333335</v>
      </c>
      <c r="O1006" s="1" t="str">
        <f ca="1">IF(AND(K1006=I1006,J1006="CONFORME"),"FECHA CUMPLIDA",IF(J1006="STAND BY","STAND BY",IF(J1006=""," ",IF(Tabla1[[#This Row],[FECHA EJEC.]]="","PENDIENTE",CONCATENATE("RETRASO DE ",(K1006-I1006)," DIAS")))))</f>
        <v>RETRASO DE 1 DIAS</v>
      </c>
      <c r="P1006" s="2" t="str">
        <f ca="1">VLOOKUP(MONTH(Tabla1[[#This Row],[FECHA PROG.]]),Tabla2[],2,0)</f>
        <v>Jul</v>
      </c>
      <c r="Q1006" s="1">
        <f ca="1">YEAR(Tabla1[[#This Row],[FECHA PROG.]])</f>
        <v>2018</v>
      </c>
      <c r="R1006" s="8">
        <f ca="1">360-SUMIFS(Tabla1[HORAS],Tabla1[MÁQUINA],Tabla1[[#This Row],[MÁQUINA]],Tabla1[AÑO],Tabla1[[#This Row],[AÑO]],Tabla1[MES],Tabla1[[#This Row],[MES]])</f>
        <v>355.35</v>
      </c>
      <c r="S1006" s="17">
        <f ca="1">Tabla1[[#This Row],[HORAS DISPONIBLES]]/360</f>
        <v>0.98708333333333342</v>
      </c>
    </row>
    <row r="1007" spans="1:19" x14ac:dyDescent="0.2">
      <c r="A1007" s="1" t="s">
        <v>169</v>
      </c>
      <c r="B1007" s="1" t="s">
        <v>78</v>
      </c>
      <c r="C1007" s="1" t="str">
        <f ca="1">VLOOKUP(RANDBETWEEN(1,13),Tablas!$N$7:$O$19,2,0)</f>
        <v>MOTOTRAILLA</v>
      </c>
      <c r="E1007" s="1" t="s">
        <v>18</v>
      </c>
      <c r="F1007" s="1">
        <v>201</v>
      </c>
      <c r="G1007" s="1" t="s">
        <v>55</v>
      </c>
      <c r="H1007" s="1">
        <v>1911</v>
      </c>
      <c r="I1007" s="2">
        <f t="shared" ca="1" si="15"/>
        <v>43496</v>
      </c>
      <c r="J1007" s="1" t="str">
        <f ca="1">IFERROR(IF(YEAR(Tabla1[[#This Row],[FECHA EJEC.]])&gt;0,"CONFORME","STANDBY"),"PENDIENTE")</f>
        <v>PENDIENTE</v>
      </c>
      <c r="K1007" s="2" t="str">
        <f ca="1">IF(VLOOKUP(RANDBETWEEN(1,20),Tablas!$Q$6:$R$25,2,0)=0,"",Tabla1[[#This Row],[FECHA PROG.]]+VLOOKUP(RANDBETWEEN(1,20),Tablas!$Q$6:$R$25,2,0))</f>
        <v/>
      </c>
      <c r="L1007" s="7" t="str">
        <f ca="1">IF(Tabla1[[#This Row],[FECHA EJEC.]]="","",TIME(RANDBETWEEN(9,15),RANDBETWEEN(10,40),0))</f>
        <v/>
      </c>
      <c r="M1007" s="7" t="str">
        <f ca="1">IF(Tabla1[[#This Row],[FECHA EJEC.]]="","",Tabla1[[#This Row],[HORA INICIO]]+TIME(RANDBETWEEN(1,4),RANDBETWEEN(10,30),0))</f>
        <v/>
      </c>
      <c r="N1007" s="8" t="str">
        <f ca="1">IF(Tabla1[[#This Row],[FECHA EJEC.]]="","",HOUR(Tabla1[[#This Row],[HORA TERMINO]]-Tabla1[[#This Row],[HORA INICIO]])+MINUTE(Tabla1[[#This Row],[HORA TERMINO]]-Tabla1[[#This Row],[HORA INICIO]])/60)</f>
        <v/>
      </c>
      <c r="O1007" s="1" t="str">
        <f ca="1">IF(AND(K1007=I1007,J1007="CONFORME"),"FECHA CUMPLIDA",IF(J1007="STAND BY","STAND BY",IF(J1007=""," ",IF(Tabla1[[#This Row],[FECHA EJEC.]]="","PENDIENTE",CONCATENATE("RETRASO DE ",(K1007-I1007)," DIAS")))))</f>
        <v>PENDIENTE</v>
      </c>
      <c r="P1007" s="2" t="str">
        <f ca="1">VLOOKUP(MONTH(Tabla1[[#This Row],[FECHA PROG.]]),Tabla2[],2,0)</f>
        <v>Ene</v>
      </c>
      <c r="Q1007" s="1">
        <f ca="1">YEAR(Tabla1[[#This Row],[FECHA PROG.]])</f>
        <v>2019</v>
      </c>
      <c r="R1007" s="8">
        <f ca="1">360-SUMIFS(Tabla1[HORAS],Tabla1[MÁQUINA],Tabla1[[#This Row],[MÁQUINA]],Tabla1[AÑO],Tabla1[[#This Row],[AÑO]],Tabla1[MES],Tabla1[[#This Row],[MES]])</f>
        <v>360</v>
      </c>
      <c r="S1007" s="17">
        <f ca="1">Tabla1[[#This Row],[HORAS DISPONIBLES]]/360</f>
        <v>1</v>
      </c>
    </row>
    <row r="1008" spans="1:19" x14ac:dyDescent="0.2">
      <c r="A1008" s="1" t="s">
        <v>135</v>
      </c>
      <c r="B1008" s="1" t="s">
        <v>27</v>
      </c>
      <c r="C1008" s="1" t="str">
        <f ca="1">VLOOKUP(RANDBETWEEN(1,13),Tablas!$N$7:$O$19,2,0)</f>
        <v>MOTONIVELADORA</v>
      </c>
      <c r="D1008" s="1" t="s">
        <v>12</v>
      </c>
      <c r="E1008" s="1" t="s">
        <v>13</v>
      </c>
      <c r="F1008" s="1">
        <v>107</v>
      </c>
      <c r="G1008" s="1" t="s">
        <v>14</v>
      </c>
      <c r="H1008" s="1">
        <v>1420</v>
      </c>
      <c r="I1008" s="2">
        <f t="shared" ca="1" si="15"/>
        <v>43194</v>
      </c>
      <c r="J1008" s="1" t="str">
        <f ca="1">IFERROR(IF(YEAR(Tabla1[[#This Row],[FECHA EJEC.]])&gt;0,"CONFORME","STANDBY"),"PENDIENTE")</f>
        <v>CONFORME</v>
      </c>
      <c r="K1008" s="2">
        <f ca="1">IF(VLOOKUP(RANDBETWEEN(1,20),Tablas!$Q$6:$R$25,2,0)=0,"",Tabla1[[#This Row],[FECHA PROG.]]+VLOOKUP(RANDBETWEEN(1,20),Tablas!$Q$6:$R$25,2,0))</f>
        <v>43198</v>
      </c>
      <c r="L1008" s="7">
        <f ca="1">IF(Tabla1[[#This Row],[FECHA EJEC.]]="","",TIME(RANDBETWEEN(9,15),RANDBETWEEN(10,40),0))</f>
        <v>0.47361111111111109</v>
      </c>
      <c r="M1008" s="7">
        <f ca="1">IF(Tabla1[[#This Row],[FECHA EJEC.]]="","",Tabla1[[#This Row],[HORA INICIO]]+TIME(RANDBETWEEN(1,4),RANDBETWEEN(10,30),0))</f>
        <v>0.61319444444444438</v>
      </c>
      <c r="N1008" s="8">
        <f ca="1">IF(Tabla1[[#This Row],[FECHA EJEC.]]="","",HOUR(Tabla1[[#This Row],[HORA TERMINO]]-Tabla1[[#This Row],[HORA INICIO]])+MINUTE(Tabla1[[#This Row],[HORA TERMINO]]-Tabla1[[#This Row],[HORA INICIO]])/60)</f>
        <v>3.35</v>
      </c>
      <c r="O1008" s="1" t="str">
        <f ca="1">IF(AND(K1008=I1008,J1008="CONFORME"),"FECHA CUMPLIDA",IF(J1008="STAND BY","STAND BY",IF(J1008=""," ",IF(Tabla1[[#This Row],[FECHA EJEC.]]="","PENDIENTE",CONCATENATE("RETRASO DE ",(K1008-I1008)," DIAS")))))</f>
        <v>RETRASO DE 4 DIAS</v>
      </c>
      <c r="P1008" s="2" t="str">
        <f ca="1">VLOOKUP(MONTH(Tabla1[[#This Row],[FECHA PROG.]]),Tabla2[],2,0)</f>
        <v>Abr</v>
      </c>
      <c r="Q1008" s="1">
        <f ca="1">YEAR(Tabla1[[#This Row],[FECHA PROG.]])</f>
        <v>2018</v>
      </c>
      <c r="R1008" s="8">
        <f ca="1">360-SUMIFS(Tabla1[HORAS],Tabla1[MÁQUINA],Tabla1[[#This Row],[MÁQUINA]],Tabla1[AÑO],Tabla1[[#This Row],[AÑO]],Tabla1[MES],Tabla1[[#This Row],[MES]])</f>
        <v>355.45</v>
      </c>
      <c r="S1008" s="17">
        <f ca="1">Tabla1[[#This Row],[HORAS DISPONIBLES]]/360</f>
        <v>0.98736111111111113</v>
      </c>
    </row>
    <row r="1009" spans="1:19" x14ac:dyDescent="0.2">
      <c r="A1009" s="1" t="s">
        <v>135</v>
      </c>
      <c r="B1009" s="1" t="s">
        <v>27</v>
      </c>
      <c r="C1009" s="1" t="str">
        <f ca="1">VLOOKUP(RANDBETWEEN(1,13),Tablas!$N$7:$O$19,2,0)</f>
        <v>EXCAVADORA</v>
      </c>
      <c r="D1009" s="1" t="s">
        <v>12</v>
      </c>
      <c r="E1009" s="1" t="s">
        <v>18</v>
      </c>
      <c r="F1009" s="1">
        <v>107</v>
      </c>
      <c r="G1009" s="1" t="s">
        <v>106</v>
      </c>
      <c r="H1009" s="1">
        <v>2171</v>
      </c>
      <c r="I1009" s="2">
        <f t="shared" ca="1" si="15"/>
        <v>43350</v>
      </c>
      <c r="J1009" s="1" t="str">
        <f ca="1">IFERROR(IF(YEAR(Tabla1[[#This Row],[FECHA EJEC.]])&gt;0,"CONFORME","STANDBY"),"PENDIENTE")</f>
        <v>CONFORME</v>
      </c>
      <c r="K1009" s="2">
        <f ca="1">IF(VLOOKUP(RANDBETWEEN(1,20),Tablas!$Q$6:$R$25,2,0)=0,"",Tabla1[[#This Row],[FECHA PROG.]]+VLOOKUP(RANDBETWEEN(1,20),Tablas!$Q$6:$R$25,2,0))</f>
        <v>43354</v>
      </c>
      <c r="L1009" s="7">
        <f ca="1">IF(Tabla1[[#This Row],[FECHA EJEC.]]="","",TIME(RANDBETWEEN(9,15),RANDBETWEEN(10,40),0))</f>
        <v>0.39166666666666666</v>
      </c>
      <c r="M1009" s="7">
        <f ca="1">IF(Tabla1[[#This Row],[FECHA EJEC.]]="","",Tabla1[[#This Row],[HORA INICIO]]+TIME(RANDBETWEEN(1,4),RANDBETWEEN(10,30),0))</f>
        <v>0.56736111111111109</v>
      </c>
      <c r="N1009" s="8">
        <f ca="1">IF(Tabla1[[#This Row],[FECHA EJEC.]]="","",HOUR(Tabla1[[#This Row],[HORA TERMINO]]-Tabla1[[#This Row],[HORA INICIO]])+MINUTE(Tabla1[[#This Row],[HORA TERMINO]]-Tabla1[[#This Row],[HORA INICIO]])/60)</f>
        <v>4.2166666666666668</v>
      </c>
      <c r="O1009" s="1" t="str">
        <f ca="1">IF(AND(K1009=I1009,J1009="CONFORME"),"FECHA CUMPLIDA",IF(J1009="STAND BY","STAND BY",IF(J1009=""," ",IF(Tabla1[[#This Row],[FECHA EJEC.]]="","PENDIENTE",CONCATENATE("RETRASO DE ",(K1009-I1009)," DIAS")))))</f>
        <v>RETRASO DE 4 DIAS</v>
      </c>
      <c r="P1009" s="2" t="str">
        <f ca="1">VLOOKUP(MONTH(Tabla1[[#This Row],[FECHA PROG.]]),Tabla2[],2,0)</f>
        <v>Set</v>
      </c>
      <c r="Q1009" s="1">
        <f ca="1">YEAR(Tabla1[[#This Row],[FECHA PROG.]])</f>
        <v>2018</v>
      </c>
      <c r="R1009" s="8">
        <f ca="1">360-SUMIFS(Tabla1[HORAS],Tabla1[MÁQUINA],Tabla1[[#This Row],[MÁQUINA]],Tabla1[AÑO],Tabla1[[#This Row],[AÑO]],Tabla1[MES],Tabla1[[#This Row],[MES]])</f>
        <v>340.91666666666669</v>
      </c>
      <c r="S1009" s="17">
        <f ca="1">Tabla1[[#This Row],[HORAS DISPONIBLES]]/360</f>
        <v>0.94699074074074074</v>
      </c>
    </row>
    <row r="1010" spans="1:19" x14ac:dyDescent="0.2">
      <c r="A1010" s="1" t="s">
        <v>188</v>
      </c>
      <c r="B1010" s="1" t="s">
        <v>35</v>
      </c>
      <c r="C1010" s="1" t="str">
        <f ca="1">VLOOKUP(RANDBETWEEN(1,13),Tablas!$N$7:$O$19,2,0)</f>
        <v>DRAGAS</v>
      </c>
      <c r="D1010" s="1" t="s">
        <v>12</v>
      </c>
      <c r="E1010" s="1" t="s">
        <v>13</v>
      </c>
      <c r="F1010" s="1">
        <v>106</v>
      </c>
      <c r="G1010" s="1" t="s">
        <v>29</v>
      </c>
      <c r="H1010" s="1">
        <v>908</v>
      </c>
      <c r="I1010" s="2">
        <f t="shared" ca="1" si="15"/>
        <v>43211</v>
      </c>
      <c r="J1010" s="1" t="str">
        <f ca="1">IFERROR(IF(YEAR(Tabla1[[#This Row],[FECHA EJEC.]])&gt;0,"CONFORME","STANDBY"),"PENDIENTE")</f>
        <v>CONFORME</v>
      </c>
      <c r="K1010" s="2">
        <f ca="1">IF(VLOOKUP(RANDBETWEEN(1,20),Tablas!$Q$6:$R$25,2,0)=0,"",Tabla1[[#This Row],[FECHA PROG.]]+VLOOKUP(RANDBETWEEN(1,20),Tablas!$Q$6:$R$25,2,0))</f>
        <v>43211</v>
      </c>
      <c r="L1010" s="7">
        <f ca="1">IF(Tabla1[[#This Row],[FECHA EJEC.]]="","",TIME(RANDBETWEEN(9,15),RANDBETWEEN(10,40),0))</f>
        <v>0.38750000000000001</v>
      </c>
      <c r="M1010" s="7">
        <f ca="1">IF(Tabla1[[#This Row],[FECHA EJEC.]]="","",Tabla1[[#This Row],[HORA INICIO]]+TIME(RANDBETWEEN(1,4),RANDBETWEEN(10,30),0))</f>
        <v>0.56666666666666665</v>
      </c>
      <c r="N1010" s="8">
        <f ca="1">IF(Tabla1[[#This Row],[FECHA EJEC.]]="","",HOUR(Tabla1[[#This Row],[HORA TERMINO]]-Tabla1[[#This Row],[HORA INICIO]])+MINUTE(Tabla1[[#This Row],[HORA TERMINO]]-Tabla1[[#This Row],[HORA INICIO]])/60)</f>
        <v>4.3</v>
      </c>
      <c r="O1010" s="1" t="str">
        <f ca="1">IF(AND(K1010=I1010,J1010="CONFORME"),"FECHA CUMPLIDA",IF(J1010="STAND BY","STAND BY",IF(J1010=""," ",IF(Tabla1[[#This Row],[FECHA EJEC.]]="","PENDIENTE",CONCATENATE("RETRASO DE ",(K1010-I1010)," DIAS")))))</f>
        <v>FECHA CUMPLIDA</v>
      </c>
      <c r="P1010" s="2" t="str">
        <f ca="1">VLOOKUP(MONTH(Tabla1[[#This Row],[FECHA PROG.]]),Tabla2[],2,0)</f>
        <v>Abr</v>
      </c>
      <c r="Q1010" s="1">
        <f ca="1">YEAR(Tabla1[[#This Row],[FECHA PROG.]])</f>
        <v>2018</v>
      </c>
      <c r="R1010" s="8">
        <f ca="1">360-SUMIFS(Tabla1[HORAS],Tabla1[MÁQUINA],Tabla1[[#This Row],[MÁQUINA]],Tabla1[AÑO],Tabla1[[#This Row],[AÑO]],Tabla1[MES],Tabla1[[#This Row],[MES]])</f>
        <v>344.26666666666665</v>
      </c>
      <c r="S1010" s="17">
        <f ca="1">Tabla1[[#This Row],[HORAS DISPONIBLES]]/360</f>
        <v>0.9562962962962962</v>
      </c>
    </row>
    <row r="1011" spans="1:19" x14ac:dyDescent="0.2">
      <c r="A1011" s="1" t="s">
        <v>188</v>
      </c>
      <c r="B1011" s="1" t="s">
        <v>35</v>
      </c>
      <c r="C1011" s="1" t="str">
        <f ca="1">VLOOKUP(RANDBETWEEN(1,13),Tablas!$N$7:$O$19,2,0)</f>
        <v>DRAGAS</v>
      </c>
      <c r="D1011" s="1" t="s">
        <v>12</v>
      </c>
      <c r="E1011" s="1" t="s">
        <v>18</v>
      </c>
      <c r="F1011" s="1">
        <v>106</v>
      </c>
      <c r="G1011" s="1" t="s">
        <v>55</v>
      </c>
      <c r="H1011" s="1">
        <v>1911</v>
      </c>
      <c r="I1011" s="2">
        <f t="shared" ca="1" si="15"/>
        <v>43255</v>
      </c>
      <c r="J1011" s="1" t="str">
        <f ca="1">IFERROR(IF(YEAR(Tabla1[[#This Row],[FECHA EJEC.]])&gt;0,"CONFORME","STANDBY"),"PENDIENTE")</f>
        <v>PENDIENTE</v>
      </c>
      <c r="K1011" s="2" t="str">
        <f ca="1">IF(VLOOKUP(RANDBETWEEN(1,20),Tablas!$Q$6:$R$25,2,0)=0,"",Tabla1[[#This Row],[FECHA PROG.]]+VLOOKUP(RANDBETWEEN(1,20),Tablas!$Q$6:$R$25,2,0))</f>
        <v/>
      </c>
      <c r="L1011" s="7" t="str">
        <f ca="1">IF(Tabla1[[#This Row],[FECHA EJEC.]]="","",TIME(RANDBETWEEN(9,15),RANDBETWEEN(10,40),0))</f>
        <v/>
      </c>
      <c r="M1011" s="7" t="str">
        <f ca="1">IF(Tabla1[[#This Row],[FECHA EJEC.]]="","",Tabla1[[#This Row],[HORA INICIO]]+TIME(RANDBETWEEN(1,4),RANDBETWEEN(10,30),0))</f>
        <v/>
      </c>
      <c r="N1011" s="8" t="str">
        <f ca="1">IF(Tabla1[[#This Row],[FECHA EJEC.]]="","",HOUR(Tabla1[[#This Row],[HORA TERMINO]]-Tabla1[[#This Row],[HORA INICIO]])+MINUTE(Tabla1[[#This Row],[HORA TERMINO]]-Tabla1[[#This Row],[HORA INICIO]])/60)</f>
        <v/>
      </c>
      <c r="O1011" s="1" t="str">
        <f ca="1">IF(AND(K1011=I1011,J1011="CONFORME"),"FECHA CUMPLIDA",IF(J1011="STAND BY","STAND BY",IF(J1011=""," ",IF(Tabla1[[#This Row],[FECHA EJEC.]]="","PENDIENTE",CONCATENATE("RETRASO DE ",(K1011-I1011)," DIAS")))))</f>
        <v>PENDIENTE</v>
      </c>
      <c r="P1011" s="2" t="str">
        <f ca="1">VLOOKUP(MONTH(Tabla1[[#This Row],[FECHA PROG.]]),Tabla2[],2,0)</f>
        <v>Jun</v>
      </c>
      <c r="Q1011" s="1">
        <f ca="1">YEAR(Tabla1[[#This Row],[FECHA PROG.]])</f>
        <v>2018</v>
      </c>
      <c r="R1011" s="8">
        <f ca="1">360-SUMIFS(Tabla1[HORAS],Tabla1[MÁQUINA],Tabla1[[#This Row],[MÁQUINA]],Tabla1[AÑO],Tabla1[[#This Row],[AÑO]],Tabla1[MES],Tabla1[[#This Row],[MES]])</f>
        <v>343.36666666666667</v>
      </c>
      <c r="S1011" s="17">
        <f ca="1">Tabla1[[#This Row],[HORAS DISPONIBLES]]/360</f>
        <v>0.95379629629629636</v>
      </c>
    </row>
    <row r="1012" spans="1:19" x14ac:dyDescent="0.2">
      <c r="A1012" s="1" t="s">
        <v>145</v>
      </c>
      <c r="B1012" s="1" t="s">
        <v>39</v>
      </c>
      <c r="C1012" s="1" t="str">
        <f ca="1">VLOOKUP(RANDBETWEEN(1,13),Tablas!$N$7:$O$19,2,0)</f>
        <v>EXCAVADORA</v>
      </c>
      <c r="D1012" s="1" t="s">
        <v>12</v>
      </c>
      <c r="E1012" s="1" t="s">
        <v>21</v>
      </c>
      <c r="F1012" s="1">
        <v>107</v>
      </c>
      <c r="G1012" s="1" t="s">
        <v>25</v>
      </c>
      <c r="H1012" s="1">
        <v>1168</v>
      </c>
      <c r="I1012" s="2">
        <f t="shared" ca="1" si="15"/>
        <v>43382</v>
      </c>
      <c r="J1012" s="1" t="str">
        <f ca="1">IFERROR(IF(YEAR(Tabla1[[#This Row],[FECHA EJEC.]])&gt;0,"CONFORME","STANDBY"),"PENDIENTE")</f>
        <v>CONFORME</v>
      </c>
      <c r="K1012" s="2">
        <f ca="1">IF(VLOOKUP(RANDBETWEEN(1,20),Tablas!$Q$6:$R$25,2,0)=0,"",Tabla1[[#This Row],[FECHA PROG.]]+VLOOKUP(RANDBETWEEN(1,20),Tablas!$Q$6:$R$25,2,0))</f>
        <v>43384</v>
      </c>
      <c r="L1012" s="7">
        <f ca="1">IF(Tabla1[[#This Row],[FECHA EJEC.]]="","",TIME(RANDBETWEEN(9,15),RANDBETWEEN(10,40),0))</f>
        <v>0.47291666666666665</v>
      </c>
      <c r="M1012" s="7">
        <f ca="1">IF(Tabla1[[#This Row],[FECHA EJEC.]]="","",Tabla1[[#This Row],[HORA INICIO]]+TIME(RANDBETWEEN(1,4),RANDBETWEEN(10,30),0))</f>
        <v>0.52777777777777779</v>
      </c>
      <c r="N1012" s="8">
        <f ca="1">IF(Tabla1[[#This Row],[FECHA EJEC.]]="","",HOUR(Tabla1[[#This Row],[HORA TERMINO]]-Tabla1[[#This Row],[HORA INICIO]])+MINUTE(Tabla1[[#This Row],[HORA TERMINO]]-Tabla1[[#This Row],[HORA INICIO]])/60)</f>
        <v>1.3166666666666667</v>
      </c>
      <c r="O1012" s="1" t="str">
        <f ca="1">IF(AND(K1012=I1012,J1012="CONFORME"),"FECHA CUMPLIDA",IF(J1012="STAND BY","STAND BY",IF(J1012=""," ",IF(Tabla1[[#This Row],[FECHA EJEC.]]="","PENDIENTE",CONCATENATE("RETRASO DE ",(K1012-I1012)," DIAS")))))</f>
        <v>RETRASO DE 2 DIAS</v>
      </c>
      <c r="P1012" s="2" t="str">
        <f ca="1">VLOOKUP(MONTH(Tabla1[[#This Row],[FECHA PROG.]]),Tabla2[],2,0)</f>
        <v>Oct</v>
      </c>
      <c r="Q1012" s="1">
        <f ca="1">YEAR(Tabla1[[#This Row],[FECHA PROG.]])</f>
        <v>2018</v>
      </c>
      <c r="R1012" s="8">
        <f ca="1">360-SUMIFS(Tabla1[HORAS],Tabla1[MÁQUINA],Tabla1[[#This Row],[MÁQUINA]],Tabla1[AÑO],Tabla1[[#This Row],[AÑO]],Tabla1[MES],Tabla1[[#This Row],[MES]])</f>
        <v>355.13333333333333</v>
      </c>
      <c r="S1012" s="17">
        <f ca="1">Tabla1[[#This Row],[HORAS DISPONIBLES]]/360</f>
        <v>0.98648148148148151</v>
      </c>
    </row>
    <row r="1013" spans="1:19" x14ac:dyDescent="0.2">
      <c r="A1013" s="1" t="s">
        <v>149</v>
      </c>
      <c r="B1013" s="1" t="s">
        <v>45</v>
      </c>
      <c r="C1013" s="1" t="str">
        <f ca="1">VLOOKUP(RANDBETWEEN(1,13),Tablas!$N$7:$O$19,2,0)</f>
        <v>ESCREPA</v>
      </c>
      <c r="D1013" s="1" t="s">
        <v>12</v>
      </c>
      <c r="E1013" s="1" t="s">
        <v>24</v>
      </c>
      <c r="F1013" s="1">
        <v>201</v>
      </c>
      <c r="G1013" s="1" t="s">
        <v>25</v>
      </c>
      <c r="H1013" s="1">
        <v>1168</v>
      </c>
      <c r="I1013" s="2">
        <f t="shared" ca="1" si="15"/>
        <v>43409</v>
      </c>
      <c r="J1013" s="1" t="str">
        <f ca="1">IFERROR(IF(YEAR(Tabla1[[#This Row],[FECHA EJEC.]])&gt;0,"CONFORME","STANDBY"),"PENDIENTE")</f>
        <v>CONFORME</v>
      </c>
      <c r="K1013" s="2">
        <f ca="1">IF(VLOOKUP(RANDBETWEEN(1,20),Tablas!$Q$6:$R$25,2,0)=0,"",Tabla1[[#This Row],[FECHA PROG.]]+VLOOKUP(RANDBETWEEN(1,20),Tablas!$Q$6:$R$25,2,0))</f>
        <v>43410</v>
      </c>
      <c r="L1013" s="7">
        <f ca="1">IF(Tabla1[[#This Row],[FECHA EJEC.]]="","",TIME(RANDBETWEEN(9,15),RANDBETWEEN(10,40),0))</f>
        <v>0.56944444444444442</v>
      </c>
      <c r="M1013" s="7">
        <f ca="1">IF(Tabla1[[#This Row],[FECHA EJEC.]]="","",Tabla1[[#This Row],[HORA INICIO]]+TIME(RANDBETWEEN(1,4),RANDBETWEEN(10,30),0))</f>
        <v>0.71458333333333335</v>
      </c>
      <c r="N1013" s="8">
        <f ca="1">IF(Tabla1[[#This Row],[FECHA EJEC.]]="","",HOUR(Tabla1[[#This Row],[HORA TERMINO]]-Tabla1[[#This Row],[HORA INICIO]])+MINUTE(Tabla1[[#This Row],[HORA TERMINO]]-Tabla1[[#This Row],[HORA INICIO]])/60)</f>
        <v>3.4833333333333334</v>
      </c>
      <c r="O1013" s="1" t="str">
        <f ca="1">IF(AND(K1013=I1013,J1013="CONFORME"),"FECHA CUMPLIDA",IF(J1013="STAND BY","STAND BY",IF(J1013=""," ",IF(Tabla1[[#This Row],[FECHA EJEC.]]="","PENDIENTE",CONCATENATE("RETRASO DE ",(K1013-I1013)," DIAS")))))</f>
        <v>RETRASO DE 1 DIAS</v>
      </c>
      <c r="P1013" s="2" t="str">
        <f ca="1">VLOOKUP(MONTH(Tabla1[[#This Row],[FECHA PROG.]]),Tabla2[],2,0)</f>
        <v>Nov</v>
      </c>
      <c r="Q1013" s="1">
        <f ca="1">YEAR(Tabla1[[#This Row],[FECHA PROG.]])</f>
        <v>2018</v>
      </c>
      <c r="R1013" s="8">
        <f ca="1">360-SUMIFS(Tabla1[HORAS],Tabla1[MÁQUINA],Tabla1[[#This Row],[MÁQUINA]],Tabla1[AÑO],Tabla1[[#This Row],[AÑO]],Tabla1[MES],Tabla1[[#This Row],[MES]])</f>
        <v>347.83333333333331</v>
      </c>
      <c r="S1013" s="17">
        <f ca="1">Tabla1[[#This Row],[HORAS DISPONIBLES]]/360</f>
        <v>0.96620370370370368</v>
      </c>
    </row>
    <row r="1014" spans="1:19" x14ac:dyDescent="0.2">
      <c r="A1014" s="1" t="s">
        <v>134</v>
      </c>
      <c r="B1014" s="1" t="s">
        <v>44</v>
      </c>
      <c r="C1014" s="1" t="str">
        <f ca="1">VLOOKUP(RANDBETWEEN(1,13),Tablas!$N$7:$O$19,2,0)</f>
        <v>CISTERNAS DE AGUA</v>
      </c>
      <c r="D1014" s="1" t="s">
        <v>12</v>
      </c>
      <c r="E1014" s="1" t="s">
        <v>13</v>
      </c>
      <c r="F1014" s="1">
        <v>107</v>
      </c>
      <c r="G1014" s="1" t="s">
        <v>14</v>
      </c>
      <c r="H1014" s="1">
        <v>1420</v>
      </c>
      <c r="I1014" s="2">
        <f t="shared" ca="1" si="15"/>
        <v>43392</v>
      </c>
      <c r="J1014" s="1" t="str">
        <f ca="1">IFERROR(IF(YEAR(Tabla1[[#This Row],[FECHA EJEC.]])&gt;0,"CONFORME","STANDBY"),"PENDIENTE")</f>
        <v>CONFORME</v>
      </c>
      <c r="K1014" s="2">
        <f ca="1">IF(VLOOKUP(RANDBETWEEN(1,20),Tablas!$Q$6:$R$25,2,0)=0,"",Tabla1[[#This Row],[FECHA PROG.]]+VLOOKUP(RANDBETWEEN(1,20),Tablas!$Q$6:$R$25,2,0))</f>
        <v>43392</v>
      </c>
      <c r="L1014" s="7">
        <f ca="1">IF(Tabla1[[#This Row],[FECHA EJEC.]]="","",TIME(RANDBETWEEN(9,15),RANDBETWEEN(10,40),0))</f>
        <v>0.5625</v>
      </c>
      <c r="M1014" s="7">
        <f ca="1">IF(Tabla1[[#This Row],[FECHA EJEC.]]="","",Tabla1[[#This Row],[HORA INICIO]]+TIME(RANDBETWEEN(1,4),RANDBETWEEN(10,30),0))</f>
        <v>0.65625</v>
      </c>
      <c r="N1014" s="8">
        <f ca="1">IF(Tabla1[[#This Row],[FECHA EJEC.]]="","",HOUR(Tabla1[[#This Row],[HORA TERMINO]]-Tabla1[[#This Row],[HORA INICIO]])+MINUTE(Tabla1[[#This Row],[HORA TERMINO]]-Tabla1[[#This Row],[HORA INICIO]])/60)</f>
        <v>2.25</v>
      </c>
      <c r="O1014" s="1" t="str">
        <f ca="1">IF(AND(K1014=I1014,J1014="CONFORME"),"FECHA CUMPLIDA",IF(J1014="STAND BY","STAND BY",IF(J1014=""," ",IF(Tabla1[[#This Row],[FECHA EJEC.]]="","PENDIENTE",CONCATENATE("RETRASO DE ",(K1014-I1014)," DIAS")))))</f>
        <v>FECHA CUMPLIDA</v>
      </c>
      <c r="P1014" s="2" t="str">
        <f ca="1">VLOOKUP(MONTH(Tabla1[[#This Row],[FECHA PROG.]]),Tabla2[],2,0)</f>
        <v>Oct</v>
      </c>
      <c r="Q1014" s="1">
        <f ca="1">YEAR(Tabla1[[#This Row],[FECHA PROG.]])</f>
        <v>2018</v>
      </c>
      <c r="R1014" s="8">
        <f ca="1">360-SUMIFS(Tabla1[HORAS],Tabla1[MÁQUINA],Tabla1[[#This Row],[MÁQUINA]],Tabla1[AÑO],Tabla1[[#This Row],[AÑO]],Tabla1[MES],Tabla1[[#This Row],[MES]])</f>
        <v>353.55</v>
      </c>
      <c r="S1014" s="17">
        <f ca="1">Tabla1[[#This Row],[HORAS DISPONIBLES]]/360</f>
        <v>0.98208333333333342</v>
      </c>
    </row>
    <row r="1015" spans="1:19" x14ac:dyDescent="0.2">
      <c r="A1015" s="1" t="s">
        <v>154</v>
      </c>
      <c r="B1015" s="1" t="s">
        <v>79</v>
      </c>
      <c r="C1015" s="1" t="str">
        <f ca="1">VLOOKUP(RANDBETWEEN(1,13),Tablas!$N$7:$O$19,2,0)</f>
        <v>TRACTORES</v>
      </c>
      <c r="E1015" s="1" t="s">
        <v>18</v>
      </c>
      <c r="F1015" s="1">
        <v>107</v>
      </c>
      <c r="G1015" s="1" t="s">
        <v>55</v>
      </c>
      <c r="H1015" s="1">
        <v>1911</v>
      </c>
      <c r="I1015" s="2">
        <f t="shared" ca="1" si="15"/>
        <v>43604</v>
      </c>
      <c r="J1015" s="1" t="str">
        <f ca="1">IFERROR(IF(YEAR(Tabla1[[#This Row],[FECHA EJEC.]])&gt;0,"CONFORME","STANDBY"),"PENDIENTE")</f>
        <v>CONFORME</v>
      </c>
      <c r="K1015" s="2">
        <f ca="1">IF(VLOOKUP(RANDBETWEEN(1,20),Tablas!$Q$6:$R$25,2,0)=0,"",Tabla1[[#This Row],[FECHA PROG.]]+VLOOKUP(RANDBETWEEN(1,20),Tablas!$Q$6:$R$25,2,0))</f>
        <v>43606</v>
      </c>
      <c r="L1015" s="7">
        <f ca="1">IF(Tabla1[[#This Row],[FECHA EJEC.]]="","",TIME(RANDBETWEEN(9,15),RANDBETWEEN(10,40),0))</f>
        <v>0.51875000000000004</v>
      </c>
      <c r="M1015" s="7">
        <f ca="1">IF(Tabla1[[#This Row],[FECHA EJEC.]]="","",Tabla1[[#This Row],[HORA INICIO]]+TIME(RANDBETWEEN(1,4),RANDBETWEEN(10,30),0))</f>
        <v>0.5722222222222223</v>
      </c>
      <c r="N1015" s="8">
        <f ca="1">IF(Tabla1[[#This Row],[FECHA EJEC.]]="","",HOUR(Tabla1[[#This Row],[HORA TERMINO]]-Tabla1[[#This Row],[HORA INICIO]])+MINUTE(Tabla1[[#This Row],[HORA TERMINO]]-Tabla1[[#This Row],[HORA INICIO]])/60)</f>
        <v>1.2833333333333332</v>
      </c>
      <c r="O1015" s="1" t="str">
        <f ca="1">IF(AND(K1015=I1015,J1015="CONFORME"),"FECHA CUMPLIDA",IF(J1015="STAND BY","STAND BY",IF(J1015=""," ",IF(Tabla1[[#This Row],[FECHA EJEC.]]="","PENDIENTE",CONCATENATE("RETRASO DE ",(K1015-I1015)," DIAS")))))</f>
        <v>RETRASO DE 2 DIAS</v>
      </c>
      <c r="P1015" s="2" t="str">
        <f ca="1">VLOOKUP(MONTH(Tabla1[[#This Row],[FECHA PROG.]]),Tabla2[],2,0)</f>
        <v>May</v>
      </c>
      <c r="Q1015" s="1">
        <f ca="1">YEAR(Tabla1[[#This Row],[FECHA PROG.]])</f>
        <v>2019</v>
      </c>
      <c r="R1015" s="8">
        <f ca="1">360-SUMIFS(Tabla1[HORAS],Tabla1[MÁQUINA],Tabla1[[#This Row],[MÁQUINA]],Tabla1[AÑO],Tabla1[[#This Row],[AÑO]],Tabla1[MES],Tabla1[[#This Row],[MES]])</f>
        <v>349.38333333333333</v>
      </c>
      <c r="S1015" s="17">
        <f ca="1">Tabla1[[#This Row],[HORAS DISPONIBLES]]/360</f>
        <v>0.97050925925925924</v>
      </c>
    </row>
    <row r="1016" spans="1:19" x14ac:dyDescent="0.2">
      <c r="A1016" s="1" t="s">
        <v>170</v>
      </c>
      <c r="B1016" s="1" t="s">
        <v>80</v>
      </c>
      <c r="C1016" s="1" t="str">
        <f ca="1">VLOOKUP(RANDBETWEEN(1,13),Tablas!$N$7:$O$19,2,0)</f>
        <v>CISTERNAS DE AGUA</v>
      </c>
      <c r="E1016" s="1" t="s">
        <v>18</v>
      </c>
      <c r="F1016" s="1">
        <v>201</v>
      </c>
      <c r="G1016" s="1" t="s">
        <v>55</v>
      </c>
      <c r="H1016" s="1">
        <v>1911</v>
      </c>
      <c r="I1016" s="2">
        <f t="shared" ca="1" si="15"/>
        <v>43246</v>
      </c>
      <c r="J1016" s="1" t="str">
        <f ca="1">IFERROR(IF(YEAR(Tabla1[[#This Row],[FECHA EJEC.]])&gt;0,"CONFORME","STANDBY"),"PENDIENTE")</f>
        <v>PENDIENTE</v>
      </c>
      <c r="K1016" s="2" t="str">
        <f ca="1">IF(VLOOKUP(RANDBETWEEN(1,20),Tablas!$Q$6:$R$25,2,0)=0,"",Tabla1[[#This Row],[FECHA PROG.]]+VLOOKUP(RANDBETWEEN(1,20),Tablas!$Q$6:$R$25,2,0))</f>
        <v/>
      </c>
      <c r="L1016" s="7" t="str">
        <f ca="1">IF(Tabla1[[#This Row],[FECHA EJEC.]]="","",TIME(RANDBETWEEN(9,15),RANDBETWEEN(10,40),0))</f>
        <v/>
      </c>
      <c r="M1016" s="7" t="str">
        <f ca="1">IF(Tabla1[[#This Row],[FECHA EJEC.]]="","",Tabla1[[#This Row],[HORA INICIO]]+TIME(RANDBETWEEN(1,4),RANDBETWEEN(10,30),0))</f>
        <v/>
      </c>
      <c r="N1016" s="8" t="str">
        <f ca="1">IF(Tabla1[[#This Row],[FECHA EJEC.]]="","",HOUR(Tabla1[[#This Row],[HORA TERMINO]]-Tabla1[[#This Row],[HORA INICIO]])+MINUTE(Tabla1[[#This Row],[HORA TERMINO]]-Tabla1[[#This Row],[HORA INICIO]])/60)</f>
        <v/>
      </c>
      <c r="O1016" s="1" t="str">
        <f ca="1">IF(AND(K1016=I1016,J1016="CONFORME"),"FECHA CUMPLIDA",IF(J1016="STAND BY","STAND BY",IF(J1016=""," ",IF(Tabla1[[#This Row],[FECHA EJEC.]]="","PENDIENTE",CONCATENATE("RETRASO DE ",(K1016-I1016)," DIAS")))))</f>
        <v>PENDIENTE</v>
      </c>
      <c r="P1016" s="2" t="str">
        <f ca="1">VLOOKUP(MONTH(Tabla1[[#This Row],[FECHA PROG.]]),Tabla2[],2,0)</f>
        <v>May</v>
      </c>
      <c r="Q1016" s="1">
        <f ca="1">YEAR(Tabla1[[#This Row],[FECHA PROG.]])</f>
        <v>2018</v>
      </c>
      <c r="R1016" s="8">
        <f ca="1">360-SUMIFS(Tabla1[HORAS],Tabla1[MÁQUINA],Tabla1[[#This Row],[MÁQUINA]],Tabla1[AÑO],Tabla1[[#This Row],[AÑO]],Tabla1[MES],Tabla1[[#This Row],[MES]])</f>
        <v>360</v>
      </c>
      <c r="S1016" s="17">
        <f ca="1">Tabla1[[#This Row],[HORAS DISPONIBLES]]/360</f>
        <v>1</v>
      </c>
    </row>
    <row r="1017" spans="1:19" x14ac:dyDescent="0.2">
      <c r="A1017" s="1" t="s">
        <v>171</v>
      </c>
      <c r="B1017" s="1" t="s">
        <v>81</v>
      </c>
      <c r="C1017" s="1" t="str">
        <f ca="1">VLOOKUP(RANDBETWEEN(1,13),Tablas!$N$7:$O$19,2,0)</f>
        <v>TRACTORES</v>
      </c>
      <c r="E1017" s="1" t="s">
        <v>18</v>
      </c>
      <c r="F1017" s="1">
        <v>201</v>
      </c>
      <c r="G1017" s="1" t="s">
        <v>55</v>
      </c>
      <c r="H1017" s="1">
        <v>1911</v>
      </c>
      <c r="I1017" s="2">
        <f t="shared" ca="1" si="15"/>
        <v>43106</v>
      </c>
      <c r="J1017" s="1" t="str">
        <f ca="1">IFERROR(IF(YEAR(Tabla1[[#This Row],[FECHA EJEC.]])&gt;0,"CONFORME","STANDBY"),"PENDIENTE")</f>
        <v>CONFORME</v>
      </c>
      <c r="K1017" s="2">
        <f ca="1">IF(VLOOKUP(RANDBETWEEN(1,20),Tablas!$Q$6:$R$25,2,0)=0,"",Tabla1[[#This Row],[FECHA PROG.]]+VLOOKUP(RANDBETWEEN(1,20),Tablas!$Q$6:$R$25,2,0))</f>
        <v>43106</v>
      </c>
      <c r="L1017" s="7">
        <f ca="1">IF(Tabla1[[#This Row],[FECHA EJEC.]]="","",TIME(RANDBETWEEN(9,15),RANDBETWEEN(10,40),0))</f>
        <v>0.55902777777777779</v>
      </c>
      <c r="M1017" s="7">
        <f ca="1">IF(Tabla1[[#This Row],[FECHA EJEC.]]="","",Tabla1[[#This Row],[HORA INICIO]]+TIME(RANDBETWEEN(1,4),RANDBETWEEN(10,30),0))</f>
        <v>0.69861111111111107</v>
      </c>
      <c r="N1017" s="8">
        <f ca="1">IF(Tabla1[[#This Row],[FECHA EJEC.]]="","",HOUR(Tabla1[[#This Row],[HORA TERMINO]]-Tabla1[[#This Row],[HORA INICIO]])+MINUTE(Tabla1[[#This Row],[HORA TERMINO]]-Tabla1[[#This Row],[HORA INICIO]])/60)</f>
        <v>3.35</v>
      </c>
      <c r="O1017" s="1" t="str">
        <f ca="1">IF(AND(K1017=I1017,J1017="CONFORME"),"FECHA CUMPLIDA",IF(J1017="STAND BY","STAND BY",IF(J1017=""," ",IF(Tabla1[[#This Row],[FECHA EJEC.]]="","PENDIENTE",CONCATENATE("RETRASO DE ",(K1017-I1017)," DIAS")))))</f>
        <v>FECHA CUMPLIDA</v>
      </c>
      <c r="P1017" s="2" t="str">
        <f ca="1">VLOOKUP(MONTH(Tabla1[[#This Row],[FECHA PROG.]]),Tabla2[],2,0)</f>
        <v>Ene</v>
      </c>
      <c r="Q1017" s="1">
        <f ca="1">YEAR(Tabla1[[#This Row],[FECHA PROG.]])</f>
        <v>2018</v>
      </c>
      <c r="R1017" s="8">
        <f ca="1">360-SUMIFS(Tabla1[HORAS],Tabla1[MÁQUINA],Tabla1[[#This Row],[MÁQUINA]],Tabla1[AÑO],Tabla1[[#This Row],[AÑO]],Tabla1[MES],Tabla1[[#This Row],[MES]])</f>
        <v>356.65</v>
      </c>
      <c r="S1017" s="17">
        <f ca="1">Tabla1[[#This Row],[HORAS DISPONIBLES]]/360</f>
        <v>0.99069444444444443</v>
      </c>
    </row>
    <row r="1018" spans="1:19" x14ac:dyDescent="0.2">
      <c r="A1018" s="1" t="s">
        <v>172</v>
      </c>
      <c r="B1018" s="1" t="s">
        <v>82</v>
      </c>
      <c r="C1018" s="1" t="str">
        <f ca="1">VLOOKUP(RANDBETWEEN(1,13),Tablas!$N$7:$O$19,2,0)</f>
        <v>MOTOTRAILLA</v>
      </c>
      <c r="E1018" s="1" t="s">
        <v>18</v>
      </c>
      <c r="F1018" s="1">
        <v>201</v>
      </c>
      <c r="G1018" s="1" t="s">
        <v>55</v>
      </c>
      <c r="H1018" s="1">
        <v>1911</v>
      </c>
      <c r="I1018" s="2">
        <f t="shared" ca="1" si="15"/>
        <v>43490</v>
      </c>
      <c r="J1018" s="1" t="str">
        <f ca="1">IFERROR(IF(YEAR(Tabla1[[#This Row],[FECHA EJEC.]])&gt;0,"CONFORME","STANDBY"),"PENDIENTE")</f>
        <v>CONFORME</v>
      </c>
      <c r="K1018" s="2">
        <f ca="1">IF(VLOOKUP(RANDBETWEEN(1,20),Tablas!$Q$6:$R$25,2,0)=0,"",Tabla1[[#This Row],[FECHA PROG.]]+VLOOKUP(RANDBETWEEN(1,20),Tablas!$Q$6:$R$25,2,0))</f>
        <v>43490</v>
      </c>
      <c r="L1018" s="7">
        <f ca="1">IF(Tabla1[[#This Row],[FECHA EJEC.]]="","",TIME(RANDBETWEEN(9,15),RANDBETWEEN(10,40),0))</f>
        <v>0.56388888888888888</v>
      </c>
      <c r="M1018" s="7">
        <f ca="1">IF(Tabla1[[#This Row],[FECHA EJEC.]]="","",Tabla1[[#This Row],[HORA INICIO]]+TIME(RANDBETWEEN(1,4),RANDBETWEEN(10,30),0))</f>
        <v>0.74652777777777779</v>
      </c>
      <c r="N1018" s="8">
        <f ca="1">IF(Tabla1[[#This Row],[FECHA EJEC.]]="","",HOUR(Tabla1[[#This Row],[HORA TERMINO]]-Tabla1[[#This Row],[HORA INICIO]])+MINUTE(Tabla1[[#This Row],[HORA TERMINO]]-Tabla1[[#This Row],[HORA INICIO]])/60)</f>
        <v>4.3833333333333337</v>
      </c>
      <c r="O1018" s="1" t="str">
        <f ca="1">IF(AND(K1018=I1018,J1018="CONFORME"),"FECHA CUMPLIDA",IF(J1018="STAND BY","STAND BY",IF(J1018=""," ",IF(Tabla1[[#This Row],[FECHA EJEC.]]="","PENDIENTE",CONCATENATE("RETRASO DE ",(K1018-I1018)," DIAS")))))</f>
        <v>FECHA CUMPLIDA</v>
      </c>
      <c r="P1018" s="2" t="str">
        <f ca="1">VLOOKUP(MONTH(Tabla1[[#This Row],[FECHA PROG.]]),Tabla2[],2,0)</f>
        <v>Ene</v>
      </c>
      <c r="Q1018" s="1">
        <f ca="1">YEAR(Tabla1[[#This Row],[FECHA PROG.]])</f>
        <v>2019</v>
      </c>
      <c r="R1018" s="8">
        <f ca="1">360-SUMIFS(Tabla1[HORAS],Tabla1[MÁQUINA],Tabla1[[#This Row],[MÁQUINA]],Tabla1[AÑO],Tabla1[[#This Row],[AÑO]],Tabla1[MES],Tabla1[[#This Row],[MES]])</f>
        <v>355.61666666666667</v>
      </c>
      <c r="S1018" s="17">
        <f ca="1">Tabla1[[#This Row],[HORAS DISPONIBLES]]/360</f>
        <v>0.98782407407407413</v>
      </c>
    </row>
    <row r="1019" spans="1:19" x14ac:dyDescent="0.2">
      <c r="A1019" s="1" t="s">
        <v>173</v>
      </c>
      <c r="B1019" s="1" t="s">
        <v>83</v>
      </c>
      <c r="C1019" s="1" t="str">
        <f ca="1">VLOOKUP(RANDBETWEEN(1,13),Tablas!$N$7:$O$19,2,0)</f>
        <v>MOTONIVELADORA</v>
      </c>
      <c r="E1019" s="1" t="s">
        <v>18</v>
      </c>
      <c r="F1019" s="1">
        <v>201</v>
      </c>
      <c r="G1019" s="1" t="s">
        <v>55</v>
      </c>
      <c r="H1019" s="1">
        <v>1911</v>
      </c>
      <c r="I1019" s="2">
        <f t="shared" ca="1" si="15"/>
        <v>43536</v>
      </c>
      <c r="J1019" s="1" t="str">
        <f ca="1">IFERROR(IF(YEAR(Tabla1[[#This Row],[FECHA EJEC.]])&gt;0,"CONFORME","STANDBY"),"PENDIENTE")</f>
        <v>CONFORME</v>
      </c>
      <c r="K1019" s="2">
        <f ca="1">IF(VLOOKUP(RANDBETWEEN(1,20),Tablas!$Q$6:$R$25,2,0)=0,"",Tabla1[[#This Row],[FECHA PROG.]]+VLOOKUP(RANDBETWEEN(1,20),Tablas!$Q$6:$R$25,2,0))</f>
        <v>43540</v>
      </c>
      <c r="L1019" s="7">
        <f ca="1">IF(Tabla1[[#This Row],[FECHA EJEC.]]="","",TIME(RANDBETWEEN(9,15),RANDBETWEEN(10,40),0))</f>
        <v>0.46736111111111112</v>
      </c>
      <c r="M1019" s="7">
        <f ca="1">IF(Tabla1[[#This Row],[FECHA EJEC.]]="","",Tabla1[[#This Row],[HORA INICIO]]+TIME(RANDBETWEEN(1,4),RANDBETWEEN(10,30),0))</f>
        <v>0.64652777777777781</v>
      </c>
      <c r="N1019" s="8">
        <f ca="1">IF(Tabla1[[#This Row],[FECHA EJEC.]]="","",HOUR(Tabla1[[#This Row],[HORA TERMINO]]-Tabla1[[#This Row],[HORA INICIO]])+MINUTE(Tabla1[[#This Row],[HORA TERMINO]]-Tabla1[[#This Row],[HORA INICIO]])/60)</f>
        <v>4.3</v>
      </c>
      <c r="O1019" s="1" t="str">
        <f ca="1">IF(AND(K1019=I1019,J1019="CONFORME"),"FECHA CUMPLIDA",IF(J1019="STAND BY","STAND BY",IF(J1019=""," ",IF(Tabla1[[#This Row],[FECHA EJEC.]]="","PENDIENTE",CONCATENATE("RETRASO DE ",(K1019-I1019)," DIAS")))))</f>
        <v>RETRASO DE 4 DIAS</v>
      </c>
      <c r="P1019" s="2" t="str">
        <f ca="1">VLOOKUP(MONTH(Tabla1[[#This Row],[FECHA PROG.]]),Tabla2[],2,0)</f>
        <v>Mar</v>
      </c>
      <c r="Q1019" s="1">
        <f ca="1">YEAR(Tabla1[[#This Row],[FECHA PROG.]])</f>
        <v>2019</v>
      </c>
      <c r="R1019" s="8">
        <f ca="1">360-SUMIFS(Tabla1[HORAS],Tabla1[MÁQUINA],Tabla1[[#This Row],[MÁQUINA]],Tabla1[AÑO],Tabla1[[#This Row],[AÑO]],Tabla1[MES],Tabla1[[#This Row],[MES]])</f>
        <v>353.28333333333336</v>
      </c>
      <c r="S1019" s="17">
        <f ca="1">Tabla1[[#This Row],[HORAS DISPONIBLES]]/360</f>
        <v>0.98134259259259271</v>
      </c>
    </row>
    <row r="1020" spans="1:19" x14ac:dyDescent="0.2">
      <c r="A1020" s="1" t="s">
        <v>174</v>
      </c>
      <c r="B1020" s="1" t="s">
        <v>84</v>
      </c>
      <c r="C1020" s="1" t="str">
        <f ca="1">VLOOKUP(RANDBETWEEN(1,13),Tablas!$N$7:$O$19,2,0)</f>
        <v>MOTOTRAILLA</v>
      </c>
      <c r="E1020" s="1" t="s">
        <v>18</v>
      </c>
      <c r="F1020" s="1">
        <v>201</v>
      </c>
      <c r="G1020" s="1" t="s">
        <v>55</v>
      </c>
      <c r="H1020" s="1">
        <v>1911</v>
      </c>
      <c r="I1020" s="2">
        <f t="shared" ca="1" si="15"/>
        <v>43469</v>
      </c>
      <c r="J1020" s="1" t="str">
        <f ca="1">IFERROR(IF(YEAR(Tabla1[[#This Row],[FECHA EJEC.]])&gt;0,"CONFORME","STANDBY"),"PENDIENTE")</f>
        <v>CONFORME</v>
      </c>
      <c r="K1020" s="2">
        <f ca="1">IF(VLOOKUP(RANDBETWEEN(1,20),Tablas!$Q$6:$R$25,2,0)=0,"",Tabla1[[#This Row],[FECHA PROG.]]+VLOOKUP(RANDBETWEEN(1,20),Tablas!$Q$6:$R$25,2,0))</f>
        <v>43471</v>
      </c>
      <c r="L1020" s="7">
        <f ca="1">IF(Tabla1[[#This Row],[FECHA EJEC.]]="","",TIME(RANDBETWEEN(9,15),RANDBETWEEN(10,40),0))</f>
        <v>0.51388888888888884</v>
      </c>
      <c r="M1020" s="7">
        <f ca="1">IF(Tabla1[[#This Row],[FECHA EJEC.]]="","",Tabla1[[#This Row],[HORA INICIO]]+TIME(RANDBETWEEN(1,4),RANDBETWEEN(10,30),0))</f>
        <v>0.64861111111111103</v>
      </c>
      <c r="N1020" s="8">
        <f ca="1">IF(Tabla1[[#This Row],[FECHA EJEC.]]="","",HOUR(Tabla1[[#This Row],[HORA TERMINO]]-Tabla1[[#This Row],[HORA INICIO]])+MINUTE(Tabla1[[#This Row],[HORA TERMINO]]-Tabla1[[#This Row],[HORA INICIO]])/60)</f>
        <v>3.2333333333333334</v>
      </c>
      <c r="O1020" s="1" t="str">
        <f ca="1">IF(AND(K1020=I1020,J1020="CONFORME"),"FECHA CUMPLIDA",IF(J1020="STAND BY","STAND BY",IF(J1020=""," ",IF(Tabla1[[#This Row],[FECHA EJEC.]]="","PENDIENTE",CONCATENATE("RETRASO DE ",(K1020-I1020)," DIAS")))))</f>
        <v>RETRASO DE 2 DIAS</v>
      </c>
      <c r="P1020" s="2" t="str">
        <f ca="1">VLOOKUP(MONTH(Tabla1[[#This Row],[FECHA PROG.]]),Tabla2[],2,0)</f>
        <v>Ene</v>
      </c>
      <c r="Q1020" s="1">
        <f ca="1">YEAR(Tabla1[[#This Row],[FECHA PROG.]])</f>
        <v>2019</v>
      </c>
      <c r="R1020" s="8">
        <f ca="1">360-SUMIFS(Tabla1[HORAS],Tabla1[MÁQUINA],Tabla1[[#This Row],[MÁQUINA]],Tabla1[AÑO],Tabla1[[#This Row],[AÑO]],Tabla1[MES],Tabla1[[#This Row],[MES]])</f>
        <v>356.76666666666665</v>
      </c>
      <c r="S1020" s="17">
        <f ca="1">Tabla1[[#This Row],[HORAS DISPONIBLES]]/360</f>
        <v>0.99101851851851852</v>
      </c>
    </row>
    <row r="1021" spans="1:19" x14ac:dyDescent="0.2">
      <c r="A1021" s="1" t="s">
        <v>175</v>
      </c>
      <c r="B1021" s="1" t="s">
        <v>85</v>
      </c>
      <c r="C1021" s="1" t="str">
        <f ca="1">VLOOKUP(RANDBETWEEN(1,13),Tablas!$N$7:$O$19,2,0)</f>
        <v>TRACTORES</v>
      </c>
      <c r="E1021" s="1" t="s">
        <v>18</v>
      </c>
      <c r="F1021" s="1">
        <v>201</v>
      </c>
      <c r="G1021" s="1" t="s">
        <v>55</v>
      </c>
      <c r="H1021" s="1">
        <v>1911</v>
      </c>
      <c r="I1021" s="2">
        <f t="shared" ca="1" si="15"/>
        <v>43553</v>
      </c>
      <c r="J1021" s="1" t="str">
        <f ca="1">IFERROR(IF(YEAR(Tabla1[[#This Row],[FECHA EJEC.]])&gt;0,"CONFORME","STANDBY"),"PENDIENTE")</f>
        <v>PENDIENTE</v>
      </c>
      <c r="K1021" s="2" t="str">
        <f ca="1">IF(VLOOKUP(RANDBETWEEN(1,20),Tablas!$Q$6:$R$25,2,0)=0,"",Tabla1[[#This Row],[FECHA PROG.]]+VLOOKUP(RANDBETWEEN(1,20),Tablas!$Q$6:$R$25,2,0))</f>
        <v/>
      </c>
      <c r="L1021" s="7" t="str">
        <f ca="1">IF(Tabla1[[#This Row],[FECHA EJEC.]]="","",TIME(RANDBETWEEN(9,15),RANDBETWEEN(10,40),0))</f>
        <v/>
      </c>
      <c r="M1021" s="7" t="str">
        <f ca="1">IF(Tabla1[[#This Row],[FECHA EJEC.]]="","",Tabla1[[#This Row],[HORA INICIO]]+TIME(RANDBETWEEN(1,4),RANDBETWEEN(10,30),0))</f>
        <v/>
      </c>
      <c r="N1021" s="8" t="str">
        <f ca="1">IF(Tabla1[[#This Row],[FECHA EJEC.]]="","",HOUR(Tabla1[[#This Row],[HORA TERMINO]]-Tabla1[[#This Row],[HORA INICIO]])+MINUTE(Tabla1[[#This Row],[HORA TERMINO]]-Tabla1[[#This Row],[HORA INICIO]])/60)</f>
        <v/>
      </c>
      <c r="O1021" s="1" t="str">
        <f ca="1">IF(AND(K1021=I1021,J1021="CONFORME"),"FECHA CUMPLIDA",IF(J1021="STAND BY","STAND BY",IF(J1021=""," ",IF(Tabla1[[#This Row],[FECHA EJEC.]]="","PENDIENTE",CONCATENATE("RETRASO DE ",(K1021-I1021)," DIAS")))))</f>
        <v>PENDIENTE</v>
      </c>
      <c r="P1021" s="2" t="str">
        <f ca="1">VLOOKUP(MONTH(Tabla1[[#This Row],[FECHA PROG.]]),Tabla2[],2,0)</f>
        <v>Mar</v>
      </c>
      <c r="Q1021" s="1">
        <f ca="1">YEAR(Tabla1[[#This Row],[FECHA PROG.]])</f>
        <v>2019</v>
      </c>
      <c r="R1021" s="8">
        <f ca="1">360-SUMIFS(Tabla1[HORAS],Tabla1[MÁQUINA],Tabla1[[#This Row],[MÁQUINA]],Tabla1[AÑO],Tabla1[[#This Row],[AÑO]],Tabla1[MES],Tabla1[[#This Row],[MES]])</f>
        <v>357.61666666666667</v>
      </c>
      <c r="S1021" s="17">
        <f ca="1">Tabla1[[#This Row],[HORAS DISPONIBLES]]/360</f>
        <v>0.99337962962962967</v>
      </c>
    </row>
    <row r="1022" spans="1:19" x14ac:dyDescent="0.2">
      <c r="A1022" s="1" t="s">
        <v>139</v>
      </c>
      <c r="B1022" s="1" t="s">
        <v>28</v>
      </c>
      <c r="C1022" s="1" t="str">
        <f ca="1">VLOOKUP(RANDBETWEEN(1,13),Tablas!$N$7:$O$19,2,0)</f>
        <v>MOTONIVELADORA</v>
      </c>
      <c r="D1022" s="1" t="s">
        <v>12</v>
      </c>
      <c r="E1022" s="1" t="s">
        <v>18</v>
      </c>
      <c r="F1022" s="1">
        <v>106</v>
      </c>
      <c r="G1022" s="1" t="s">
        <v>55</v>
      </c>
      <c r="H1022" s="1">
        <v>1911</v>
      </c>
      <c r="I1022" s="2">
        <f t="shared" ca="1" si="15"/>
        <v>43505</v>
      </c>
      <c r="J1022" s="1" t="str">
        <f ca="1">IFERROR(IF(YEAR(Tabla1[[#This Row],[FECHA EJEC.]])&gt;0,"CONFORME","STANDBY"),"PENDIENTE")</f>
        <v>CONFORME</v>
      </c>
      <c r="K1022" s="2">
        <f ca="1">IF(VLOOKUP(RANDBETWEEN(1,20),Tablas!$Q$6:$R$25,2,0)=0,"",Tabla1[[#This Row],[FECHA PROG.]]+VLOOKUP(RANDBETWEEN(1,20),Tablas!$Q$6:$R$25,2,0))</f>
        <v>43509</v>
      </c>
      <c r="L1022" s="7">
        <f ca="1">IF(Tabla1[[#This Row],[FECHA EJEC.]]="","",TIME(RANDBETWEEN(9,15),RANDBETWEEN(10,40),0))</f>
        <v>0.65208333333333335</v>
      </c>
      <c r="M1022" s="7">
        <f ca="1">IF(Tabla1[[#This Row],[FECHA EJEC.]]="","",Tabla1[[#This Row],[HORA INICIO]]+TIME(RANDBETWEEN(1,4),RANDBETWEEN(10,30),0))</f>
        <v>0.83958333333333335</v>
      </c>
      <c r="N1022" s="8">
        <f ca="1">IF(Tabla1[[#This Row],[FECHA EJEC.]]="","",HOUR(Tabla1[[#This Row],[HORA TERMINO]]-Tabla1[[#This Row],[HORA INICIO]])+MINUTE(Tabla1[[#This Row],[HORA TERMINO]]-Tabla1[[#This Row],[HORA INICIO]])/60)</f>
        <v>4.5</v>
      </c>
      <c r="O1022" s="1" t="str">
        <f ca="1">IF(AND(K1022=I1022,J1022="CONFORME"),"FECHA CUMPLIDA",IF(J1022="STAND BY","STAND BY",IF(J1022=""," ",IF(Tabla1[[#This Row],[FECHA EJEC.]]="","PENDIENTE",CONCATENATE("RETRASO DE ",(K1022-I1022)," DIAS")))))</f>
        <v>RETRASO DE 4 DIAS</v>
      </c>
      <c r="P1022" s="2" t="str">
        <f ca="1">VLOOKUP(MONTH(Tabla1[[#This Row],[FECHA PROG.]]),Tabla2[],2,0)</f>
        <v>Feb</v>
      </c>
      <c r="Q1022" s="1">
        <f ca="1">YEAR(Tabla1[[#This Row],[FECHA PROG.]])</f>
        <v>2019</v>
      </c>
      <c r="R1022" s="8">
        <f ca="1">360-SUMIFS(Tabla1[HORAS],Tabla1[MÁQUINA],Tabla1[[#This Row],[MÁQUINA]],Tabla1[AÑO],Tabla1[[#This Row],[AÑO]],Tabla1[MES],Tabla1[[#This Row],[MES]])</f>
        <v>312.64999999999998</v>
      </c>
      <c r="S1022" s="17">
        <f ca="1">Tabla1[[#This Row],[HORAS DISPONIBLES]]/360</f>
        <v>0.8684722222222222</v>
      </c>
    </row>
    <row r="1023" spans="1:19" x14ac:dyDescent="0.2">
      <c r="A1023" s="1" t="s">
        <v>139</v>
      </c>
      <c r="B1023" s="1" t="s">
        <v>28</v>
      </c>
      <c r="C1023" s="1" t="str">
        <f ca="1">VLOOKUP(RANDBETWEEN(1,13),Tablas!$N$7:$O$19,2,0)</f>
        <v>PAVIMENTADORA</v>
      </c>
      <c r="D1023" s="1" t="s">
        <v>12</v>
      </c>
      <c r="E1023" s="1" t="s">
        <v>13</v>
      </c>
      <c r="F1023" s="1">
        <v>106</v>
      </c>
      <c r="G1023" s="1" t="s">
        <v>29</v>
      </c>
      <c r="H1023" s="1">
        <v>2914</v>
      </c>
      <c r="I1023" s="2">
        <f t="shared" ca="1" si="15"/>
        <v>43194</v>
      </c>
      <c r="J1023" s="1" t="str">
        <f ca="1">IFERROR(IF(YEAR(Tabla1[[#This Row],[FECHA EJEC.]])&gt;0,"CONFORME","STANDBY"),"PENDIENTE")</f>
        <v>CONFORME</v>
      </c>
      <c r="K1023" s="2">
        <f ca="1">IF(VLOOKUP(RANDBETWEEN(1,20),Tablas!$Q$6:$R$25,2,0)=0,"",Tabla1[[#This Row],[FECHA PROG.]]+VLOOKUP(RANDBETWEEN(1,20),Tablas!$Q$6:$R$25,2,0))</f>
        <v>43195</v>
      </c>
      <c r="L1023" s="7">
        <f ca="1">IF(Tabla1[[#This Row],[FECHA EJEC.]]="","",TIME(RANDBETWEEN(9,15),RANDBETWEEN(10,40),0))</f>
        <v>0.52152777777777781</v>
      </c>
      <c r="M1023" s="7">
        <f ca="1">IF(Tabla1[[#This Row],[FECHA EJEC.]]="","",Tabla1[[#This Row],[HORA INICIO]]+TIME(RANDBETWEEN(1,4),RANDBETWEEN(10,30),0))</f>
        <v>0.58125000000000004</v>
      </c>
      <c r="N1023" s="8">
        <f ca="1">IF(Tabla1[[#This Row],[FECHA EJEC.]]="","",HOUR(Tabla1[[#This Row],[HORA TERMINO]]-Tabla1[[#This Row],[HORA INICIO]])+MINUTE(Tabla1[[#This Row],[HORA TERMINO]]-Tabla1[[#This Row],[HORA INICIO]])/60)</f>
        <v>1.4333333333333333</v>
      </c>
      <c r="O1023" s="1" t="str">
        <f ca="1">IF(AND(K1023=I1023,J1023="CONFORME"),"FECHA CUMPLIDA",IF(J1023="STAND BY","STAND BY",IF(J1023=""," ",IF(Tabla1[[#This Row],[FECHA EJEC.]]="","PENDIENTE",CONCATENATE("RETRASO DE ",(K1023-I1023)," DIAS")))))</f>
        <v>RETRASO DE 1 DIAS</v>
      </c>
      <c r="P1023" s="2" t="str">
        <f ca="1">VLOOKUP(MONTH(Tabla1[[#This Row],[FECHA PROG.]]),Tabla2[],2,0)</f>
        <v>Abr</v>
      </c>
      <c r="Q1023" s="1">
        <f ca="1">YEAR(Tabla1[[#This Row],[FECHA PROG.]])</f>
        <v>2018</v>
      </c>
      <c r="R1023" s="8">
        <f ca="1">360-SUMIFS(Tabla1[HORAS],Tabla1[MÁQUINA],Tabla1[[#This Row],[MÁQUINA]],Tabla1[AÑO],Tabla1[[#This Row],[AÑO]],Tabla1[MES],Tabla1[[#This Row],[MES]])</f>
        <v>322.14999999999998</v>
      </c>
      <c r="S1023" s="17">
        <f ca="1">Tabla1[[#This Row],[HORAS DISPONIBLES]]/360</f>
        <v>0.894861111111111</v>
      </c>
    </row>
    <row r="1024" spans="1:19" x14ac:dyDescent="0.2">
      <c r="A1024" s="1" t="s">
        <v>144</v>
      </c>
      <c r="B1024" s="1" t="s">
        <v>36</v>
      </c>
      <c r="C1024" s="1" t="str">
        <f ca="1">VLOOKUP(RANDBETWEEN(1,13),Tablas!$N$7:$O$19,2,0)</f>
        <v>CARGADORA</v>
      </c>
      <c r="D1024" s="1" t="s">
        <v>12</v>
      </c>
      <c r="E1024" s="1" t="s">
        <v>21</v>
      </c>
      <c r="F1024" s="1">
        <v>107</v>
      </c>
      <c r="G1024" s="1" t="s">
        <v>25</v>
      </c>
      <c r="H1024" s="1">
        <v>1168</v>
      </c>
      <c r="I1024" s="2">
        <f t="shared" ca="1" si="15"/>
        <v>43561</v>
      </c>
      <c r="J1024" s="1" t="str">
        <f ca="1">IFERROR(IF(YEAR(Tabla1[[#This Row],[FECHA EJEC.]])&gt;0,"CONFORME","STANDBY"),"PENDIENTE")</f>
        <v>CONFORME</v>
      </c>
      <c r="K1024" s="2">
        <f ca="1">IF(VLOOKUP(RANDBETWEEN(1,20),Tablas!$Q$6:$R$25,2,0)=0,"",Tabla1[[#This Row],[FECHA PROG.]]+VLOOKUP(RANDBETWEEN(1,20),Tablas!$Q$6:$R$25,2,0))</f>
        <v>43564</v>
      </c>
      <c r="L1024" s="7">
        <f ca="1">IF(Tabla1[[#This Row],[FECHA EJEC.]]="","",TIME(RANDBETWEEN(9,15),RANDBETWEEN(10,40),0))</f>
        <v>0.43541666666666667</v>
      </c>
      <c r="M1024" s="7">
        <f ca="1">IF(Tabla1[[#This Row],[FECHA EJEC.]]="","",Tabla1[[#This Row],[HORA INICIO]]+TIME(RANDBETWEEN(1,4),RANDBETWEEN(10,30),0))</f>
        <v>0.48819444444444443</v>
      </c>
      <c r="N1024" s="8">
        <f ca="1">IF(Tabla1[[#This Row],[FECHA EJEC.]]="","",HOUR(Tabla1[[#This Row],[HORA TERMINO]]-Tabla1[[#This Row],[HORA INICIO]])+MINUTE(Tabla1[[#This Row],[HORA TERMINO]]-Tabla1[[#This Row],[HORA INICIO]])/60)</f>
        <v>1.2666666666666666</v>
      </c>
      <c r="O1024" s="1" t="str">
        <f ca="1">IF(AND(K1024=I1024,J1024="CONFORME"),"FECHA CUMPLIDA",IF(J1024="STAND BY","STAND BY",IF(J1024=""," ",IF(Tabla1[[#This Row],[FECHA EJEC.]]="","PENDIENTE",CONCATENATE("RETRASO DE ",(K1024-I1024)," DIAS")))))</f>
        <v>RETRASO DE 3 DIAS</v>
      </c>
      <c r="P1024" s="2" t="str">
        <f ca="1">VLOOKUP(MONTH(Tabla1[[#This Row],[FECHA PROG.]]),Tabla2[],2,0)</f>
        <v>Abr</v>
      </c>
      <c r="Q1024" s="1">
        <f ca="1">YEAR(Tabla1[[#This Row],[FECHA PROG.]])</f>
        <v>2019</v>
      </c>
      <c r="R1024" s="8">
        <f ca="1">360-SUMIFS(Tabla1[HORAS],Tabla1[MÁQUINA],Tabla1[[#This Row],[MÁQUINA]],Tabla1[AÑO],Tabla1[[#This Row],[AÑO]],Tabla1[MES],Tabla1[[#This Row],[MES]])</f>
        <v>355.5</v>
      </c>
      <c r="S1024" s="17">
        <f ca="1">Tabla1[[#This Row],[HORAS DISPONIBLES]]/360</f>
        <v>0.98750000000000004</v>
      </c>
    </row>
    <row r="1025" spans="1:19" x14ac:dyDescent="0.2">
      <c r="A1025" s="1" t="s">
        <v>150</v>
      </c>
      <c r="B1025" s="1" t="s">
        <v>46</v>
      </c>
      <c r="C1025" s="1" t="str">
        <f ca="1">VLOOKUP(RANDBETWEEN(1,13),Tablas!$N$7:$O$19,2,0)</f>
        <v>RETROEXCAVADORA</v>
      </c>
      <c r="D1025" s="1" t="s">
        <v>12</v>
      </c>
      <c r="E1025" s="1" t="s">
        <v>24</v>
      </c>
      <c r="F1025" s="1">
        <v>201</v>
      </c>
      <c r="G1025" s="1" t="s">
        <v>25</v>
      </c>
      <c r="H1025" s="1">
        <v>1168</v>
      </c>
      <c r="I1025" s="2">
        <f t="shared" ca="1" si="15"/>
        <v>43121</v>
      </c>
      <c r="J1025" s="1" t="str">
        <f ca="1">IFERROR(IF(YEAR(Tabla1[[#This Row],[FECHA EJEC.]])&gt;0,"CONFORME","STANDBY"),"PENDIENTE")</f>
        <v>CONFORME</v>
      </c>
      <c r="K1025" s="2">
        <f ca="1">IF(VLOOKUP(RANDBETWEEN(1,20),Tablas!$Q$6:$R$25,2,0)=0,"",Tabla1[[#This Row],[FECHA PROG.]]+VLOOKUP(RANDBETWEEN(1,20),Tablas!$Q$6:$R$25,2,0))</f>
        <v>43125</v>
      </c>
      <c r="L1025" s="7">
        <f ca="1">IF(Tabla1[[#This Row],[FECHA EJEC.]]="","",TIME(RANDBETWEEN(9,15),RANDBETWEEN(10,40),0))</f>
        <v>0.47291666666666665</v>
      </c>
      <c r="M1025" s="7">
        <f ca="1">IF(Tabla1[[#This Row],[FECHA EJEC.]]="","",Tabla1[[#This Row],[HORA INICIO]]+TIME(RANDBETWEEN(1,4),RANDBETWEEN(10,30),0))</f>
        <v>0.53333333333333333</v>
      </c>
      <c r="N1025" s="8">
        <f ca="1">IF(Tabla1[[#This Row],[FECHA EJEC.]]="","",HOUR(Tabla1[[#This Row],[HORA TERMINO]]-Tabla1[[#This Row],[HORA INICIO]])+MINUTE(Tabla1[[#This Row],[HORA TERMINO]]-Tabla1[[#This Row],[HORA INICIO]])/60)</f>
        <v>1.45</v>
      </c>
      <c r="O1025" s="1" t="str">
        <f ca="1">IF(AND(K1025=I1025,J1025="CONFORME"),"FECHA CUMPLIDA",IF(J1025="STAND BY","STAND BY",IF(J1025=""," ",IF(Tabla1[[#This Row],[FECHA EJEC.]]="","PENDIENTE",CONCATENATE("RETRASO DE ",(K1025-I1025)," DIAS")))))</f>
        <v>RETRASO DE 4 DIAS</v>
      </c>
      <c r="P1025" s="2" t="str">
        <f ca="1">VLOOKUP(MONTH(Tabla1[[#This Row],[FECHA PROG.]]),Tabla2[],2,0)</f>
        <v>Ene</v>
      </c>
      <c r="Q1025" s="1">
        <f ca="1">YEAR(Tabla1[[#This Row],[FECHA PROG.]])</f>
        <v>2018</v>
      </c>
      <c r="R1025" s="8">
        <f ca="1">360-SUMIFS(Tabla1[HORAS],Tabla1[MÁQUINA],Tabla1[[#This Row],[MÁQUINA]],Tabla1[AÑO],Tabla1[[#This Row],[AÑO]],Tabla1[MES],Tabla1[[#This Row],[MES]])</f>
        <v>355.38333333333333</v>
      </c>
      <c r="S1025" s="17">
        <f ca="1">Tabla1[[#This Row],[HORAS DISPONIBLES]]/360</f>
        <v>0.98717592592592596</v>
      </c>
    </row>
    <row r="1026" spans="1:19" x14ac:dyDescent="0.2">
      <c r="A1026" s="1" t="s">
        <v>151</v>
      </c>
      <c r="B1026" s="1" t="s">
        <v>47</v>
      </c>
      <c r="C1026" s="1" t="str">
        <f ca="1">VLOOKUP(RANDBETWEEN(1,13),Tablas!$N$7:$O$19,2,0)</f>
        <v>DRAGALINA</v>
      </c>
      <c r="D1026" s="1" t="s">
        <v>12</v>
      </c>
      <c r="E1026" s="1" t="s">
        <v>13</v>
      </c>
      <c r="F1026" s="1">
        <v>107</v>
      </c>
      <c r="G1026" s="1" t="s">
        <v>14</v>
      </c>
      <c r="H1026" s="1">
        <v>1420</v>
      </c>
      <c r="I1026" s="2">
        <f t="shared" ref="I1026:I1089" ca="1" si="16">RANDBETWEEN(43101,43616)</f>
        <v>43400</v>
      </c>
      <c r="J1026" s="1" t="str">
        <f ca="1">IFERROR(IF(YEAR(Tabla1[[#This Row],[FECHA EJEC.]])&gt;0,"CONFORME","STANDBY"),"PENDIENTE")</f>
        <v>PENDIENTE</v>
      </c>
      <c r="K1026" s="2" t="str">
        <f ca="1">IF(VLOOKUP(RANDBETWEEN(1,20),Tablas!$Q$6:$R$25,2,0)=0,"",Tabla1[[#This Row],[FECHA PROG.]]+VLOOKUP(RANDBETWEEN(1,20),Tablas!$Q$6:$R$25,2,0))</f>
        <v/>
      </c>
      <c r="L1026" s="7" t="str">
        <f ca="1">IF(Tabla1[[#This Row],[FECHA EJEC.]]="","",TIME(RANDBETWEEN(9,15),RANDBETWEEN(10,40),0))</f>
        <v/>
      </c>
      <c r="M1026" s="7" t="str">
        <f ca="1">IF(Tabla1[[#This Row],[FECHA EJEC.]]="","",Tabla1[[#This Row],[HORA INICIO]]+TIME(RANDBETWEEN(1,4),RANDBETWEEN(10,30),0))</f>
        <v/>
      </c>
      <c r="N1026" s="8" t="str">
        <f ca="1">IF(Tabla1[[#This Row],[FECHA EJEC.]]="","",HOUR(Tabla1[[#This Row],[HORA TERMINO]]-Tabla1[[#This Row],[HORA INICIO]])+MINUTE(Tabla1[[#This Row],[HORA TERMINO]]-Tabla1[[#This Row],[HORA INICIO]])/60)</f>
        <v/>
      </c>
      <c r="O1026" s="1" t="str">
        <f ca="1">IF(AND(K1026=I1026,J1026="CONFORME"),"FECHA CUMPLIDA",IF(J1026="STAND BY","STAND BY",IF(J1026=""," ",IF(Tabla1[[#This Row],[FECHA EJEC.]]="","PENDIENTE",CONCATENATE("RETRASO DE ",(K1026-I1026)," DIAS")))))</f>
        <v>PENDIENTE</v>
      </c>
      <c r="P1026" s="2" t="str">
        <f ca="1">VLOOKUP(MONTH(Tabla1[[#This Row],[FECHA PROG.]]),Tabla2[],2,0)</f>
        <v>Oct</v>
      </c>
      <c r="Q1026" s="1">
        <f ca="1">YEAR(Tabla1[[#This Row],[FECHA PROG.]])</f>
        <v>2018</v>
      </c>
      <c r="R1026" s="8">
        <f ca="1">360-SUMIFS(Tabla1[HORAS],Tabla1[MÁQUINA],Tabla1[[#This Row],[MÁQUINA]],Tabla1[AÑO],Tabla1[[#This Row],[AÑO]],Tabla1[MES],Tabla1[[#This Row],[MES]])</f>
        <v>348.95</v>
      </c>
      <c r="S1026" s="17">
        <f ca="1">Tabla1[[#This Row],[HORAS DISPONIBLES]]/360</f>
        <v>0.96930555555555553</v>
      </c>
    </row>
    <row r="1027" spans="1:19" x14ac:dyDescent="0.2">
      <c r="A1027" s="1" t="s">
        <v>153</v>
      </c>
      <c r="B1027" s="1" t="s">
        <v>57</v>
      </c>
      <c r="C1027" s="1" t="str">
        <f ca="1">VLOOKUP(RANDBETWEEN(1,13),Tablas!$N$7:$O$19,2,0)</f>
        <v>EXCAVADORA</v>
      </c>
      <c r="E1027" s="1" t="s">
        <v>21</v>
      </c>
      <c r="F1027" s="1">
        <v>107</v>
      </c>
      <c r="G1027" s="1" t="s">
        <v>106</v>
      </c>
      <c r="H1027" s="1">
        <v>1911</v>
      </c>
      <c r="I1027" s="2">
        <f t="shared" ca="1" si="16"/>
        <v>43511</v>
      </c>
      <c r="J1027" s="1" t="str">
        <f ca="1">IFERROR(IF(YEAR(Tabla1[[#This Row],[FECHA EJEC.]])&gt;0,"CONFORME","STANDBY"),"PENDIENTE")</f>
        <v>PENDIENTE</v>
      </c>
      <c r="K1027" s="2" t="str">
        <f ca="1">IF(VLOOKUP(RANDBETWEEN(1,20),Tablas!$Q$6:$R$25,2,0)=0,"",Tabla1[[#This Row],[FECHA PROG.]]+VLOOKUP(RANDBETWEEN(1,20),Tablas!$Q$6:$R$25,2,0))</f>
        <v/>
      </c>
      <c r="L1027" s="7" t="str">
        <f ca="1">IF(Tabla1[[#This Row],[FECHA EJEC.]]="","",TIME(RANDBETWEEN(9,15),RANDBETWEEN(10,40),0))</f>
        <v/>
      </c>
      <c r="M1027" s="7" t="str">
        <f ca="1">IF(Tabla1[[#This Row],[FECHA EJEC.]]="","",Tabla1[[#This Row],[HORA INICIO]]+TIME(RANDBETWEEN(1,4),RANDBETWEEN(10,30),0))</f>
        <v/>
      </c>
      <c r="N1027" s="8" t="str">
        <f ca="1">IF(Tabla1[[#This Row],[FECHA EJEC.]]="","",HOUR(Tabla1[[#This Row],[HORA TERMINO]]-Tabla1[[#This Row],[HORA INICIO]])+MINUTE(Tabla1[[#This Row],[HORA TERMINO]]-Tabla1[[#This Row],[HORA INICIO]])/60)</f>
        <v/>
      </c>
      <c r="O1027" s="1" t="str">
        <f ca="1">IF(AND(K1027=I1027,J1027="CONFORME"),"FECHA CUMPLIDA",IF(J1027="STAND BY","STAND BY",IF(J1027=""," ",IF(Tabla1[[#This Row],[FECHA EJEC.]]="","PENDIENTE",CONCATENATE("RETRASO DE ",(K1027-I1027)," DIAS")))))</f>
        <v>PENDIENTE</v>
      </c>
      <c r="P1027" s="2" t="str">
        <f ca="1">VLOOKUP(MONTH(Tabla1[[#This Row],[FECHA PROG.]]),Tabla2[],2,0)</f>
        <v>Feb</v>
      </c>
      <c r="Q1027" s="1">
        <f ca="1">YEAR(Tabla1[[#This Row],[FECHA PROG.]])</f>
        <v>2019</v>
      </c>
      <c r="R1027" s="8">
        <f ca="1">360-SUMIFS(Tabla1[HORAS],Tabla1[MÁQUINA],Tabla1[[#This Row],[MÁQUINA]],Tabla1[AÑO],Tabla1[[#This Row],[AÑO]],Tabla1[MES],Tabla1[[#This Row],[MES]])</f>
        <v>356.63333333333333</v>
      </c>
      <c r="S1027" s="17">
        <f ca="1">Tabla1[[#This Row],[HORAS DISPONIBLES]]/360</f>
        <v>0.99064814814814817</v>
      </c>
    </row>
    <row r="1028" spans="1:19" x14ac:dyDescent="0.2">
      <c r="A1028" s="1" t="s">
        <v>176</v>
      </c>
      <c r="B1028" s="1" t="s">
        <v>86</v>
      </c>
      <c r="C1028" s="1" t="str">
        <f ca="1">VLOOKUP(RANDBETWEEN(1,13),Tablas!$N$7:$O$19,2,0)</f>
        <v>ESCREPA</v>
      </c>
      <c r="E1028" s="1" t="s">
        <v>18</v>
      </c>
      <c r="F1028" s="1">
        <v>201</v>
      </c>
      <c r="G1028" s="1" t="s">
        <v>106</v>
      </c>
      <c r="H1028" s="1">
        <v>1911</v>
      </c>
      <c r="I1028" s="2">
        <f t="shared" ca="1" si="16"/>
        <v>43584</v>
      </c>
      <c r="J1028" s="1" t="str">
        <f ca="1">IFERROR(IF(YEAR(Tabla1[[#This Row],[FECHA EJEC.]])&gt;0,"CONFORME","STANDBY"),"PENDIENTE")</f>
        <v>PENDIENTE</v>
      </c>
      <c r="K1028" s="2" t="str">
        <f ca="1">IF(VLOOKUP(RANDBETWEEN(1,20),Tablas!$Q$6:$R$25,2,0)=0,"",Tabla1[[#This Row],[FECHA PROG.]]+VLOOKUP(RANDBETWEEN(1,20),Tablas!$Q$6:$R$25,2,0))</f>
        <v/>
      </c>
      <c r="L1028" s="7" t="str">
        <f ca="1">IF(Tabla1[[#This Row],[FECHA EJEC.]]="","",TIME(RANDBETWEEN(9,15),RANDBETWEEN(10,40),0))</f>
        <v/>
      </c>
      <c r="M1028" s="7" t="str">
        <f ca="1">IF(Tabla1[[#This Row],[FECHA EJEC.]]="","",Tabla1[[#This Row],[HORA INICIO]]+TIME(RANDBETWEEN(1,4),RANDBETWEEN(10,30),0))</f>
        <v/>
      </c>
      <c r="N1028" s="8" t="str">
        <f ca="1">IF(Tabla1[[#This Row],[FECHA EJEC.]]="","",HOUR(Tabla1[[#This Row],[HORA TERMINO]]-Tabla1[[#This Row],[HORA INICIO]])+MINUTE(Tabla1[[#This Row],[HORA TERMINO]]-Tabla1[[#This Row],[HORA INICIO]])/60)</f>
        <v/>
      </c>
      <c r="O1028" s="1" t="str">
        <f ca="1">IF(AND(K1028=I1028,J1028="CONFORME"),"FECHA CUMPLIDA",IF(J1028="STAND BY","STAND BY",IF(J1028=""," ",IF(Tabla1[[#This Row],[FECHA EJEC.]]="","PENDIENTE",CONCATENATE("RETRASO DE ",(K1028-I1028)," DIAS")))))</f>
        <v>PENDIENTE</v>
      </c>
      <c r="P1028" s="2" t="str">
        <f ca="1">VLOOKUP(MONTH(Tabla1[[#This Row],[FECHA PROG.]]),Tabla2[],2,0)</f>
        <v>Abr</v>
      </c>
      <c r="Q1028" s="1">
        <f ca="1">YEAR(Tabla1[[#This Row],[FECHA PROG.]])</f>
        <v>2019</v>
      </c>
      <c r="R1028" s="8">
        <f ca="1">360-SUMIFS(Tabla1[HORAS],Tabla1[MÁQUINA],Tabla1[[#This Row],[MÁQUINA]],Tabla1[AÑO],Tabla1[[#This Row],[AÑO]],Tabla1[MES],Tabla1[[#This Row],[MES]])</f>
        <v>360</v>
      </c>
      <c r="S1028" s="17">
        <f ca="1">Tabla1[[#This Row],[HORAS DISPONIBLES]]/360</f>
        <v>1</v>
      </c>
    </row>
    <row r="1029" spans="1:19" x14ac:dyDescent="0.2">
      <c r="A1029" s="1" t="s">
        <v>177</v>
      </c>
      <c r="B1029" s="1" t="s">
        <v>87</v>
      </c>
      <c r="C1029" s="1" t="str">
        <f ca="1">VLOOKUP(RANDBETWEEN(1,13),Tablas!$N$7:$O$19,2,0)</f>
        <v>ESCREPA</v>
      </c>
      <c r="E1029" s="1" t="s">
        <v>18</v>
      </c>
      <c r="F1029" s="1">
        <v>201</v>
      </c>
      <c r="G1029" s="1" t="s">
        <v>106</v>
      </c>
      <c r="H1029" s="1">
        <v>1911</v>
      </c>
      <c r="I1029" s="2">
        <f t="shared" ca="1" si="16"/>
        <v>43551</v>
      </c>
      <c r="J1029" s="1" t="str">
        <f ca="1">IFERROR(IF(YEAR(Tabla1[[#This Row],[FECHA EJEC.]])&gt;0,"CONFORME","STANDBY"),"PENDIENTE")</f>
        <v>CONFORME</v>
      </c>
      <c r="K1029" s="2">
        <f ca="1">IF(VLOOKUP(RANDBETWEEN(1,20),Tablas!$Q$6:$R$25,2,0)=0,"",Tabla1[[#This Row],[FECHA PROG.]]+VLOOKUP(RANDBETWEEN(1,20),Tablas!$Q$6:$R$25,2,0))</f>
        <v>43552</v>
      </c>
      <c r="L1029" s="7">
        <f ca="1">IF(Tabla1[[#This Row],[FECHA EJEC.]]="","",TIME(RANDBETWEEN(9,15),RANDBETWEEN(10,40),0))</f>
        <v>0.46875</v>
      </c>
      <c r="M1029" s="7">
        <f ca="1">IF(Tabla1[[#This Row],[FECHA EJEC.]]="","",Tabla1[[#This Row],[HORA INICIO]]+TIME(RANDBETWEEN(1,4),RANDBETWEEN(10,30),0))</f>
        <v>0.56458333333333333</v>
      </c>
      <c r="N1029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1029" s="1" t="str">
        <f ca="1">IF(AND(K1029=I1029,J1029="CONFORME"),"FECHA CUMPLIDA",IF(J1029="STAND BY","STAND BY",IF(J1029=""," ",IF(Tabla1[[#This Row],[FECHA EJEC.]]="","PENDIENTE",CONCATENATE("RETRASO DE ",(K1029-I1029)," DIAS")))))</f>
        <v>RETRASO DE 1 DIAS</v>
      </c>
      <c r="P1029" s="2" t="str">
        <f ca="1">VLOOKUP(MONTH(Tabla1[[#This Row],[FECHA PROG.]]),Tabla2[],2,0)</f>
        <v>Mar</v>
      </c>
      <c r="Q1029" s="1">
        <f ca="1">YEAR(Tabla1[[#This Row],[FECHA PROG.]])</f>
        <v>2019</v>
      </c>
      <c r="R1029" s="8">
        <f ca="1">360-SUMIFS(Tabla1[HORAS],Tabla1[MÁQUINA],Tabla1[[#This Row],[MÁQUINA]],Tabla1[AÑO],Tabla1[[#This Row],[AÑO]],Tabla1[MES],Tabla1[[#This Row],[MES]])</f>
        <v>357.7</v>
      </c>
      <c r="S1029" s="17">
        <f ca="1">Tabla1[[#This Row],[HORAS DISPONIBLES]]/360</f>
        <v>0.99361111111111111</v>
      </c>
    </row>
    <row r="1030" spans="1:19" x14ac:dyDescent="0.2">
      <c r="A1030" s="1" t="s">
        <v>178</v>
      </c>
      <c r="B1030" s="1" t="s">
        <v>88</v>
      </c>
      <c r="C1030" s="1" t="str">
        <f ca="1">VLOOKUP(RANDBETWEEN(1,13),Tablas!$N$7:$O$19,2,0)</f>
        <v>ESCREPA</v>
      </c>
      <c r="E1030" s="1" t="s">
        <v>18</v>
      </c>
      <c r="F1030" s="1">
        <v>201</v>
      </c>
      <c r="G1030" s="1" t="s">
        <v>106</v>
      </c>
      <c r="H1030" s="1">
        <v>1911</v>
      </c>
      <c r="I1030" s="2">
        <f t="shared" ca="1" si="16"/>
        <v>43503</v>
      </c>
      <c r="J1030" s="1" t="str">
        <f ca="1">IFERROR(IF(YEAR(Tabla1[[#This Row],[FECHA EJEC.]])&gt;0,"CONFORME","STANDBY"),"PENDIENTE")</f>
        <v>CONFORME</v>
      </c>
      <c r="K1030" s="2">
        <f ca="1">IF(VLOOKUP(RANDBETWEEN(1,20),Tablas!$Q$6:$R$25,2,0)=0,"",Tabla1[[#This Row],[FECHA PROG.]]+VLOOKUP(RANDBETWEEN(1,20),Tablas!$Q$6:$R$25,2,0))</f>
        <v>43504</v>
      </c>
      <c r="L1030" s="7">
        <f ca="1">IF(Tabla1[[#This Row],[FECHA EJEC.]]="","",TIME(RANDBETWEEN(9,15),RANDBETWEEN(10,40),0))</f>
        <v>0.52638888888888891</v>
      </c>
      <c r="M1030" s="7">
        <f ca="1">IF(Tabla1[[#This Row],[FECHA EJEC.]]="","",Tabla1[[#This Row],[HORA INICIO]]+TIME(RANDBETWEEN(1,4),RANDBETWEEN(10,30),0))</f>
        <v>0.70694444444444449</v>
      </c>
      <c r="N1030" s="8">
        <f ca="1">IF(Tabla1[[#This Row],[FECHA EJEC.]]="","",HOUR(Tabla1[[#This Row],[HORA TERMINO]]-Tabla1[[#This Row],[HORA INICIO]])+MINUTE(Tabla1[[#This Row],[HORA TERMINO]]-Tabla1[[#This Row],[HORA INICIO]])/60)</f>
        <v>4.333333333333333</v>
      </c>
      <c r="O1030" s="1" t="str">
        <f ca="1">IF(AND(K1030=I1030,J1030="CONFORME"),"FECHA CUMPLIDA",IF(J1030="STAND BY","STAND BY",IF(J1030=""," ",IF(Tabla1[[#This Row],[FECHA EJEC.]]="","PENDIENTE",CONCATENATE("RETRASO DE ",(K1030-I1030)," DIAS")))))</f>
        <v>RETRASO DE 1 DIAS</v>
      </c>
      <c r="P1030" s="2" t="str">
        <f ca="1">VLOOKUP(MONTH(Tabla1[[#This Row],[FECHA PROG.]]),Tabla2[],2,0)</f>
        <v>Feb</v>
      </c>
      <c r="Q1030" s="1">
        <f ca="1">YEAR(Tabla1[[#This Row],[FECHA PROG.]])</f>
        <v>2019</v>
      </c>
      <c r="R1030" s="8">
        <f ca="1">360-SUMIFS(Tabla1[HORAS],Tabla1[MÁQUINA],Tabla1[[#This Row],[MÁQUINA]],Tabla1[AÑO],Tabla1[[#This Row],[AÑO]],Tabla1[MES],Tabla1[[#This Row],[MES]])</f>
        <v>351.31666666666666</v>
      </c>
      <c r="S1030" s="17">
        <f ca="1">Tabla1[[#This Row],[HORAS DISPONIBLES]]/360</f>
        <v>0.9758796296296296</v>
      </c>
    </row>
    <row r="1031" spans="1:19" x14ac:dyDescent="0.2">
      <c r="A1031" s="1" t="s">
        <v>179</v>
      </c>
      <c r="B1031" s="1" t="s">
        <v>89</v>
      </c>
      <c r="C1031" s="1" t="str">
        <f ca="1">VLOOKUP(RANDBETWEEN(1,13),Tablas!$N$7:$O$19,2,0)</f>
        <v>COMPACTADORA</v>
      </c>
      <c r="E1031" s="1" t="s">
        <v>18</v>
      </c>
      <c r="F1031" s="1">
        <v>201</v>
      </c>
      <c r="G1031" s="1" t="s">
        <v>106</v>
      </c>
      <c r="H1031" s="1">
        <v>1911</v>
      </c>
      <c r="I1031" s="2">
        <f t="shared" ca="1" si="16"/>
        <v>43299</v>
      </c>
      <c r="J1031" s="1" t="str">
        <f ca="1">IFERROR(IF(YEAR(Tabla1[[#This Row],[FECHA EJEC.]])&gt;0,"CONFORME","STANDBY"),"PENDIENTE")</f>
        <v>CONFORME</v>
      </c>
      <c r="K1031" s="2">
        <f ca="1">IF(VLOOKUP(RANDBETWEEN(1,20),Tablas!$Q$6:$R$25,2,0)=0,"",Tabla1[[#This Row],[FECHA PROG.]]+VLOOKUP(RANDBETWEEN(1,20),Tablas!$Q$6:$R$25,2,0))</f>
        <v>43300</v>
      </c>
      <c r="L1031" s="7">
        <f ca="1">IF(Tabla1[[#This Row],[FECHA EJEC.]]="","",TIME(RANDBETWEEN(9,15),RANDBETWEEN(10,40),0))</f>
        <v>0.47708333333333336</v>
      </c>
      <c r="M1031" s="7">
        <f ca="1">IF(Tabla1[[#This Row],[FECHA EJEC.]]="","",Tabla1[[#This Row],[HORA INICIO]]+TIME(RANDBETWEEN(1,4),RANDBETWEEN(10,30),0))</f>
        <v>0.65625</v>
      </c>
      <c r="N1031" s="8">
        <f ca="1">IF(Tabla1[[#This Row],[FECHA EJEC.]]="","",HOUR(Tabla1[[#This Row],[HORA TERMINO]]-Tabla1[[#This Row],[HORA INICIO]])+MINUTE(Tabla1[[#This Row],[HORA TERMINO]]-Tabla1[[#This Row],[HORA INICIO]])/60)</f>
        <v>4.3</v>
      </c>
      <c r="O1031" s="1" t="str">
        <f ca="1">IF(AND(K1031=I1031,J1031="CONFORME"),"FECHA CUMPLIDA",IF(J1031="STAND BY","STAND BY",IF(J1031=""," ",IF(Tabla1[[#This Row],[FECHA EJEC.]]="","PENDIENTE",CONCATENATE("RETRASO DE ",(K1031-I1031)," DIAS")))))</f>
        <v>RETRASO DE 1 DIAS</v>
      </c>
      <c r="P1031" s="2" t="str">
        <f ca="1">VLOOKUP(MONTH(Tabla1[[#This Row],[FECHA PROG.]]),Tabla2[],2,0)</f>
        <v>Jul</v>
      </c>
      <c r="Q1031" s="1">
        <f ca="1">YEAR(Tabla1[[#This Row],[FECHA PROG.]])</f>
        <v>2018</v>
      </c>
      <c r="R1031" s="8">
        <f ca="1">360-SUMIFS(Tabla1[HORAS],Tabla1[MÁQUINA],Tabla1[[#This Row],[MÁQUINA]],Tabla1[AÑO],Tabla1[[#This Row],[AÑO]],Tabla1[MES],Tabla1[[#This Row],[MES]])</f>
        <v>355.7</v>
      </c>
      <c r="S1031" s="17">
        <f ca="1">Tabla1[[#This Row],[HORAS DISPONIBLES]]/360</f>
        <v>0.98805555555555558</v>
      </c>
    </row>
    <row r="1032" spans="1:19" x14ac:dyDescent="0.2">
      <c r="A1032" s="1" t="s">
        <v>180</v>
      </c>
      <c r="B1032" s="1" t="s">
        <v>90</v>
      </c>
      <c r="C1032" s="1" t="str">
        <f ca="1">VLOOKUP(RANDBETWEEN(1,13),Tablas!$N$7:$O$19,2,0)</f>
        <v>COMPACTADORA</v>
      </c>
      <c r="E1032" s="1" t="s">
        <v>18</v>
      </c>
      <c r="F1032" s="1">
        <v>201</v>
      </c>
      <c r="G1032" s="1" t="s">
        <v>106</v>
      </c>
      <c r="H1032" s="1">
        <v>1911</v>
      </c>
      <c r="I1032" s="2">
        <f t="shared" ca="1" si="16"/>
        <v>43383</v>
      </c>
      <c r="J1032" s="1" t="str">
        <f ca="1">IFERROR(IF(YEAR(Tabla1[[#This Row],[FECHA EJEC.]])&gt;0,"CONFORME","STANDBY"),"PENDIENTE")</f>
        <v>PENDIENTE</v>
      </c>
      <c r="K1032" s="2" t="str">
        <f ca="1">IF(VLOOKUP(RANDBETWEEN(1,20),Tablas!$Q$6:$R$25,2,0)=0,"",Tabla1[[#This Row],[FECHA PROG.]]+VLOOKUP(RANDBETWEEN(1,20),Tablas!$Q$6:$R$25,2,0))</f>
        <v/>
      </c>
      <c r="L1032" s="7" t="str">
        <f ca="1">IF(Tabla1[[#This Row],[FECHA EJEC.]]="","",TIME(RANDBETWEEN(9,15),RANDBETWEEN(10,40),0))</f>
        <v/>
      </c>
      <c r="M1032" s="7" t="str">
        <f ca="1">IF(Tabla1[[#This Row],[FECHA EJEC.]]="","",Tabla1[[#This Row],[HORA INICIO]]+TIME(RANDBETWEEN(1,4),RANDBETWEEN(10,30),0))</f>
        <v/>
      </c>
      <c r="N1032" s="8" t="str">
        <f ca="1">IF(Tabla1[[#This Row],[FECHA EJEC.]]="","",HOUR(Tabla1[[#This Row],[HORA TERMINO]]-Tabla1[[#This Row],[HORA INICIO]])+MINUTE(Tabla1[[#This Row],[HORA TERMINO]]-Tabla1[[#This Row],[HORA INICIO]])/60)</f>
        <v/>
      </c>
      <c r="O1032" s="1" t="str">
        <f ca="1">IF(AND(K1032=I1032,J1032="CONFORME"),"FECHA CUMPLIDA",IF(J1032="STAND BY","STAND BY",IF(J1032=""," ",IF(Tabla1[[#This Row],[FECHA EJEC.]]="","PENDIENTE",CONCATENATE("RETRASO DE ",(K1032-I1032)," DIAS")))))</f>
        <v>PENDIENTE</v>
      </c>
      <c r="P1032" s="2" t="str">
        <f ca="1">VLOOKUP(MONTH(Tabla1[[#This Row],[FECHA PROG.]]),Tabla2[],2,0)</f>
        <v>Oct</v>
      </c>
      <c r="Q1032" s="1">
        <f ca="1">YEAR(Tabla1[[#This Row],[FECHA PROG.]])</f>
        <v>2018</v>
      </c>
      <c r="R1032" s="8">
        <f ca="1">360-SUMIFS(Tabla1[HORAS],Tabla1[MÁQUINA],Tabla1[[#This Row],[MÁQUINA]],Tabla1[AÑO],Tabla1[[#This Row],[AÑO]],Tabla1[MES],Tabla1[[#This Row],[MES]])</f>
        <v>360</v>
      </c>
      <c r="S1032" s="17">
        <f ca="1">Tabla1[[#This Row],[HORAS DISPONIBLES]]/360</f>
        <v>1</v>
      </c>
    </row>
    <row r="1033" spans="1:19" x14ac:dyDescent="0.2">
      <c r="A1033" s="1" t="s">
        <v>181</v>
      </c>
      <c r="B1033" s="1" t="s">
        <v>91</v>
      </c>
      <c r="C1033" s="1" t="str">
        <f ca="1">VLOOKUP(RANDBETWEEN(1,13),Tablas!$N$7:$O$19,2,0)</f>
        <v>DRAGALINA</v>
      </c>
      <c r="E1033" s="1" t="s">
        <v>18</v>
      </c>
      <c r="F1033" s="1">
        <v>201</v>
      </c>
      <c r="G1033" s="1" t="s">
        <v>55</v>
      </c>
      <c r="H1033" s="1">
        <v>1911</v>
      </c>
      <c r="I1033" s="2">
        <f t="shared" ca="1" si="16"/>
        <v>43548</v>
      </c>
      <c r="J1033" s="1" t="str">
        <f ca="1">IFERROR(IF(YEAR(Tabla1[[#This Row],[FECHA EJEC.]])&gt;0,"CONFORME","STANDBY"),"PENDIENTE")</f>
        <v>PENDIENTE</v>
      </c>
      <c r="K1033" s="2" t="str">
        <f ca="1">IF(VLOOKUP(RANDBETWEEN(1,20),Tablas!$Q$6:$R$25,2,0)=0,"",Tabla1[[#This Row],[FECHA PROG.]]+VLOOKUP(RANDBETWEEN(1,20),Tablas!$Q$6:$R$25,2,0))</f>
        <v/>
      </c>
      <c r="L1033" s="7" t="str">
        <f ca="1">IF(Tabla1[[#This Row],[FECHA EJEC.]]="","",TIME(RANDBETWEEN(9,15),RANDBETWEEN(10,40),0))</f>
        <v/>
      </c>
      <c r="M1033" s="7" t="str">
        <f ca="1">IF(Tabla1[[#This Row],[FECHA EJEC.]]="","",Tabla1[[#This Row],[HORA INICIO]]+TIME(RANDBETWEEN(1,4),RANDBETWEEN(10,30),0))</f>
        <v/>
      </c>
      <c r="N1033" s="8" t="str">
        <f ca="1">IF(Tabla1[[#This Row],[FECHA EJEC.]]="","",HOUR(Tabla1[[#This Row],[HORA TERMINO]]-Tabla1[[#This Row],[HORA INICIO]])+MINUTE(Tabla1[[#This Row],[HORA TERMINO]]-Tabla1[[#This Row],[HORA INICIO]])/60)</f>
        <v/>
      </c>
      <c r="O1033" s="1" t="str">
        <f ca="1">IF(AND(K1033=I1033,J1033="CONFORME"),"FECHA CUMPLIDA",IF(J1033="STAND BY","STAND BY",IF(J1033=""," ",IF(Tabla1[[#This Row],[FECHA EJEC.]]="","PENDIENTE",CONCATENATE("RETRASO DE ",(K1033-I1033)," DIAS")))))</f>
        <v>PENDIENTE</v>
      </c>
      <c r="P1033" s="2" t="str">
        <f ca="1">VLOOKUP(MONTH(Tabla1[[#This Row],[FECHA PROG.]]),Tabla2[],2,0)</f>
        <v>Mar</v>
      </c>
      <c r="Q1033" s="1">
        <f ca="1">YEAR(Tabla1[[#This Row],[FECHA PROG.]])</f>
        <v>2019</v>
      </c>
      <c r="R1033" s="8">
        <f ca="1">360-SUMIFS(Tabla1[HORAS],Tabla1[MÁQUINA],Tabla1[[#This Row],[MÁQUINA]],Tabla1[AÑO],Tabla1[[#This Row],[AÑO]],Tabla1[MES],Tabla1[[#This Row],[MES]])</f>
        <v>357.5</v>
      </c>
      <c r="S1033" s="17">
        <f ca="1">Tabla1[[#This Row],[HORAS DISPONIBLES]]/360</f>
        <v>0.99305555555555558</v>
      </c>
    </row>
    <row r="1034" spans="1:19" x14ac:dyDescent="0.2">
      <c r="A1034" s="1" t="s">
        <v>182</v>
      </c>
      <c r="B1034" s="1" t="s">
        <v>92</v>
      </c>
      <c r="C1034" s="1" t="str">
        <f ca="1">VLOOKUP(RANDBETWEEN(1,13),Tablas!$N$7:$O$19,2,0)</f>
        <v>LAS VOLQUETAS</v>
      </c>
      <c r="E1034" s="1" t="s">
        <v>18</v>
      </c>
      <c r="F1034" s="1">
        <v>201</v>
      </c>
      <c r="G1034" s="1" t="s">
        <v>55</v>
      </c>
      <c r="H1034" s="1">
        <v>1911</v>
      </c>
      <c r="I1034" s="2">
        <f t="shared" ca="1" si="16"/>
        <v>43582</v>
      </c>
      <c r="J1034" s="1" t="str">
        <f ca="1">IFERROR(IF(YEAR(Tabla1[[#This Row],[FECHA EJEC.]])&gt;0,"CONFORME","STANDBY"),"PENDIENTE")</f>
        <v>CONFORME</v>
      </c>
      <c r="K1034" s="2">
        <f ca="1">IF(VLOOKUP(RANDBETWEEN(1,20),Tablas!$Q$6:$R$25,2,0)=0,"",Tabla1[[#This Row],[FECHA PROG.]]+VLOOKUP(RANDBETWEEN(1,20),Tablas!$Q$6:$R$25,2,0))</f>
        <v>43583</v>
      </c>
      <c r="L1034" s="7">
        <f ca="1">IF(Tabla1[[#This Row],[FECHA EJEC.]]="","",TIME(RANDBETWEEN(9,15),RANDBETWEEN(10,40),0))</f>
        <v>0.39305555555555555</v>
      </c>
      <c r="M1034" s="7">
        <f ca="1">IF(Tabla1[[#This Row],[FECHA EJEC.]]="","",Tabla1[[#This Row],[HORA INICIO]]+TIME(RANDBETWEEN(1,4),RANDBETWEEN(10,30),0))</f>
        <v>0.53402777777777777</v>
      </c>
      <c r="N1034" s="8">
        <f ca="1">IF(Tabla1[[#This Row],[FECHA EJEC.]]="","",HOUR(Tabla1[[#This Row],[HORA TERMINO]]-Tabla1[[#This Row],[HORA INICIO]])+MINUTE(Tabla1[[#This Row],[HORA TERMINO]]-Tabla1[[#This Row],[HORA INICIO]])/60)</f>
        <v>3.3833333333333333</v>
      </c>
      <c r="O1034" s="1" t="str">
        <f ca="1">IF(AND(K1034=I1034,J1034="CONFORME"),"FECHA CUMPLIDA",IF(J1034="STAND BY","STAND BY",IF(J1034=""," ",IF(Tabla1[[#This Row],[FECHA EJEC.]]="","PENDIENTE",CONCATENATE("RETRASO DE ",(K1034-I1034)," DIAS")))))</f>
        <v>RETRASO DE 1 DIAS</v>
      </c>
      <c r="P1034" s="2" t="str">
        <f ca="1">VLOOKUP(MONTH(Tabla1[[#This Row],[FECHA PROG.]]),Tabla2[],2,0)</f>
        <v>Abr</v>
      </c>
      <c r="Q1034" s="1">
        <f ca="1">YEAR(Tabla1[[#This Row],[FECHA PROG.]])</f>
        <v>2019</v>
      </c>
      <c r="R1034" s="8">
        <f ca="1">360-SUMIFS(Tabla1[HORAS],Tabla1[MÁQUINA],Tabla1[[#This Row],[MÁQUINA]],Tabla1[AÑO],Tabla1[[#This Row],[AÑO]],Tabla1[MES],Tabla1[[#This Row],[MES]])</f>
        <v>356.61666666666667</v>
      </c>
      <c r="S1034" s="17">
        <f ca="1">Tabla1[[#This Row],[HORAS DISPONIBLES]]/360</f>
        <v>0.9906018518518519</v>
      </c>
    </row>
    <row r="1035" spans="1:19" x14ac:dyDescent="0.2">
      <c r="A1035" s="1" t="s">
        <v>183</v>
      </c>
      <c r="B1035" s="1" t="s">
        <v>93</v>
      </c>
      <c r="C1035" s="1" t="str">
        <f ca="1">VLOOKUP(RANDBETWEEN(1,13),Tablas!$N$7:$O$19,2,0)</f>
        <v>TRACTORES</v>
      </c>
      <c r="E1035" s="1" t="s">
        <v>18</v>
      </c>
      <c r="F1035" s="1">
        <v>201</v>
      </c>
      <c r="G1035" s="1" t="s">
        <v>55</v>
      </c>
      <c r="H1035" s="1">
        <v>1911</v>
      </c>
      <c r="I1035" s="2">
        <f t="shared" ca="1" si="16"/>
        <v>43313</v>
      </c>
      <c r="J1035" s="1" t="str">
        <f ca="1">IFERROR(IF(YEAR(Tabla1[[#This Row],[FECHA EJEC.]])&gt;0,"CONFORME","STANDBY"),"PENDIENTE")</f>
        <v>CONFORME</v>
      </c>
      <c r="K1035" s="2">
        <f ca="1">IF(VLOOKUP(RANDBETWEEN(1,20),Tablas!$Q$6:$R$25,2,0)=0,"",Tabla1[[#This Row],[FECHA PROG.]]+VLOOKUP(RANDBETWEEN(1,20),Tablas!$Q$6:$R$25,2,0))</f>
        <v>43313</v>
      </c>
      <c r="L1035" s="7">
        <f ca="1">IF(Tabla1[[#This Row],[FECHA EJEC.]]="","",TIME(RANDBETWEEN(9,15),RANDBETWEEN(10,40),0))</f>
        <v>0.55694444444444446</v>
      </c>
      <c r="M1035" s="7">
        <f ca="1">IF(Tabla1[[#This Row],[FECHA EJEC.]]="","",Tabla1[[#This Row],[HORA INICIO]]+TIME(RANDBETWEEN(1,4),RANDBETWEEN(10,30),0))</f>
        <v>0.73888888888888893</v>
      </c>
      <c r="N1035" s="8">
        <f ca="1">IF(Tabla1[[#This Row],[FECHA EJEC.]]="","",HOUR(Tabla1[[#This Row],[HORA TERMINO]]-Tabla1[[#This Row],[HORA INICIO]])+MINUTE(Tabla1[[#This Row],[HORA TERMINO]]-Tabla1[[#This Row],[HORA INICIO]])/60)</f>
        <v>4.3666666666666663</v>
      </c>
      <c r="O1035" s="1" t="str">
        <f ca="1">IF(AND(K1035=I1035,J1035="CONFORME"),"FECHA CUMPLIDA",IF(J1035="STAND BY","STAND BY",IF(J1035=""," ",IF(Tabla1[[#This Row],[FECHA EJEC.]]="","PENDIENTE",CONCATENATE("RETRASO DE ",(K1035-I1035)," DIAS")))))</f>
        <v>FECHA CUMPLIDA</v>
      </c>
      <c r="P1035" s="2" t="str">
        <f ca="1">VLOOKUP(MONTH(Tabla1[[#This Row],[FECHA PROG.]]),Tabla2[],2,0)</f>
        <v>Ago</v>
      </c>
      <c r="Q1035" s="1">
        <f ca="1">YEAR(Tabla1[[#This Row],[FECHA PROG.]])</f>
        <v>2018</v>
      </c>
      <c r="R1035" s="8">
        <f ca="1">360-SUMIFS(Tabla1[HORAS],Tabla1[MÁQUINA],Tabla1[[#This Row],[MÁQUINA]],Tabla1[AÑO],Tabla1[[#This Row],[AÑO]],Tabla1[MES],Tabla1[[#This Row],[MES]])</f>
        <v>355.63333333333333</v>
      </c>
      <c r="S1035" s="17">
        <f ca="1">Tabla1[[#This Row],[HORAS DISPONIBLES]]/360</f>
        <v>0.9878703703703704</v>
      </c>
    </row>
    <row r="1036" spans="1:19" x14ac:dyDescent="0.2">
      <c r="A1036" s="1" t="s">
        <v>139</v>
      </c>
      <c r="B1036" s="1" t="s">
        <v>32</v>
      </c>
      <c r="C1036" s="1" t="str">
        <f ca="1">VLOOKUP(RANDBETWEEN(1,13),Tablas!$N$7:$O$19,2,0)</f>
        <v>CARGADORA</v>
      </c>
      <c r="D1036" s="1" t="s">
        <v>12</v>
      </c>
      <c r="E1036" s="1" t="s">
        <v>13</v>
      </c>
      <c r="F1036" s="1">
        <v>106</v>
      </c>
      <c r="G1036" s="1" t="s">
        <v>29</v>
      </c>
      <c r="H1036" s="1">
        <v>908</v>
      </c>
      <c r="I1036" s="2">
        <f t="shared" ca="1" si="16"/>
        <v>43363</v>
      </c>
      <c r="J1036" s="1" t="str">
        <f ca="1">IFERROR(IF(YEAR(Tabla1[[#This Row],[FECHA EJEC.]])&gt;0,"CONFORME","STANDBY"),"PENDIENTE")</f>
        <v>PENDIENTE</v>
      </c>
      <c r="K1036" s="2" t="str">
        <f ca="1">IF(VLOOKUP(RANDBETWEEN(1,20),Tablas!$Q$6:$R$25,2,0)=0,"",Tabla1[[#This Row],[FECHA PROG.]]+VLOOKUP(RANDBETWEEN(1,20),Tablas!$Q$6:$R$25,2,0))</f>
        <v/>
      </c>
      <c r="L1036" s="7" t="str">
        <f ca="1">IF(Tabla1[[#This Row],[FECHA EJEC.]]="","",TIME(RANDBETWEEN(9,15),RANDBETWEEN(10,40),0))</f>
        <v/>
      </c>
      <c r="M1036" s="7" t="str">
        <f ca="1">IF(Tabla1[[#This Row],[FECHA EJEC.]]="","",Tabla1[[#This Row],[HORA INICIO]]+TIME(RANDBETWEEN(1,4),RANDBETWEEN(10,30),0))</f>
        <v/>
      </c>
      <c r="N1036" s="8" t="str">
        <f ca="1">IF(Tabla1[[#This Row],[FECHA EJEC.]]="","",HOUR(Tabla1[[#This Row],[HORA TERMINO]]-Tabla1[[#This Row],[HORA INICIO]])+MINUTE(Tabla1[[#This Row],[HORA TERMINO]]-Tabla1[[#This Row],[HORA INICIO]])/60)</f>
        <v/>
      </c>
      <c r="O1036" s="1" t="str">
        <f ca="1">IF(AND(K1036=I1036,J1036="CONFORME"),"FECHA CUMPLIDA",IF(J1036="STAND BY","STAND BY",IF(J1036=""," ",IF(Tabla1[[#This Row],[FECHA EJEC.]]="","PENDIENTE",CONCATENATE("RETRASO DE ",(K1036-I1036)," DIAS")))))</f>
        <v>PENDIENTE</v>
      </c>
      <c r="P1036" s="2" t="str">
        <f ca="1">VLOOKUP(MONTH(Tabla1[[#This Row],[FECHA PROG.]]),Tabla2[],2,0)</f>
        <v>Set</v>
      </c>
      <c r="Q1036" s="1">
        <f ca="1">YEAR(Tabla1[[#This Row],[FECHA PROG.]])</f>
        <v>2018</v>
      </c>
      <c r="R1036" s="8">
        <f ca="1">360-SUMIFS(Tabla1[HORAS],Tabla1[MÁQUINA],Tabla1[[#This Row],[MÁQUINA]],Tabla1[AÑO],Tabla1[[#This Row],[AÑO]],Tabla1[MES],Tabla1[[#This Row],[MES]])</f>
        <v>322.11666666666667</v>
      </c>
      <c r="S1036" s="17">
        <f ca="1">Tabla1[[#This Row],[HORAS DISPONIBLES]]/360</f>
        <v>0.89476851851851857</v>
      </c>
    </row>
    <row r="1037" spans="1:19" x14ac:dyDescent="0.2">
      <c r="A1037" s="1" t="s">
        <v>139</v>
      </c>
      <c r="B1037" s="1" t="s">
        <v>32</v>
      </c>
      <c r="C1037" s="1" t="str">
        <f ca="1">VLOOKUP(RANDBETWEEN(1,13),Tablas!$N$7:$O$19,2,0)</f>
        <v>CARGADORA</v>
      </c>
      <c r="D1037" s="1" t="s">
        <v>12</v>
      </c>
      <c r="E1037" s="1" t="s">
        <v>18</v>
      </c>
      <c r="F1037" s="1">
        <v>106</v>
      </c>
      <c r="G1037" s="1" t="s">
        <v>55</v>
      </c>
      <c r="H1037" s="1">
        <v>1911</v>
      </c>
      <c r="I1037" s="2">
        <f t="shared" ca="1" si="16"/>
        <v>43171</v>
      </c>
      <c r="J1037" s="1" t="str">
        <f ca="1">IFERROR(IF(YEAR(Tabla1[[#This Row],[FECHA EJEC.]])&gt;0,"CONFORME","STANDBY"),"PENDIENTE")</f>
        <v>CONFORME</v>
      </c>
      <c r="K1037" s="2">
        <f ca="1">IF(VLOOKUP(RANDBETWEEN(1,20),Tablas!$Q$6:$R$25,2,0)=0,"",Tabla1[[#This Row],[FECHA PROG.]]+VLOOKUP(RANDBETWEEN(1,20),Tablas!$Q$6:$R$25,2,0))</f>
        <v>43174</v>
      </c>
      <c r="L1037" s="7">
        <f ca="1">IF(Tabla1[[#This Row],[FECHA EJEC.]]="","",TIME(RANDBETWEEN(9,15),RANDBETWEEN(10,40),0))</f>
        <v>0.43541666666666667</v>
      </c>
      <c r="M1037" s="7">
        <f ca="1">IF(Tabla1[[#This Row],[FECHA EJEC.]]="","",Tabla1[[#This Row],[HORA INICIO]]+TIME(RANDBETWEEN(1,4),RANDBETWEEN(10,30),0))</f>
        <v>0.56805555555555554</v>
      </c>
      <c r="N1037" s="8">
        <f ca="1">IF(Tabla1[[#This Row],[FECHA EJEC.]]="","",HOUR(Tabla1[[#This Row],[HORA TERMINO]]-Tabla1[[#This Row],[HORA INICIO]])+MINUTE(Tabla1[[#This Row],[HORA TERMINO]]-Tabla1[[#This Row],[HORA INICIO]])/60)</f>
        <v>3.1833333333333331</v>
      </c>
      <c r="O1037" s="1" t="str">
        <f ca="1">IF(AND(K1037=I1037,J1037="CONFORME"),"FECHA CUMPLIDA",IF(J1037="STAND BY","STAND BY",IF(J1037=""," ",IF(Tabla1[[#This Row],[FECHA EJEC.]]="","PENDIENTE",CONCATENATE("RETRASO DE ",(K1037-I1037)," DIAS")))))</f>
        <v>RETRASO DE 3 DIAS</v>
      </c>
      <c r="P1037" s="2" t="str">
        <f ca="1">VLOOKUP(MONTH(Tabla1[[#This Row],[FECHA PROG.]]),Tabla2[],2,0)</f>
        <v>Mar</v>
      </c>
      <c r="Q1037" s="1">
        <f ca="1">YEAR(Tabla1[[#This Row],[FECHA PROG.]])</f>
        <v>2018</v>
      </c>
      <c r="R1037" s="8">
        <f ca="1">360-SUMIFS(Tabla1[HORAS],Tabla1[MÁQUINA],Tabla1[[#This Row],[MÁQUINA]],Tabla1[AÑO],Tabla1[[#This Row],[AÑO]],Tabla1[MES],Tabla1[[#This Row],[MES]])</f>
        <v>303.93333333333334</v>
      </c>
      <c r="S1037" s="17">
        <f ca="1">Tabla1[[#This Row],[HORAS DISPONIBLES]]/360</f>
        <v>0.84425925925925926</v>
      </c>
    </row>
    <row r="1038" spans="1:19" x14ac:dyDescent="0.2">
      <c r="A1038" s="1" t="s">
        <v>137</v>
      </c>
      <c r="B1038" s="1" t="s">
        <v>23</v>
      </c>
      <c r="C1038" s="1" t="str">
        <f ca="1">VLOOKUP(RANDBETWEEN(1,13),Tablas!$N$7:$O$19,2,0)</f>
        <v>TRACTORES</v>
      </c>
      <c r="D1038" s="1" t="s">
        <v>12</v>
      </c>
      <c r="E1038" s="1" t="s">
        <v>24</v>
      </c>
      <c r="F1038" s="1">
        <v>201</v>
      </c>
      <c r="G1038" s="1" t="s">
        <v>25</v>
      </c>
      <c r="H1038" s="1">
        <v>1168</v>
      </c>
      <c r="I1038" s="2">
        <f t="shared" ca="1" si="16"/>
        <v>43152</v>
      </c>
      <c r="J1038" s="1" t="str">
        <f ca="1">IFERROR(IF(YEAR(Tabla1[[#This Row],[FECHA EJEC.]])&gt;0,"CONFORME","STANDBY"),"PENDIENTE")</f>
        <v>CONFORME</v>
      </c>
      <c r="K1038" s="2">
        <f ca="1">IF(VLOOKUP(RANDBETWEEN(1,20),Tablas!$Q$6:$R$25,2,0)=0,"",Tabla1[[#This Row],[FECHA PROG.]]+VLOOKUP(RANDBETWEEN(1,20),Tablas!$Q$6:$R$25,2,0))</f>
        <v>43153</v>
      </c>
      <c r="L1038" s="7">
        <f ca="1">IF(Tabla1[[#This Row],[FECHA EJEC.]]="","",TIME(RANDBETWEEN(9,15),RANDBETWEEN(10,40),0))</f>
        <v>0.6069444444444444</v>
      </c>
      <c r="M1038" s="7">
        <f ca="1">IF(Tabla1[[#This Row],[FECHA EJEC.]]="","",Tabla1[[#This Row],[HORA INICIO]]+TIME(RANDBETWEEN(1,4),RANDBETWEEN(10,30),0))</f>
        <v>0.78541666666666665</v>
      </c>
      <c r="N1038" s="8">
        <f ca="1">IF(Tabla1[[#This Row],[FECHA EJEC.]]="","",HOUR(Tabla1[[#This Row],[HORA TERMINO]]-Tabla1[[#This Row],[HORA INICIO]])+MINUTE(Tabla1[[#This Row],[HORA TERMINO]]-Tabla1[[#This Row],[HORA INICIO]])/60)</f>
        <v>4.2833333333333332</v>
      </c>
      <c r="O1038" s="1" t="str">
        <f ca="1">IF(AND(K1038=I1038,J1038="CONFORME"),"FECHA CUMPLIDA",IF(J1038="STAND BY","STAND BY",IF(J1038=""," ",IF(Tabla1[[#This Row],[FECHA EJEC.]]="","PENDIENTE",CONCATENATE("RETRASO DE ",(K1038-I1038)," DIAS")))))</f>
        <v>RETRASO DE 1 DIAS</v>
      </c>
      <c r="P1038" s="2" t="str">
        <f ca="1">VLOOKUP(MONTH(Tabla1[[#This Row],[FECHA PROG.]]),Tabla2[],2,0)</f>
        <v>Feb</v>
      </c>
      <c r="Q1038" s="1">
        <f ca="1">YEAR(Tabla1[[#This Row],[FECHA PROG.]])</f>
        <v>2018</v>
      </c>
      <c r="R1038" s="8">
        <f ca="1">360-SUMIFS(Tabla1[HORAS],Tabla1[MÁQUINA],Tabla1[[#This Row],[MÁQUINA]],Tabla1[AÑO],Tabla1[[#This Row],[AÑO]],Tabla1[MES],Tabla1[[#This Row],[MES]])</f>
        <v>355.71666666666664</v>
      </c>
      <c r="S1038" s="17">
        <f ca="1">Tabla1[[#This Row],[HORAS DISPONIBLES]]/360</f>
        <v>0.98810185185185173</v>
      </c>
    </row>
    <row r="1039" spans="1:19" x14ac:dyDescent="0.2">
      <c r="A1039" s="1" t="s">
        <v>134</v>
      </c>
      <c r="B1039" s="1" t="s">
        <v>48</v>
      </c>
      <c r="C1039" s="1" t="str">
        <f ca="1">VLOOKUP(RANDBETWEEN(1,13),Tablas!$N$7:$O$19,2,0)</f>
        <v>DRAGALINA</v>
      </c>
      <c r="D1039" s="1" t="s">
        <v>12</v>
      </c>
      <c r="E1039" s="1" t="s">
        <v>13</v>
      </c>
      <c r="F1039" s="1">
        <v>107</v>
      </c>
      <c r="G1039" s="1" t="s">
        <v>14</v>
      </c>
      <c r="H1039" s="1">
        <v>1420</v>
      </c>
      <c r="I1039" s="2">
        <f t="shared" ca="1" si="16"/>
        <v>43164</v>
      </c>
      <c r="J1039" s="1" t="str">
        <f ca="1">IFERROR(IF(YEAR(Tabla1[[#This Row],[FECHA EJEC.]])&gt;0,"CONFORME","STANDBY"),"PENDIENTE")</f>
        <v>CONFORME</v>
      </c>
      <c r="K1039" s="2">
        <f ca="1">IF(VLOOKUP(RANDBETWEEN(1,20),Tablas!$Q$6:$R$25,2,0)=0,"",Tabla1[[#This Row],[FECHA PROG.]]+VLOOKUP(RANDBETWEEN(1,20),Tablas!$Q$6:$R$25,2,0))</f>
        <v>43168</v>
      </c>
      <c r="L1039" s="7">
        <f ca="1">IF(Tabla1[[#This Row],[FECHA EJEC.]]="","",TIME(RANDBETWEEN(9,15),RANDBETWEEN(10,40),0))</f>
        <v>0.56388888888888888</v>
      </c>
      <c r="M1039" s="7">
        <f ca="1">IF(Tabla1[[#This Row],[FECHA EJEC.]]="","",Tabla1[[#This Row],[HORA INICIO]]+TIME(RANDBETWEEN(1,4),RANDBETWEEN(10,30),0))</f>
        <v>0.66736111111111107</v>
      </c>
      <c r="N1039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1039" s="1" t="str">
        <f ca="1">IF(AND(K1039=I1039,J1039="CONFORME"),"FECHA CUMPLIDA",IF(J1039="STAND BY","STAND BY",IF(J1039=""," ",IF(Tabla1[[#This Row],[FECHA EJEC.]]="","PENDIENTE",CONCATENATE("RETRASO DE ",(K1039-I1039)," DIAS")))))</f>
        <v>RETRASO DE 4 DIAS</v>
      </c>
      <c r="P1039" s="2" t="str">
        <f ca="1">VLOOKUP(MONTH(Tabla1[[#This Row],[FECHA PROG.]]),Tabla2[],2,0)</f>
        <v>Mar</v>
      </c>
      <c r="Q1039" s="1">
        <f ca="1">YEAR(Tabla1[[#This Row],[FECHA PROG.]])</f>
        <v>2018</v>
      </c>
      <c r="R1039" s="8">
        <f ca="1">360-SUMIFS(Tabla1[HORAS],Tabla1[MÁQUINA],Tabla1[[#This Row],[MÁQUINA]],Tabla1[AÑO],Tabla1[[#This Row],[AÑO]],Tabla1[MES],Tabla1[[#This Row],[MES]])</f>
        <v>344.0333333333333</v>
      </c>
      <c r="S1039" s="17">
        <f ca="1">Tabla1[[#This Row],[HORAS DISPONIBLES]]/360</f>
        <v>0.95564814814814802</v>
      </c>
    </row>
    <row r="1040" spans="1:19" x14ac:dyDescent="0.2">
      <c r="A1040" s="1" t="s">
        <v>154</v>
      </c>
      <c r="B1040" s="1" t="s">
        <v>58</v>
      </c>
      <c r="C1040" s="1" t="str">
        <f ca="1">VLOOKUP(RANDBETWEEN(1,13),Tablas!$N$7:$O$19,2,0)</f>
        <v>DRAGALINA</v>
      </c>
      <c r="E1040" s="1" t="s">
        <v>21</v>
      </c>
      <c r="F1040" s="1">
        <v>107</v>
      </c>
      <c r="G1040" s="1" t="s">
        <v>106</v>
      </c>
      <c r="H1040" s="1">
        <v>2171</v>
      </c>
      <c r="I1040" s="2">
        <f t="shared" ca="1" si="16"/>
        <v>43381</v>
      </c>
      <c r="J1040" s="1" t="str">
        <f ca="1">IFERROR(IF(YEAR(Tabla1[[#This Row],[FECHA EJEC.]])&gt;0,"CONFORME","STANDBY"),"PENDIENTE")</f>
        <v>PENDIENTE</v>
      </c>
      <c r="K1040" s="2" t="str">
        <f ca="1">IF(VLOOKUP(RANDBETWEEN(1,20),Tablas!$Q$6:$R$25,2,0)=0,"",Tabla1[[#This Row],[FECHA PROG.]]+VLOOKUP(RANDBETWEEN(1,20),Tablas!$Q$6:$R$25,2,0))</f>
        <v/>
      </c>
      <c r="L1040" s="7" t="str">
        <f ca="1">IF(Tabla1[[#This Row],[FECHA EJEC.]]="","",TIME(RANDBETWEEN(9,15),RANDBETWEEN(10,40),0))</f>
        <v/>
      </c>
      <c r="M1040" s="7" t="str">
        <f ca="1">IF(Tabla1[[#This Row],[FECHA EJEC.]]="","",Tabla1[[#This Row],[HORA INICIO]]+TIME(RANDBETWEEN(1,4),RANDBETWEEN(10,30),0))</f>
        <v/>
      </c>
      <c r="N1040" s="8" t="str">
        <f ca="1">IF(Tabla1[[#This Row],[FECHA EJEC.]]="","",HOUR(Tabla1[[#This Row],[HORA TERMINO]]-Tabla1[[#This Row],[HORA INICIO]])+MINUTE(Tabla1[[#This Row],[HORA TERMINO]]-Tabla1[[#This Row],[HORA INICIO]])/60)</f>
        <v/>
      </c>
      <c r="O1040" s="1" t="str">
        <f ca="1">IF(AND(K1040=I1040,J1040="CONFORME"),"FECHA CUMPLIDA",IF(J1040="STAND BY","STAND BY",IF(J1040=""," ",IF(Tabla1[[#This Row],[FECHA EJEC.]]="","PENDIENTE",CONCATENATE("RETRASO DE ",(K1040-I1040)," DIAS")))))</f>
        <v>PENDIENTE</v>
      </c>
      <c r="P1040" s="2" t="str">
        <f ca="1">VLOOKUP(MONTH(Tabla1[[#This Row],[FECHA PROG.]]),Tabla2[],2,0)</f>
        <v>Oct</v>
      </c>
      <c r="Q1040" s="1">
        <f ca="1">YEAR(Tabla1[[#This Row],[FECHA PROG.]])</f>
        <v>2018</v>
      </c>
      <c r="R1040" s="8">
        <f ca="1">360-SUMIFS(Tabla1[HORAS],Tabla1[MÁQUINA],Tabla1[[#This Row],[MÁQUINA]],Tabla1[AÑO],Tabla1[[#This Row],[AÑO]],Tabla1[MES],Tabla1[[#This Row],[MES]])</f>
        <v>333.43333333333334</v>
      </c>
      <c r="S1040" s="17">
        <f ca="1">Tabla1[[#This Row],[HORAS DISPONIBLES]]/360</f>
        <v>0.92620370370370375</v>
      </c>
    </row>
    <row r="1041" spans="1:19" x14ac:dyDescent="0.2">
      <c r="A1041" s="1" t="s">
        <v>184</v>
      </c>
      <c r="B1041" s="1" t="s">
        <v>94</v>
      </c>
      <c r="C1041" s="1" t="str">
        <f ca="1">VLOOKUP(RANDBETWEEN(1,13),Tablas!$N$7:$O$19,2,0)</f>
        <v>EXCAVADORA</v>
      </c>
      <c r="E1041" s="1" t="s">
        <v>18</v>
      </c>
      <c r="F1041" s="1">
        <v>201</v>
      </c>
      <c r="G1041" s="1" t="s">
        <v>106</v>
      </c>
      <c r="H1041" s="1">
        <v>2171</v>
      </c>
      <c r="I1041" s="2">
        <f t="shared" ca="1" si="16"/>
        <v>43293</v>
      </c>
      <c r="J1041" s="1" t="str">
        <f ca="1">IFERROR(IF(YEAR(Tabla1[[#This Row],[FECHA EJEC.]])&gt;0,"CONFORME","STANDBY"),"PENDIENTE")</f>
        <v>CONFORME</v>
      </c>
      <c r="K1041" s="2">
        <f ca="1">IF(VLOOKUP(RANDBETWEEN(1,20),Tablas!$Q$6:$R$25,2,0)=0,"",Tabla1[[#This Row],[FECHA PROG.]]+VLOOKUP(RANDBETWEEN(1,20),Tablas!$Q$6:$R$25,2,0))</f>
        <v>43295</v>
      </c>
      <c r="L1041" s="7">
        <f ca="1">IF(Tabla1[[#This Row],[FECHA EJEC.]]="","",TIME(RANDBETWEEN(9,15),RANDBETWEEN(10,40),0))</f>
        <v>0.5541666666666667</v>
      </c>
      <c r="M1041" s="7">
        <f ca="1">IF(Tabla1[[#This Row],[FECHA EJEC.]]="","",Tabla1[[#This Row],[HORA INICIO]]+TIME(RANDBETWEEN(1,4),RANDBETWEEN(10,30),0))</f>
        <v>0.69305555555555554</v>
      </c>
      <c r="N1041" s="8">
        <f ca="1">IF(Tabla1[[#This Row],[FECHA EJEC.]]="","",HOUR(Tabla1[[#This Row],[HORA TERMINO]]-Tabla1[[#This Row],[HORA INICIO]])+MINUTE(Tabla1[[#This Row],[HORA TERMINO]]-Tabla1[[#This Row],[HORA INICIO]])/60)</f>
        <v>3.3333333333333335</v>
      </c>
      <c r="O1041" s="1" t="str">
        <f ca="1">IF(AND(K1041=I1041,J1041="CONFORME"),"FECHA CUMPLIDA",IF(J1041="STAND BY","STAND BY",IF(J1041=""," ",IF(Tabla1[[#This Row],[FECHA EJEC.]]="","PENDIENTE",CONCATENATE("RETRASO DE ",(K1041-I1041)," DIAS")))))</f>
        <v>RETRASO DE 2 DIAS</v>
      </c>
      <c r="P1041" s="2" t="str">
        <f ca="1">VLOOKUP(MONTH(Tabla1[[#This Row],[FECHA PROG.]]),Tabla2[],2,0)</f>
        <v>Jul</v>
      </c>
      <c r="Q1041" s="1">
        <f ca="1">YEAR(Tabla1[[#This Row],[FECHA PROG.]])</f>
        <v>2018</v>
      </c>
      <c r="R1041" s="8">
        <f ca="1">360-SUMIFS(Tabla1[HORAS],Tabla1[MÁQUINA],Tabla1[[#This Row],[MÁQUINA]],Tabla1[AÑO],Tabla1[[#This Row],[AÑO]],Tabla1[MES],Tabla1[[#This Row],[MES]])</f>
        <v>356.66666666666669</v>
      </c>
      <c r="S1041" s="17">
        <f ca="1">Tabla1[[#This Row],[HORAS DISPONIBLES]]/360</f>
        <v>0.99074074074074081</v>
      </c>
    </row>
    <row r="1042" spans="1:19" x14ac:dyDescent="0.2">
      <c r="A1042" s="1" t="s">
        <v>188</v>
      </c>
      <c r="B1042" s="1" t="s">
        <v>35</v>
      </c>
      <c r="C1042" s="1" t="str">
        <f ca="1">VLOOKUP(RANDBETWEEN(1,13),Tablas!$N$7:$O$19,2,0)</f>
        <v>CISTERNAS DE AGUA</v>
      </c>
      <c r="D1042" s="1" t="s">
        <v>12</v>
      </c>
      <c r="E1042" s="1" t="s">
        <v>13</v>
      </c>
      <c r="F1042" s="1">
        <v>106</v>
      </c>
      <c r="G1042" s="1" t="s">
        <v>29</v>
      </c>
      <c r="H1042" s="1">
        <v>908</v>
      </c>
      <c r="I1042" s="2">
        <f t="shared" ca="1" si="16"/>
        <v>43447</v>
      </c>
      <c r="J1042" s="1" t="str">
        <f ca="1">IFERROR(IF(YEAR(Tabla1[[#This Row],[FECHA EJEC.]])&gt;0,"CONFORME","STANDBY"),"PENDIENTE")</f>
        <v>PENDIENTE</v>
      </c>
      <c r="K1042" s="2" t="str">
        <f ca="1">IF(VLOOKUP(RANDBETWEEN(1,20),Tablas!$Q$6:$R$25,2,0)=0,"",Tabla1[[#This Row],[FECHA PROG.]]+VLOOKUP(RANDBETWEEN(1,20),Tablas!$Q$6:$R$25,2,0))</f>
        <v/>
      </c>
      <c r="L1042" s="7" t="str">
        <f ca="1">IF(Tabla1[[#This Row],[FECHA EJEC.]]="","",TIME(RANDBETWEEN(9,15),RANDBETWEEN(10,40),0))</f>
        <v/>
      </c>
      <c r="M1042" s="7" t="str">
        <f ca="1">IF(Tabla1[[#This Row],[FECHA EJEC.]]="","",Tabla1[[#This Row],[HORA INICIO]]+TIME(RANDBETWEEN(1,4),RANDBETWEEN(10,30),0))</f>
        <v/>
      </c>
      <c r="N1042" s="8" t="str">
        <f ca="1">IF(Tabla1[[#This Row],[FECHA EJEC.]]="","",HOUR(Tabla1[[#This Row],[HORA TERMINO]]-Tabla1[[#This Row],[HORA INICIO]])+MINUTE(Tabla1[[#This Row],[HORA TERMINO]]-Tabla1[[#This Row],[HORA INICIO]])/60)</f>
        <v/>
      </c>
      <c r="O1042" s="1" t="str">
        <f ca="1">IF(AND(K1042=I1042,J1042="CONFORME"),"FECHA CUMPLIDA",IF(J1042="STAND BY","STAND BY",IF(J1042=""," ",IF(Tabla1[[#This Row],[FECHA EJEC.]]="","PENDIENTE",CONCATENATE("RETRASO DE ",(K1042-I1042)," DIAS")))))</f>
        <v>PENDIENTE</v>
      </c>
      <c r="P1042" s="2" t="str">
        <f ca="1">VLOOKUP(MONTH(Tabla1[[#This Row],[FECHA PROG.]]),Tabla2[],2,0)</f>
        <v>Dic</v>
      </c>
      <c r="Q1042" s="1">
        <f ca="1">YEAR(Tabla1[[#This Row],[FECHA PROG.]])</f>
        <v>2018</v>
      </c>
      <c r="R1042" s="8">
        <f ca="1">360-SUMIFS(Tabla1[HORAS],Tabla1[MÁQUINA],Tabla1[[#This Row],[MÁQUINA]],Tabla1[AÑO],Tabla1[[#This Row],[AÑO]],Tabla1[MES],Tabla1[[#This Row],[MES]])</f>
        <v>330.26666666666665</v>
      </c>
      <c r="S1042" s="17">
        <f ca="1">Tabla1[[#This Row],[HORAS DISPONIBLES]]/360</f>
        <v>0.91740740740740734</v>
      </c>
    </row>
    <row r="1043" spans="1:19" x14ac:dyDescent="0.2">
      <c r="A1043" s="1" t="s">
        <v>188</v>
      </c>
      <c r="B1043" s="1" t="s">
        <v>35</v>
      </c>
      <c r="C1043" s="1" t="str">
        <f ca="1">VLOOKUP(RANDBETWEEN(1,13),Tablas!$N$7:$O$19,2,0)</f>
        <v>ESCREPA</v>
      </c>
      <c r="D1043" s="1" t="s">
        <v>12</v>
      </c>
      <c r="E1043" s="1" t="s">
        <v>18</v>
      </c>
      <c r="F1043" s="1">
        <v>106</v>
      </c>
      <c r="G1043" s="1" t="s">
        <v>55</v>
      </c>
      <c r="H1043" s="1">
        <v>1911</v>
      </c>
      <c r="I1043" s="2">
        <f t="shared" ca="1" si="16"/>
        <v>43578</v>
      </c>
      <c r="J1043" s="1" t="str">
        <f ca="1">IFERROR(IF(YEAR(Tabla1[[#This Row],[FECHA EJEC.]])&gt;0,"CONFORME","STANDBY"),"PENDIENTE")</f>
        <v>CONFORME</v>
      </c>
      <c r="K1043" s="2">
        <f ca="1">IF(VLOOKUP(RANDBETWEEN(1,20),Tablas!$Q$6:$R$25,2,0)=0,"",Tabla1[[#This Row],[FECHA PROG.]]+VLOOKUP(RANDBETWEEN(1,20),Tablas!$Q$6:$R$25,2,0))</f>
        <v>43579</v>
      </c>
      <c r="L1043" s="7">
        <f ca="1">IF(Tabla1[[#This Row],[FECHA EJEC.]]="","",TIME(RANDBETWEEN(9,15),RANDBETWEEN(10,40),0))</f>
        <v>0.6479166666666667</v>
      </c>
      <c r="M1043" s="7">
        <f ca="1">IF(Tabla1[[#This Row],[FECHA EJEC.]]="","",Tabla1[[#This Row],[HORA INICIO]]+TIME(RANDBETWEEN(1,4),RANDBETWEEN(10,30),0))</f>
        <v>0.78055555555555556</v>
      </c>
      <c r="N1043" s="8">
        <f ca="1">IF(Tabla1[[#This Row],[FECHA EJEC.]]="","",HOUR(Tabla1[[#This Row],[HORA TERMINO]]-Tabla1[[#This Row],[HORA INICIO]])+MINUTE(Tabla1[[#This Row],[HORA TERMINO]]-Tabla1[[#This Row],[HORA INICIO]])/60)</f>
        <v>3.1833333333333331</v>
      </c>
      <c r="O1043" s="1" t="str">
        <f ca="1">IF(AND(K1043=I1043,J1043="CONFORME"),"FECHA CUMPLIDA",IF(J1043="STAND BY","STAND BY",IF(J1043=""," ",IF(Tabla1[[#This Row],[FECHA EJEC.]]="","PENDIENTE",CONCATENATE("RETRASO DE ",(K1043-I1043)," DIAS")))))</f>
        <v>RETRASO DE 1 DIAS</v>
      </c>
      <c r="P1043" s="2" t="str">
        <f ca="1">VLOOKUP(MONTH(Tabla1[[#This Row],[FECHA PROG.]]),Tabla2[],2,0)</f>
        <v>Abr</v>
      </c>
      <c r="Q1043" s="1">
        <f ca="1">YEAR(Tabla1[[#This Row],[FECHA PROG.]])</f>
        <v>2019</v>
      </c>
      <c r="R1043" s="8">
        <f ca="1">360-SUMIFS(Tabla1[HORAS],Tabla1[MÁQUINA],Tabla1[[#This Row],[MÁQUINA]],Tabla1[AÑO],Tabla1[[#This Row],[AÑO]],Tabla1[MES],Tabla1[[#This Row],[MES]])</f>
        <v>349.3</v>
      </c>
      <c r="S1043" s="17">
        <f ca="1">Tabla1[[#This Row],[HORAS DISPONIBLES]]/360</f>
        <v>0.97027777777777779</v>
      </c>
    </row>
    <row r="1044" spans="1:19" x14ac:dyDescent="0.2">
      <c r="A1044" s="1" t="s">
        <v>140</v>
      </c>
      <c r="B1044" s="1" t="s">
        <v>30</v>
      </c>
      <c r="C1044" s="1" t="str">
        <f ca="1">VLOOKUP(RANDBETWEEN(1,13),Tablas!$N$7:$O$19,2,0)</f>
        <v>CISTERNAS DE AGUA</v>
      </c>
      <c r="D1044" s="1" t="s">
        <v>12</v>
      </c>
      <c r="E1044" s="1" t="s">
        <v>24</v>
      </c>
      <c r="F1044" s="1">
        <v>201</v>
      </c>
      <c r="G1044" s="1" t="s">
        <v>25</v>
      </c>
      <c r="H1044" s="1">
        <v>1168</v>
      </c>
      <c r="I1044" s="2">
        <f t="shared" ca="1" si="16"/>
        <v>43537</v>
      </c>
      <c r="J1044" s="1" t="str">
        <f ca="1">IFERROR(IF(YEAR(Tabla1[[#This Row],[FECHA EJEC.]])&gt;0,"CONFORME","STANDBY"),"PENDIENTE")</f>
        <v>PENDIENTE</v>
      </c>
      <c r="K1044" s="2" t="str">
        <f ca="1">IF(VLOOKUP(RANDBETWEEN(1,20),Tablas!$Q$6:$R$25,2,0)=0,"",Tabla1[[#This Row],[FECHA PROG.]]+VLOOKUP(RANDBETWEEN(1,20),Tablas!$Q$6:$R$25,2,0))</f>
        <v/>
      </c>
      <c r="L1044" s="7" t="str">
        <f ca="1">IF(Tabla1[[#This Row],[FECHA EJEC.]]="","",TIME(RANDBETWEEN(9,15),RANDBETWEEN(10,40),0))</f>
        <v/>
      </c>
      <c r="M1044" s="7" t="str">
        <f ca="1">IF(Tabla1[[#This Row],[FECHA EJEC.]]="","",Tabla1[[#This Row],[HORA INICIO]]+TIME(RANDBETWEEN(1,4),RANDBETWEEN(10,30),0))</f>
        <v/>
      </c>
      <c r="N1044" s="8" t="str">
        <f ca="1">IF(Tabla1[[#This Row],[FECHA EJEC.]]="","",HOUR(Tabla1[[#This Row],[HORA TERMINO]]-Tabla1[[#This Row],[HORA INICIO]])+MINUTE(Tabla1[[#This Row],[HORA TERMINO]]-Tabla1[[#This Row],[HORA INICIO]])/60)</f>
        <v/>
      </c>
      <c r="O1044" s="1" t="str">
        <f ca="1">IF(AND(K1044=I1044,J1044="CONFORME"),"FECHA CUMPLIDA",IF(J1044="STAND BY","STAND BY",IF(J1044=""," ",IF(Tabla1[[#This Row],[FECHA EJEC.]]="","PENDIENTE",CONCATENATE("RETRASO DE ",(K1044-I1044)," DIAS")))))</f>
        <v>PENDIENTE</v>
      </c>
      <c r="P1044" s="2" t="str">
        <f ca="1">VLOOKUP(MONTH(Tabla1[[#This Row],[FECHA PROG.]]),Tabla2[],2,0)</f>
        <v>Mar</v>
      </c>
      <c r="Q1044" s="1">
        <f ca="1">YEAR(Tabla1[[#This Row],[FECHA PROG.]])</f>
        <v>2019</v>
      </c>
      <c r="R1044" s="8">
        <f ca="1">360-SUMIFS(Tabla1[HORAS],Tabla1[MÁQUINA],Tabla1[[#This Row],[MÁQUINA]],Tabla1[AÑO],Tabla1[[#This Row],[AÑO]],Tabla1[MES],Tabla1[[#This Row],[MES]])</f>
        <v>360</v>
      </c>
      <c r="S1044" s="17">
        <f ca="1">Tabla1[[#This Row],[HORAS DISPONIBLES]]/360</f>
        <v>1</v>
      </c>
    </row>
    <row r="1045" spans="1:19" x14ac:dyDescent="0.2">
      <c r="A1045" s="1" t="s">
        <v>151</v>
      </c>
      <c r="B1045" s="1" t="s">
        <v>49</v>
      </c>
      <c r="C1045" s="1" t="str">
        <f ca="1">VLOOKUP(RANDBETWEEN(1,13),Tablas!$N$7:$O$19,2,0)</f>
        <v>LAS VOLQUETAS</v>
      </c>
      <c r="D1045" s="1" t="s">
        <v>12</v>
      </c>
      <c r="E1045" s="1" t="s">
        <v>13</v>
      </c>
      <c r="F1045" s="1">
        <v>107</v>
      </c>
      <c r="G1045" s="1" t="s">
        <v>14</v>
      </c>
      <c r="H1045" s="1">
        <v>1420</v>
      </c>
      <c r="I1045" s="2">
        <f t="shared" ca="1" si="16"/>
        <v>43136</v>
      </c>
      <c r="J1045" s="1" t="str">
        <f ca="1">IFERROR(IF(YEAR(Tabla1[[#This Row],[FECHA EJEC.]])&gt;0,"CONFORME","STANDBY"),"PENDIENTE")</f>
        <v>PENDIENTE</v>
      </c>
      <c r="K1045" s="2" t="str">
        <f ca="1">IF(VLOOKUP(RANDBETWEEN(1,20),Tablas!$Q$6:$R$25,2,0)=0,"",Tabla1[[#This Row],[FECHA PROG.]]+VLOOKUP(RANDBETWEEN(1,20),Tablas!$Q$6:$R$25,2,0))</f>
        <v/>
      </c>
      <c r="L1045" s="7" t="str">
        <f ca="1">IF(Tabla1[[#This Row],[FECHA EJEC.]]="","",TIME(RANDBETWEEN(9,15),RANDBETWEEN(10,40),0))</f>
        <v/>
      </c>
      <c r="M1045" s="7" t="str">
        <f ca="1">IF(Tabla1[[#This Row],[FECHA EJEC.]]="","",Tabla1[[#This Row],[HORA INICIO]]+TIME(RANDBETWEEN(1,4),RANDBETWEEN(10,30),0))</f>
        <v/>
      </c>
      <c r="N1045" s="8" t="str">
        <f ca="1">IF(Tabla1[[#This Row],[FECHA EJEC.]]="","",HOUR(Tabla1[[#This Row],[HORA TERMINO]]-Tabla1[[#This Row],[HORA INICIO]])+MINUTE(Tabla1[[#This Row],[HORA TERMINO]]-Tabla1[[#This Row],[HORA INICIO]])/60)</f>
        <v/>
      </c>
      <c r="O1045" s="1" t="str">
        <f ca="1">IF(AND(K1045=I1045,J1045="CONFORME"),"FECHA CUMPLIDA",IF(J1045="STAND BY","STAND BY",IF(J1045=""," ",IF(Tabla1[[#This Row],[FECHA EJEC.]]="","PENDIENTE",CONCATENATE("RETRASO DE ",(K1045-I1045)," DIAS")))))</f>
        <v>PENDIENTE</v>
      </c>
      <c r="P1045" s="2" t="str">
        <f ca="1">VLOOKUP(MONTH(Tabla1[[#This Row],[FECHA PROG.]]),Tabla2[],2,0)</f>
        <v>Feb</v>
      </c>
      <c r="Q1045" s="1">
        <f ca="1">YEAR(Tabla1[[#This Row],[FECHA PROG.]])</f>
        <v>2018</v>
      </c>
      <c r="R1045" s="8">
        <f ca="1">360-SUMIFS(Tabla1[HORAS],Tabla1[MÁQUINA],Tabla1[[#This Row],[MÁQUINA]],Tabla1[AÑO],Tabla1[[#This Row],[AÑO]],Tabla1[MES],Tabla1[[#This Row],[MES]])</f>
        <v>354.58333333333331</v>
      </c>
      <c r="S1045" s="17">
        <f ca="1">Tabla1[[#This Row],[HORAS DISPONIBLES]]/360</f>
        <v>0.98495370370370361</v>
      </c>
    </row>
    <row r="1046" spans="1:19" x14ac:dyDescent="0.2">
      <c r="A1046" s="1" t="s">
        <v>139</v>
      </c>
      <c r="B1046" s="1" t="s">
        <v>28</v>
      </c>
      <c r="C1046" s="1" t="str">
        <f ca="1">VLOOKUP(RANDBETWEEN(1,13),Tablas!$N$7:$O$19,2,0)</f>
        <v>CISTERNAS DE AGUA</v>
      </c>
      <c r="D1046" s="1" t="s">
        <v>12</v>
      </c>
      <c r="E1046" s="1" t="s">
        <v>18</v>
      </c>
      <c r="F1046" s="1">
        <v>106</v>
      </c>
      <c r="G1046" s="1" t="s">
        <v>55</v>
      </c>
      <c r="H1046" s="1">
        <v>1911</v>
      </c>
      <c r="I1046" s="2">
        <f t="shared" ca="1" si="16"/>
        <v>43208</v>
      </c>
      <c r="J1046" s="1" t="str">
        <f ca="1">IFERROR(IF(YEAR(Tabla1[[#This Row],[FECHA EJEC.]])&gt;0,"CONFORME","STANDBY"),"PENDIENTE")</f>
        <v>PENDIENTE</v>
      </c>
      <c r="K1046" s="2" t="str">
        <f ca="1">IF(VLOOKUP(RANDBETWEEN(1,20),Tablas!$Q$6:$R$25,2,0)=0,"",Tabla1[[#This Row],[FECHA PROG.]]+VLOOKUP(RANDBETWEEN(1,20),Tablas!$Q$6:$R$25,2,0))</f>
        <v/>
      </c>
      <c r="L1046" s="7" t="str">
        <f ca="1">IF(Tabla1[[#This Row],[FECHA EJEC.]]="","",TIME(RANDBETWEEN(9,15),RANDBETWEEN(10,40),0))</f>
        <v/>
      </c>
      <c r="M1046" s="7" t="str">
        <f ca="1">IF(Tabla1[[#This Row],[FECHA EJEC.]]="","",Tabla1[[#This Row],[HORA INICIO]]+TIME(RANDBETWEEN(1,4),RANDBETWEEN(10,30),0))</f>
        <v/>
      </c>
      <c r="N1046" s="8" t="str">
        <f ca="1">IF(Tabla1[[#This Row],[FECHA EJEC.]]="","",HOUR(Tabla1[[#This Row],[HORA TERMINO]]-Tabla1[[#This Row],[HORA INICIO]])+MINUTE(Tabla1[[#This Row],[HORA TERMINO]]-Tabla1[[#This Row],[HORA INICIO]])/60)</f>
        <v/>
      </c>
      <c r="O1046" s="1" t="str">
        <f ca="1">IF(AND(K1046=I1046,J1046="CONFORME"),"FECHA CUMPLIDA",IF(J1046="STAND BY","STAND BY",IF(J1046=""," ",IF(Tabla1[[#This Row],[FECHA EJEC.]]="","PENDIENTE",CONCATENATE("RETRASO DE ",(K1046-I1046)," DIAS")))))</f>
        <v>PENDIENTE</v>
      </c>
      <c r="P1046" s="2" t="str">
        <f ca="1">VLOOKUP(MONTH(Tabla1[[#This Row],[FECHA PROG.]]),Tabla2[],2,0)</f>
        <v>Abr</v>
      </c>
      <c r="Q1046" s="1">
        <f ca="1">YEAR(Tabla1[[#This Row],[FECHA PROG.]])</f>
        <v>2018</v>
      </c>
      <c r="R1046" s="8">
        <f ca="1">360-SUMIFS(Tabla1[HORAS],Tabla1[MÁQUINA],Tabla1[[#This Row],[MÁQUINA]],Tabla1[AÑO],Tabla1[[#This Row],[AÑO]],Tabla1[MES],Tabla1[[#This Row],[MES]])</f>
        <v>322.14999999999998</v>
      </c>
      <c r="S1046" s="17">
        <f ca="1">Tabla1[[#This Row],[HORAS DISPONIBLES]]/360</f>
        <v>0.894861111111111</v>
      </c>
    </row>
    <row r="1047" spans="1:19" x14ac:dyDescent="0.2">
      <c r="A1047" s="1" t="s">
        <v>139</v>
      </c>
      <c r="B1047" s="1" t="s">
        <v>28</v>
      </c>
      <c r="C1047" s="1" t="str">
        <f ca="1">VLOOKUP(RANDBETWEEN(1,13),Tablas!$N$7:$O$19,2,0)</f>
        <v>LAS VOLQUETAS</v>
      </c>
      <c r="D1047" s="1" t="s">
        <v>12</v>
      </c>
      <c r="E1047" s="1" t="s">
        <v>13</v>
      </c>
      <c r="F1047" s="1">
        <v>106</v>
      </c>
      <c r="G1047" s="1" t="s">
        <v>29</v>
      </c>
      <c r="H1047" s="1">
        <v>2914</v>
      </c>
      <c r="I1047" s="2">
        <f t="shared" ca="1" si="16"/>
        <v>43335</v>
      </c>
      <c r="J1047" s="1" t="str">
        <f ca="1">IFERROR(IF(YEAR(Tabla1[[#This Row],[FECHA EJEC.]])&gt;0,"CONFORME","STANDBY"),"PENDIENTE")</f>
        <v>PENDIENTE</v>
      </c>
      <c r="K1047" s="2" t="str">
        <f ca="1">IF(VLOOKUP(RANDBETWEEN(1,20),Tablas!$Q$6:$R$25,2,0)=0,"",Tabla1[[#This Row],[FECHA PROG.]]+VLOOKUP(RANDBETWEEN(1,20),Tablas!$Q$6:$R$25,2,0))</f>
        <v/>
      </c>
      <c r="L1047" s="7" t="str">
        <f ca="1">IF(Tabla1[[#This Row],[FECHA EJEC.]]="","",TIME(RANDBETWEEN(9,15),RANDBETWEEN(10,40),0))</f>
        <v/>
      </c>
      <c r="M1047" s="7" t="str">
        <f ca="1">IF(Tabla1[[#This Row],[FECHA EJEC.]]="","",Tabla1[[#This Row],[HORA INICIO]]+TIME(RANDBETWEEN(1,4),RANDBETWEEN(10,30),0))</f>
        <v/>
      </c>
      <c r="N1047" s="8" t="str">
        <f ca="1">IF(Tabla1[[#This Row],[FECHA EJEC.]]="","",HOUR(Tabla1[[#This Row],[HORA TERMINO]]-Tabla1[[#This Row],[HORA INICIO]])+MINUTE(Tabla1[[#This Row],[HORA TERMINO]]-Tabla1[[#This Row],[HORA INICIO]])/60)</f>
        <v/>
      </c>
      <c r="O1047" s="1" t="str">
        <f ca="1">IF(AND(K1047=I1047,J1047="CONFORME"),"FECHA CUMPLIDA",IF(J1047="STAND BY","STAND BY",IF(J1047=""," ",IF(Tabla1[[#This Row],[FECHA EJEC.]]="","PENDIENTE",CONCATENATE("RETRASO DE ",(K1047-I1047)," DIAS")))))</f>
        <v>PENDIENTE</v>
      </c>
      <c r="P1047" s="2" t="str">
        <f ca="1">VLOOKUP(MONTH(Tabla1[[#This Row],[FECHA PROG.]]),Tabla2[],2,0)</f>
        <v>Ago</v>
      </c>
      <c r="Q1047" s="1">
        <f ca="1">YEAR(Tabla1[[#This Row],[FECHA PROG.]])</f>
        <v>2018</v>
      </c>
      <c r="R1047" s="8">
        <f ca="1">360-SUMIFS(Tabla1[HORAS],Tabla1[MÁQUINA],Tabla1[[#This Row],[MÁQUINA]],Tabla1[AÑO],Tabla1[[#This Row],[AÑO]],Tabla1[MES],Tabla1[[#This Row],[MES]])</f>
        <v>310.93333333333334</v>
      </c>
      <c r="S1047" s="17">
        <f ca="1">Tabla1[[#This Row],[HORAS DISPONIBLES]]/360</f>
        <v>0.86370370370370375</v>
      </c>
    </row>
    <row r="1048" spans="1:19" x14ac:dyDescent="0.2">
      <c r="A1048" s="1" t="s">
        <v>136</v>
      </c>
      <c r="B1048" s="1" t="s">
        <v>20</v>
      </c>
      <c r="C1048" s="1" t="str">
        <f ca="1">VLOOKUP(RANDBETWEEN(1,13),Tablas!$N$7:$O$19,2,0)</f>
        <v>MOTOTRAILLA</v>
      </c>
      <c r="D1048" s="1" t="s">
        <v>12</v>
      </c>
      <c r="E1048" s="1" t="s">
        <v>21</v>
      </c>
      <c r="F1048" s="1">
        <v>106</v>
      </c>
      <c r="G1048" s="1" t="s">
        <v>25</v>
      </c>
      <c r="H1048" s="1">
        <v>1698</v>
      </c>
      <c r="I1048" s="2">
        <f t="shared" ca="1" si="16"/>
        <v>43519</v>
      </c>
      <c r="J1048" s="1" t="str">
        <f ca="1">IFERROR(IF(YEAR(Tabla1[[#This Row],[FECHA EJEC.]])&gt;0,"CONFORME","STANDBY"),"PENDIENTE")</f>
        <v>PENDIENTE</v>
      </c>
      <c r="K1048" s="2" t="str">
        <f ca="1">IF(VLOOKUP(RANDBETWEEN(1,20),Tablas!$Q$6:$R$25,2,0)=0,"",Tabla1[[#This Row],[FECHA PROG.]]+VLOOKUP(RANDBETWEEN(1,20),Tablas!$Q$6:$R$25,2,0))</f>
        <v/>
      </c>
      <c r="L1048" s="7" t="str">
        <f ca="1">IF(Tabla1[[#This Row],[FECHA EJEC.]]="","",TIME(RANDBETWEEN(9,15),RANDBETWEEN(10,40),0))</f>
        <v/>
      </c>
      <c r="M1048" s="7" t="str">
        <f ca="1">IF(Tabla1[[#This Row],[FECHA EJEC.]]="","",Tabla1[[#This Row],[HORA INICIO]]+TIME(RANDBETWEEN(1,4),RANDBETWEEN(10,30),0))</f>
        <v/>
      </c>
      <c r="N1048" s="8" t="str">
        <f ca="1">IF(Tabla1[[#This Row],[FECHA EJEC.]]="","",HOUR(Tabla1[[#This Row],[HORA TERMINO]]-Tabla1[[#This Row],[HORA INICIO]])+MINUTE(Tabla1[[#This Row],[HORA TERMINO]]-Tabla1[[#This Row],[HORA INICIO]])/60)</f>
        <v/>
      </c>
      <c r="O1048" s="1" t="str">
        <f ca="1">IF(AND(K1048=I1048,J1048="CONFORME"),"FECHA CUMPLIDA",IF(J1048="STAND BY","STAND BY",IF(J1048=""," ",IF(Tabla1[[#This Row],[FECHA EJEC.]]="","PENDIENTE",CONCATENATE("RETRASO DE ",(K1048-I1048)," DIAS")))))</f>
        <v>PENDIENTE</v>
      </c>
      <c r="P1048" s="2" t="str">
        <f ca="1">VLOOKUP(MONTH(Tabla1[[#This Row],[FECHA PROG.]]),Tabla2[],2,0)</f>
        <v>Feb</v>
      </c>
      <c r="Q1048" s="1">
        <f ca="1">YEAR(Tabla1[[#This Row],[FECHA PROG.]])</f>
        <v>2019</v>
      </c>
      <c r="R1048" s="8">
        <f ca="1">360-SUMIFS(Tabla1[HORAS],Tabla1[MÁQUINA],Tabla1[[#This Row],[MÁQUINA]],Tabla1[AÑO],Tabla1[[#This Row],[AÑO]],Tabla1[MES],Tabla1[[#This Row],[MES]])</f>
        <v>353.25</v>
      </c>
      <c r="S1048" s="17">
        <f ca="1">Tabla1[[#This Row],[HORAS DISPONIBLES]]/360</f>
        <v>0.98124999999999996</v>
      </c>
    </row>
    <row r="1049" spans="1:19" x14ac:dyDescent="0.2">
      <c r="A1049" s="1" t="s">
        <v>142</v>
      </c>
      <c r="B1049" s="1" t="s">
        <v>33</v>
      </c>
      <c r="C1049" s="1" t="str">
        <f ca="1">VLOOKUP(RANDBETWEEN(1,13),Tablas!$N$7:$O$19,2,0)</f>
        <v>EXCAVADORA</v>
      </c>
      <c r="D1049" s="1" t="s">
        <v>12</v>
      </c>
      <c r="E1049" s="1" t="s">
        <v>24</v>
      </c>
      <c r="F1049" s="1">
        <v>201</v>
      </c>
      <c r="G1049" s="1" t="s">
        <v>25</v>
      </c>
      <c r="H1049" s="1">
        <v>1168</v>
      </c>
      <c r="I1049" s="2">
        <f t="shared" ca="1" si="16"/>
        <v>43255</v>
      </c>
      <c r="J1049" s="1" t="str">
        <f ca="1">IFERROR(IF(YEAR(Tabla1[[#This Row],[FECHA EJEC.]])&gt;0,"CONFORME","STANDBY"),"PENDIENTE")</f>
        <v>PENDIENTE</v>
      </c>
      <c r="K1049" s="2" t="str">
        <f ca="1">IF(VLOOKUP(RANDBETWEEN(1,20),Tablas!$Q$6:$R$25,2,0)=0,"",Tabla1[[#This Row],[FECHA PROG.]]+VLOOKUP(RANDBETWEEN(1,20),Tablas!$Q$6:$R$25,2,0))</f>
        <v/>
      </c>
      <c r="L1049" s="7" t="str">
        <f ca="1">IF(Tabla1[[#This Row],[FECHA EJEC.]]="","",TIME(RANDBETWEEN(9,15),RANDBETWEEN(10,40),0))</f>
        <v/>
      </c>
      <c r="M1049" s="7" t="str">
        <f ca="1">IF(Tabla1[[#This Row],[FECHA EJEC.]]="","",Tabla1[[#This Row],[HORA INICIO]]+TIME(RANDBETWEEN(1,4),RANDBETWEEN(10,30),0))</f>
        <v/>
      </c>
      <c r="N1049" s="8" t="str">
        <f ca="1">IF(Tabla1[[#This Row],[FECHA EJEC.]]="","",HOUR(Tabla1[[#This Row],[HORA TERMINO]]-Tabla1[[#This Row],[HORA INICIO]])+MINUTE(Tabla1[[#This Row],[HORA TERMINO]]-Tabla1[[#This Row],[HORA INICIO]])/60)</f>
        <v/>
      </c>
      <c r="O1049" s="1" t="str">
        <f ca="1">IF(AND(K1049=I1049,J1049="CONFORME"),"FECHA CUMPLIDA",IF(J1049="STAND BY","STAND BY",IF(J1049=""," ",IF(Tabla1[[#This Row],[FECHA EJEC.]]="","PENDIENTE",CONCATENATE("RETRASO DE ",(K1049-I1049)," DIAS")))))</f>
        <v>PENDIENTE</v>
      </c>
      <c r="P1049" s="2" t="str">
        <f ca="1">VLOOKUP(MONTH(Tabla1[[#This Row],[FECHA PROG.]]),Tabla2[],2,0)</f>
        <v>Jun</v>
      </c>
      <c r="Q1049" s="1">
        <f ca="1">YEAR(Tabla1[[#This Row],[FECHA PROG.]])</f>
        <v>2018</v>
      </c>
      <c r="R1049" s="8">
        <f ca="1">360-SUMIFS(Tabla1[HORAS],Tabla1[MÁQUINA],Tabla1[[#This Row],[MÁQUINA]],Tabla1[AÑO],Tabla1[[#This Row],[AÑO]],Tabla1[MES],Tabla1[[#This Row],[MES]])</f>
        <v>348.75</v>
      </c>
      <c r="S1049" s="17">
        <f ca="1">Tabla1[[#This Row],[HORAS DISPONIBLES]]/360</f>
        <v>0.96875</v>
      </c>
    </row>
    <row r="1050" spans="1:19" x14ac:dyDescent="0.2">
      <c r="A1050" s="1" t="s">
        <v>141</v>
      </c>
      <c r="B1050" s="1" t="s">
        <v>50</v>
      </c>
      <c r="C1050" s="1" t="str">
        <f ca="1">VLOOKUP(RANDBETWEEN(1,13),Tablas!$N$7:$O$19,2,0)</f>
        <v>CISTERNAS DE AGUA</v>
      </c>
      <c r="D1050" s="1" t="s">
        <v>12</v>
      </c>
      <c r="E1050" s="1" t="s">
        <v>13</v>
      </c>
      <c r="F1050" s="1">
        <v>107</v>
      </c>
      <c r="G1050" s="1" t="s">
        <v>14</v>
      </c>
      <c r="H1050" s="1">
        <v>1420</v>
      </c>
      <c r="I1050" s="2">
        <f t="shared" ca="1" si="16"/>
        <v>43433</v>
      </c>
      <c r="J1050" s="1" t="str">
        <f ca="1">IFERROR(IF(YEAR(Tabla1[[#This Row],[FECHA EJEC.]])&gt;0,"CONFORME","STANDBY"),"PENDIENTE")</f>
        <v>CONFORME</v>
      </c>
      <c r="K1050" s="2">
        <f ca="1">IF(VLOOKUP(RANDBETWEEN(1,20),Tablas!$Q$6:$R$25,2,0)=0,"",Tabla1[[#This Row],[FECHA PROG.]]+VLOOKUP(RANDBETWEEN(1,20),Tablas!$Q$6:$R$25,2,0))</f>
        <v>43433</v>
      </c>
      <c r="L1050" s="7">
        <f ca="1">IF(Tabla1[[#This Row],[FECHA EJEC.]]="","",TIME(RANDBETWEEN(9,15),RANDBETWEEN(10,40),0))</f>
        <v>0.61041666666666672</v>
      </c>
      <c r="M1050" s="7">
        <f ca="1">IF(Tabla1[[#This Row],[FECHA EJEC.]]="","",Tabla1[[#This Row],[HORA INICIO]]+TIME(RANDBETWEEN(1,4),RANDBETWEEN(10,30),0))</f>
        <v>0.74722222222222223</v>
      </c>
      <c r="N1050" s="8">
        <f ca="1">IF(Tabla1[[#This Row],[FECHA EJEC.]]="","",HOUR(Tabla1[[#This Row],[HORA TERMINO]]-Tabla1[[#This Row],[HORA INICIO]])+MINUTE(Tabla1[[#This Row],[HORA TERMINO]]-Tabla1[[#This Row],[HORA INICIO]])/60)</f>
        <v>3.2833333333333332</v>
      </c>
      <c r="O1050" s="1" t="str">
        <f ca="1">IF(AND(K1050=I1050,J1050="CONFORME"),"FECHA CUMPLIDA",IF(J1050="STAND BY","STAND BY",IF(J1050=""," ",IF(Tabla1[[#This Row],[FECHA EJEC.]]="","PENDIENTE",CONCATENATE("RETRASO DE ",(K1050-I1050)," DIAS")))))</f>
        <v>FECHA CUMPLIDA</v>
      </c>
      <c r="P1050" s="2" t="str">
        <f ca="1">VLOOKUP(MONTH(Tabla1[[#This Row],[FECHA PROG.]]),Tabla2[],2,0)</f>
        <v>Nov</v>
      </c>
      <c r="Q1050" s="1">
        <f ca="1">YEAR(Tabla1[[#This Row],[FECHA PROG.]])</f>
        <v>2018</v>
      </c>
      <c r="R1050" s="8">
        <f ca="1">360-SUMIFS(Tabla1[HORAS],Tabla1[MÁQUINA],Tabla1[[#This Row],[MÁQUINA]],Tabla1[AÑO],Tabla1[[#This Row],[AÑO]],Tabla1[MES],Tabla1[[#This Row],[MES]])</f>
        <v>339.51666666666665</v>
      </c>
      <c r="S1050" s="17">
        <f ca="1">Tabla1[[#This Row],[HORAS DISPONIBLES]]/360</f>
        <v>0.9431018518518518</v>
      </c>
    </row>
    <row r="1051" spans="1:19" x14ac:dyDescent="0.2">
      <c r="A1051" s="1" t="s">
        <v>154</v>
      </c>
      <c r="B1051" s="1" t="s">
        <v>59</v>
      </c>
      <c r="C1051" s="1" t="str">
        <f ca="1">VLOOKUP(RANDBETWEEN(1,13),Tablas!$N$7:$O$19,2,0)</f>
        <v>RETROEXCAVADORA</v>
      </c>
      <c r="E1051" s="1" t="s">
        <v>21</v>
      </c>
      <c r="F1051" s="1">
        <v>107</v>
      </c>
      <c r="G1051" s="1" t="s">
        <v>106</v>
      </c>
      <c r="H1051" s="1">
        <v>2171</v>
      </c>
      <c r="I1051" s="2">
        <f t="shared" ca="1" si="16"/>
        <v>43125</v>
      </c>
      <c r="J1051" s="1" t="str">
        <f ca="1">IFERROR(IF(YEAR(Tabla1[[#This Row],[FECHA EJEC.]])&gt;0,"CONFORME","STANDBY"),"PENDIENTE")</f>
        <v>CONFORME</v>
      </c>
      <c r="K1051" s="2">
        <f ca="1">IF(VLOOKUP(RANDBETWEEN(1,20),Tablas!$Q$6:$R$25,2,0)=0,"",Tabla1[[#This Row],[FECHA PROG.]]+VLOOKUP(RANDBETWEEN(1,20),Tablas!$Q$6:$R$25,2,0))</f>
        <v>43127</v>
      </c>
      <c r="L1051" s="7">
        <f ca="1">IF(Tabla1[[#This Row],[FECHA EJEC.]]="","",TIME(RANDBETWEEN(9,15),RANDBETWEEN(10,40),0))</f>
        <v>0.48472222222222222</v>
      </c>
      <c r="M1051" s="7">
        <f ca="1">IF(Tabla1[[#This Row],[FECHA EJEC.]]="","",Tabla1[[#This Row],[HORA INICIO]]+TIME(RANDBETWEEN(1,4),RANDBETWEEN(10,30),0))</f>
        <v>0.53472222222222221</v>
      </c>
      <c r="N1051" s="8">
        <f ca="1">IF(Tabla1[[#This Row],[FECHA EJEC.]]="","",HOUR(Tabla1[[#This Row],[HORA TERMINO]]-Tabla1[[#This Row],[HORA INICIO]])+MINUTE(Tabla1[[#This Row],[HORA TERMINO]]-Tabla1[[#This Row],[HORA INICIO]])/60)</f>
        <v>1.2</v>
      </c>
      <c r="O1051" s="1" t="str">
        <f ca="1">IF(AND(K1051=I1051,J1051="CONFORME"),"FECHA CUMPLIDA",IF(J1051="STAND BY","STAND BY",IF(J1051=""," ",IF(Tabla1[[#This Row],[FECHA EJEC.]]="","PENDIENTE",CONCATENATE("RETRASO DE ",(K1051-I1051)," DIAS")))))</f>
        <v>RETRASO DE 2 DIAS</v>
      </c>
      <c r="P1051" s="2" t="str">
        <f ca="1">VLOOKUP(MONTH(Tabla1[[#This Row],[FECHA PROG.]]),Tabla2[],2,0)</f>
        <v>Ene</v>
      </c>
      <c r="Q1051" s="1">
        <f ca="1">YEAR(Tabla1[[#This Row],[FECHA PROG.]])</f>
        <v>2018</v>
      </c>
      <c r="R1051" s="8">
        <f ca="1">360-SUMIFS(Tabla1[HORAS],Tabla1[MÁQUINA],Tabla1[[#This Row],[MÁQUINA]],Tabla1[AÑO],Tabla1[[#This Row],[AÑO]],Tabla1[MES],Tabla1[[#This Row],[MES]])</f>
        <v>355.63333333333333</v>
      </c>
      <c r="S1051" s="17">
        <f ca="1">Tabla1[[#This Row],[HORAS DISPONIBLES]]/360</f>
        <v>0.9878703703703704</v>
      </c>
    </row>
    <row r="1052" spans="1:19" x14ac:dyDescent="0.2">
      <c r="A1052" s="1" t="s">
        <v>192</v>
      </c>
      <c r="B1052" s="1" t="s">
        <v>101</v>
      </c>
      <c r="C1052" s="1" t="str">
        <f ca="1">VLOOKUP(RANDBETWEEN(1,13),Tablas!$N$7:$O$19,2,0)</f>
        <v>ESCREPA</v>
      </c>
      <c r="E1052" s="1" t="s">
        <v>13</v>
      </c>
      <c r="F1052" s="1">
        <v>201</v>
      </c>
      <c r="G1052" s="1" t="s">
        <v>29</v>
      </c>
      <c r="H1052" s="1">
        <v>908</v>
      </c>
      <c r="I1052" s="2">
        <f t="shared" ca="1" si="16"/>
        <v>43386</v>
      </c>
      <c r="J1052" s="1" t="str">
        <f ca="1">IFERROR(IF(YEAR(Tabla1[[#This Row],[FECHA EJEC.]])&gt;0,"CONFORME","STANDBY"),"PENDIENTE")</f>
        <v>CONFORME</v>
      </c>
      <c r="K1052" s="2">
        <f ca="1">IF(VLOOKUP(RANDBETWEEN(1,20),Tablas!$Q$6:$R$25,2,0)=0,"",Tabla1[[#This Row],[FECHA PROG.]]+VLOOKUP(RANDBETWEEN(1,20),Tablas!$Q$6:$R$25,2,0))</f>
        <v>43387</v>
      </c>
      <c r="L1052" s="7">
        <f ca="1">IF(Tabla1[[#This Row],[FECHA EJEC.]]="","",TIME(RANDBETWEEN(9,15),RANDBETWEEN(10,40),0))</f>
        <v>0.43680555555555556</v>
      </c>
      <c r="M1052" s="7">
        <f ca="1">IF(Tabla1[[#This Row],[FECHA EJEC.]]="","",Tabla1[[#This Row],[HORA INICIO]]+TIME(RANDBETWEEN(1,4),RANDBETWEEN(10,30),0))</f>
        <v>0.5708333333333333</v>
      </c>
      <c r="N1052" s="8">
        <f ca="1">IF(Tabla1[[#This Row],[FECHA EJEC.]]="","",HOUR(Tabla1[[#This Row],[HORA TERMINO]]-Tabla1[[#This Row],[HORA INICIO]])+MINUTE(Tabla1[[#This Row],[HORA TERMINO]]-Tabla1[[#This Row],[HORA INICIO]])/60)</f>
        <v>3.2166666666666668</v>
      </c>
      <c r="O1052" s="1" t="str">
        <f ca="1">IF(AND(K1052=I1052,J1052="CONFORME"),"FECHA CUMPLIDA",IF(J1052="STAND BY","STAND BY",IF(J1052=""," ",IF(Tabla1[[#This Row],[FECHA EJEC.]]="","PENDIENTE",CONCATENATE("RETRASO DE ",(K1052-I1052)," DIAS")))))</f>
        <v>RETRASO DE 1 DIAS</v>
      </c>
      <c r="P1052" s="2" t="str">
        <f ca="1">VLOOKUP(MONTH(Tabla1[[#This Row],[FECHA PROG.]]),Tabla2[],2,0)</f>
        <v>Oct</v>
      </c>
      <c r="Q1052" s="1">
        <f ca="1">YEAR(Tabla1[[#This Row],[FECHA PROG.]])</f>
        <v>2018</v>
      </c>
      <c r="R1052" s="8">
        <f ca="1">360-SUMIFS(Tabla1[HORAS],Tabla1[MÁQUINA],Tabla1[[#This Row],[MÁQUINA]],Tabla1[AÑO],Tabla1[[#This Row],[AÑO]],Tabla1[MES],Tabla1[[#This Row],[MES]])</f>
        <v>356.78333333333336</v>
      </c>
      <c r="S1052" s="17">
        <f ca="1">Tabla1[[#This Row],[HORAS DISPONIBLES]]/360</f>
        <v>0.9910648148148149</v>
      </c>
    </row>
    <row r="1053" spans="1:19" x14ac:dyDescent="0.2">
      <c r="A1053" s="1" t="s">
        <v>139</v>
      </c>
      <c r="B1053" s="1" t="s">
        <v>32</v>
      </c>
      <c r="C1053" s="1" t="str">
        <f ca="1">VLOOKUP(RANDBETWEEN(1,13),Tablas!$N$7:$O$19,2,0)</f>
        <v>TRACTORES</v>
      </c>
      <c r="D1053" s="1" t="s">
        <v>12</v>
      </c>
      <c r="E1053" s="1" t="s">
        <v>13</v>
      </c>
      <c r="F1053" s="1">
        <v>106</v>
      </c>
      <c r="G1053" s="1" t="s">
        <v>29</v>
      </c>
      <c r="H1053" s="1">
        <v>908</v>
      </c>
      <c r="I1053" s="2">
        <f t="shared" ca="1" si="16"/>
        <v>43194</v>
      </c>
      <c r="J1053" s="1" t="str">
        <f ca="1">IFERROR(IF(YEAR(Tabla1[[#This Row],[FECHA EJEC.]])&gt;0,"CONFORME","STANDBY"),"PENDIENTE")</f>
        <v>CONFORME</v>
      </c>
      <c r="K1053" s="2">
        <f ca="1">IF(VLOOKUP(RANDBETWEEN(1,20),Tablas!$Q$6:$R$25,2,0)=0,"",Tabla1[[#This Row],[FECHA PROG.]]+VLOOKUP(RANDBETWEEN(1,20),Tablas!$Q$6:$R$25,2,0))</f>
        <v>43198</v>
      </c>
      <c r="L1053" s="7">
        <f ca="1">IF(Tabla1[[#This Row],[FECHA EJEC.]]="","",TIME(RANDBETWEEN(9,15),RANDBETWEEN(10,40),0))</f>
        <v>0.56527777777777777</v>
      </c>
      <c r="M1053" s="7">
        <f ca="1">IF(Tabla1[[#This Row],[FECHA EJEC.]]="","",Tabla1[[#This Row],[HORA INICIO]]+TIME(RANDBETWEEN(1,4),RANDBETWEEN(10,30),0))</f>
        <v>0.66527777777777775</v>
      </c>
      <c r="N1053" s="8">
        <f ca="1">IF(Tabla1[[#This Row],[FECHA EJEC.]]="","",HOUR(Tabla1[[#This Row],[HORA TERMINO]]-Tabla1[[#This Row],[HORA INICIO]])+MINUTE(Tabla1[[#This Row],[HORA TERMINO]]-Tabla1[[#This Row],[HORA INICIO]])/60)</f>
        <v>2.4</v>
      </c>
      <c r="O1053" s="1" t="str">
        <f ca="1">IF(AND(K1053=I1053,J1053="CONFORME"),"FECHA CUMPLIDA",IF(J1053="STAND BY","STAND BY",IF(J1053=""," ",IF(Tabla1[[#This Row],[FECHA EJEC.]]="","PENDIENTE",CONCATENATE("RETRASO DE ",(K1053-I1053)," DIAS")))))</f>
        <v>RETRASO DE 4 DIAS</v>
      </c>
      <c r="P1053" s="2" t="str">
        <f ca="1">VLOOKUP(MONTH(Tabla1[[#This Row],[FECHA PROG.]]),Tabla2[],2,0)</f>
        <v>Abr</v>
      </c>
      <c r="Q1053" s="1">
        <f ca="1">YEAR(Tabla1[[#This Row],[FECHA PROG.]])</f>
        <v>2018</v>
      </c>
      <c r="R1053" s="8">
        <f ca="1">360-SUMIFS(Tabla1[HORAS],Tabla1[MÁQUINA],Tabla1[[#This Row],[MÁQUINA]],Tabla1[AÑO],Tabla1[[#This Row],[AÑO]],Tabla1[MES],Tabla1[[#This Row],[MES]])</f>
        <v>322.14999999999998</v>
      </c>
      <c r="S1053" s="17">
        <f ca="1">Tabla1[[#This Row],[HORAS DISPONIBLES]]/360</f>
        <v>0.894861111111111</v>
      </c>
    </row>
    <row r="1054" spans="1:19" x14ac:dyDescent="0.2">
      <c r="A1054" s="1" t="s">
        <v>139</v>
      </c>
      <c r="B1054" s="1" t="s">
        <v>32</v>
      </c>
      <c r="C1054" s="1" t="str">
        <f ca="1">VLOOKUP(RANDBETWEEN(1,13),Tablas!$N$7:$O$19,2,0)</f>
        <v>LAS VOLQUETAS</v>
      </c>
      <c r="D1054" s="1" t="s">
        <v>12</v>
      </c>
      <c r="E1054" s="1" t="s">
        <v>18</v>
      </c>
      <c r="F1054" s="1">
        <v>106</v>
      </c>
      <c r="G1054" s="1" t="s">
        <v>55</v>
      </c>
      <c r="H1054" s="1">
        <v>1911</v>
      </c>
      <c r="I1054" s="2">
        <f t="shared" ca="1" si="16"/>
        <v>43503</v>
      </c>
      <c r="J1054" s="1" t="str">
        <f ca="1">IFERROR(IF(YEAR(Tabla1[[#This Row],[FECHA EJEC.]])&gt;0,"CONFORME","STANDBY"),"PENDIENTE")</f>
        <v>CONFORME</v>
      </c>
      <c r="K1054" s="2">
        <f ca="1">IF(VLOOKUP(RANDBETWEEN(1,20),Tablas!$Q$6:$R$25,2,0)=0,"",Tabla1[[#This Row],[FECHA PROG.]]+VLOOKUP(RANDBETWEEN(1,20),Tablas!$Q$6:$R$25,2,0))</f>
        <v>43506</v>
      </c>
      <c r="L1054" s="7">
        <f ca="1">IF(Tabla1[[#This Row],[FECHA EJEC.]]="","",TIME(RANDBETWEEN(9,15),RANDBETWEEN(10,40),0))</f>
        <v>0.59236111111111112</v>
      </c>
      <c r="M1054" s="7">
        <f ca="1">IF(Tabla1[[#This Row],[FECHA EJEC.]]="","",Tabla1[[#This Row],[HORA INICIO]]+TIME(RANDBETWEEN(1,4),RANDBETWEEN(10,30),0))</f>
        <v>0.68819444444444444</v>
      </c>
      <c r="N1054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1054" s="1" t="str">
        <f ca="1">IF(AND(K1054=I1054,J1054="CONFORME"),"FECHA CUMPLIDA",IF(J1054="STAND BY","STAND BY",IF(J1054=""," ",IF(Tabla1[[#This Row],[FECHA EJEC.]]="","PENDIENTE",CONCATENATE("RETRASO DE ",(K1054-I1054)," DIAS")))))</f>
        <v>RETRASO DE 3 DIAS</v>
      </c>
      <c r="P1054" s="2" t="str">
        <f ca="1">VLOOKUP(MONTH(Tabla1[[#This Row],[FECHA PROG.]]),Tabla2[],2,0)</f>
        <v>Feb</v>
      </c>
      <c r="Q1054" s="1">
        <f ca="1">YEAR(Tabla1[[#This Row],[FECHA PROG.]])</f>
        <v>2019</v>
      </c>
      <c r="R1054" s="8">
        <f ca="1">360-SUMIFS(Tabla1[HORAS],Tabla1[MÁQUINA],Tabla1[[#This Row],[MÁQUINA]],Tabla1[AÑO],Tabla1[[#This Row],[AÑO]],Tabla1[MES],Tabla1[[#This Row],[MES]])</f>
        <v>312.64999999999998</v>
      </c>
      <c r="S1054" s="17">
        <f ca="1">Tabla1[[#This Row],[HORAS DISPONIBLES]]/360</f>
        <v>0.8684722222222222</v>
      </c>
    </row>
    <row r="1055" spans="1:19" x14ac:dyDescent="0.2">
      <c r="A1055" s="1" t="s">
        <v>147</v>
      </c>
      <c r="B1055" s="1" t="s">
        <v>42</v>
      </c>
      <c r="C1055" s="1" t="str">
        <f ca="1">VLOOKUP(RANDBETWEEN(1,13),Tablas!$N$7:$O$19,2,0)</f>
        <v>CARGADORA</v>
      </c>
      <c r="D1055" s="1" t="s">
        <v>12</v>
      </c>
      <c r="E1055" s="1" t="s">
        <v>21</v>
      </c>
      <c r="F1055" s="1">
        <v>106</v>
      </c>
      <c r="G1055" s="1" t="s">
        <v>25</v>
      </c>
      <c r="H1055" s="1">
        <v>1168</v>
      </c>
      <c r="I1055" s="2">
        <f t="shared" ca="1" si="16"/>
        <v>43186</v>
      </c>
      <c r="J1055" s="1" t="str">
        <f ca="1">IFERROR(IF(YEAR(Tabla1[[#This Row],[FECHA EJEC.]])&gt;0,"CONFORME","STANDBY"),"PENDIENTE")</f>
        <v>CONFORME</v>
      </c>
      <c r="K1055" s="2">
        <f ca="1">IF(VLOOKUP(RANDBETWEEN(1,20),Tablas!$Q$6:$R$25,2,0)=0,"",Tabla1[[#This Row],[FECHA PROG.]]+VLOOKUP(RANDBETWEEN(1,20),Tablas!$Q$6:$R$25,2,0))</f>
        <v>43186</v>
      </c>
      <c r="L1055" s="7">
        <f ca="1">IF(Tabla1[[#This Row],[FECHA EJEC.]]="","",TIME(RANDBETWEEN(9,15),RANDBETWEEN(10,40),0))</f>
        <v>0.63402777777777775</v>
      </c>
      <c r="M1055" s="7">
        <f ca="1">IF(Tabla1[[#This Row],[FECHA EJEC.]]="","",Tabla1[[#This Row],[HORA INICIO]]+TIME(RANDBETWEEN(1,4),RANDBETWEEN(10,30),0))</f>
        <v>0.8125</v>
      </c>
      <c r="N1055" s="8">
        <f ca="1">IF(Tabla1[[#This Row],[FECHA EJEC.]]="","",HOUR(Tabla1[[#This Row],[HORA TERMINO]]-Tabla1[[#This Row],[HORA INICIO]])+MINUTE(Tabla1[[#This Row],[HORA TERMINO]]-Tabla1[[#This Row],[HORA INICIO]])/60)</f>
        <v>4.2833333333333332</v>
      </c>
      <c r="O1055" s="1" t="str">
        <f ca="1">IF(AND(K1055=I1055,J1055="CONFORME"),"FECHA CUMPLIDA",IF(J1055="STAND BY","STAND BY",IF(J1055=""," ",IF(Tabla1[[#This Row],[FECHA EJEC.]]="","PENDIENTE",CONCATENATE("RETRASO DE ",(K1055-I1055)," DIAS")))))</f>
        <v>FECHA CUMPLIDA</v>
      </c>
      <c r="P1055" s="2" t="str">
        <f ca="1">VLOOKUP(MONTH(Tabla1[[#This Row],[FECHA PROG.]]),Tabla2[],2,0)</f>
        <v>Mar</v>
      </c>
      <c r="Q1055" s="1">
        <f ca="1">YEAR(Tabla1[[#This Row],[FECHA PROG.]])</f>
        <v>2018</v>
      </c>
      <c r="R1055" s="8">
        <f ca="1">360-SUMIFS(Tabla1[HORAS],Tabla1[MÁQUINA],Tabla1[[#This Row],[MÁQUINA]],Tabla1[AÑO],Tabla1[[#This Row],[AÑO]],Tabla1[MES],Tabla1[[#This Row],[MES]])</f>
        <v>348.95</v>
      </c>
      <c r="S1055" s="17">
        <f ca="1">Tabla1[[#This Row],[HORAS DISPONIBLES]]/360</f>
        <v>0.96930555555555553</v>
      </c>
    </row>
    <row r="1056" spans="1:19" x14ac:dyDescent="0.2">
      <c r="A1056" s="1" t="s">
        <v>152</v>
      </c>
      <c r="B1056" s="1" t="s">
        <v>56</v>
      </c>
      <c r="C1056" s="1" t="str">
        <f ca="1">VLOOKUP(RANDBETWEEN(1,13),Tablas!$N$7:$O$19,2,0)</f>
        <v>RETROEXCAVADORA</v>
      </c>
      <c r="E1056" s="1" t="s">
        <v>13</v>
      </c>
      <c r="F1056" s="1">
        <v>107</v>
      </c>
      <c r="G1056" s="1" t="s">
        <v>25</v>
      </c>
      <c r="H1056" s="1">
        <v>1168</v>
      </c>
      <c r="I1056" s="2">
        <f t="shared" ca="1" si="16"/>
        <v>43252</v>
      </c>
      <c r="J1056" s="1" t="str">
        <f ca="1">IFERROR(IF(YEAR(Tabla1[[#This Row],[FECHA EJEC.]])&gt;0,"CONFORME","STANDBY"),"PENDIENTE")</f>
        <v>CONFORME</v>
      </c>
      <c r="K1056" s="2">
        <f ca="1">IF(VLOOKUP(RANDBETWEEN(1,20),Tablas!$Q$6:$R$25,2,0)=0,"",Tabla1[[#This Row],[FECHA PROG.]]+VLOOKUP(RANDBETWEEN(1,20),Tablas!$Q$6:$R$25,2,0))</f>
        <v>43255</v>
      </c>
      <c r="L1056" s="7">
        <f ca="1">IF(Tabla1[[#This Row],[FECHA EJEC.]]="","",TIME(RANDBETWEEN(9,15),RANDBETWEEN(10,40),0))</f>
        <v>0.60902777777777772</v>
      </c>
      <c r="M1056" s="7">
        <f ca="1">IF(Tabla1[[#This Row],[FECHA EJEC.]]="","",Tabla1[[#This Row],[HORA INICIO]]+TIME(RANDBETWEEN(1,4),RANDBETWEEN(10,30),0))</f>
        <v>0.78819444444444442</v>
      </c>
      <c r="N1056" s="8">
        <f ca="1">IF(Tabla1[[#This Row],[FECHA EJEC.]]="","",HOUR(Tabla1[[#This Row],[HORA TERMINO]]-Tabla1[[#This Row],[HORA INICIO]])+MINUTE(Tabla1[[#This Row],[HORA TERMINO]]-Tabla1[[#This Row],[HORA INICIO]])/60)</f>
        <v>4.3</v>
      </c>
      <c r="O1056" s="1" t="str">
        <f ca="1">IF(AND(K1056=I1056,J1056="CONFORME"),"FECHA CUMPLIDA",IF(J1056="STAND BY","STAND BY",IF(J1056=""," ",IF(Tabla1[[#This Row],[FECHA EJEC.]]="","PENDIENTE",CONCATENATE("RETRASO DE ",(K1056-I1056)," DIAS")))))</f>
        <v>RETRASO DE 3 DIAS</v>
      </c>
      <c r="P1056" s="2" t="str">
        <f ca="1">VLOOKUP(MONTH(Tabla1[[#This Row],[FECHA PROG.]]),Tabla2[],2,0)</f>
        <v>Jun</v>
      </c>
      <c r="Q1056" s="1">
        <f ca="1">YEAR(Tabla1[[#This Row],[FECHA PROG.]])</f>
        <v>2018</v>
      </c>
      <c r="R1056" s="8">
        <f ca="1">360-SUMIFS(Tabla1[HORAS],Tabla1[MÁQUINA],Tabla1[[#This Row],[MÁQUINA]],Tabla1[AÑO],Tabla1[[#This Row],[AÑO]],Tabla1[MES],Tabla1[[#This Row],[MES]])</f>
        <v>354.45</v>
      </c>
      <c r="S1056" s="17">
        <f ca="1">Tabla1[[#This Row],[HORAS DISPONIBLES]]/360</f>
        <v>0.98458333333333325</v>
      </c>
    </row>
    <row r="1057" spans="1:19" x14ac:dyDescent="0.2">
      <c r="A1057" s="1" t="s">
        <v>152</v>
      </c>
      <c r="B1057" s="1" t="s">
        <v>56</v>
      </c>
      <c r="C1057" s="1" t="str">
        <f ca="1">VLOOKUP(RANDBETWEEN(1,13),Tablas!$N$7:$O$19,2,0)</f>
        <v>RETROEXCAVADORA</v>
      </c>
      <c r="E1057" s="1" t="s">
        <v>18</v>
      </c>
      <c r="F1057" s="1">
        <v>107</v>
      </c>
      <c r="G1057" s="1" t="s">
        <v>55</v>
      </c>
      <c r="H1057" s="1">
        <v>1911</v>
      </c>
      <c r="I1057" s="2">
        <f t="shared" ca="1" si="16"/>
        <v>43531</v>
      </c>
      <c r="J1057" s="1" t="str">
        <f ca="1">IFERROR(IF(YEAR(Tabla1[[#This Row],[FECHA EJEC.]])&gt;0,"CONFORME","STANDBY"),"PENDIENTE")</f>
        <v>CONFORME</v>
      </c>
      <c r="K1057" s="2">
        <f ca="1">IF(VLOOKUP(RANDBETWEEN(1,20),Tablas!$Q$6:$R$25,2,0)=0,"",Tabla1[[#This Row],[FECHA PROG.]]+VLOOKUP(RANDBETWEEN(1,20),Tablas!$Q$6:$R$25,2,0))</f>
        <v>43532</v>
      </c>
      <c r="L1057" s="7">
        <f ca="1">IF(Tabla1[[#This Row],[FECHA EJEC.]]="","",TIME(RANDBETWEEN(9,15),RANDBETWEEN(10,40),0))</f>
        <v>0.56874999999999998</v>
      </c>
      <c r="M1057" s="7">
        <f ca="1">IF(Tabla1[[#This Row],[FECHA EJEC.]]="","",Tabla1[[#This Row],[HORA INICIO]]+TIME(RANDBETWEEN(1,4),RANDBETWEEN(10,30),0))</f>
        <v>0.74583333333333335</v>
      </c>
      <c r="N1057" s="8">
        <f ca="1">IF(Tabla1[[#This Row],[FECHA EJEC.]]="","",HOUR(Tabla1[[#This Row],[HORA TERMINO]]-Tabla1[[#This Row],[HORA INICIO]])+MINUTE(Tabla1[[#This Row],[HORA TERMINO]]-Tabla1[[#This Row],[HORA INICIO]])/60)</f>
        <v>4.25</v>
      </c>
      <c r="O1057" s="1" t="str">
        <f ca="1">IF(AND(K1057=I1057,J1057="CONFORME"),"FECHA CUMPLIDA",IF(J1057="STAND BY","STAND BY",IF(J1057=""," ",IF(Tabla1[[#This Row],[FECHA EJEC.]]="","PENDIENTE",CONCATENATE("RETRASO DE ",(K1057-I1057)," DIAS")))))</f>
        <v>RETRASO DE 1 DIAS</v>
      </c>
      <c r="P1057" s="2" t="str">
        <f ca="1">VLOOKUP(MONTH(Tabla1[[#This Row],[FECHA PROG.]]),Tabla2[],2,0)</f>
        <v>Mar</v>
      </c>
      <c r="Q1057" s="1">
        <f ca="1">YEAR(Tabla1[[#This Row],[FECHA PROG.]])</f>
        <v>2019</v>
      </c>
      <c r="R1057" s="8">
        <f ca="1">360-SUMIFS(Tabla1[HORAS],Tabla1[MÁQUINA],Tabla1[[#This Row],[MÁQUINA]],Tabla1[AÑO],Tabla1[[#This Row],[AÑO]],Tabla1[MES],Tabla1[[#This Row],[MES]])</f>
        <v>353.31666666666666</v>
      </c>
      <c r="S1057" s="17">
        <f ca="1">Tabla1[[#This Row],[HORAS DISPONIBLES]]/360</f>
        <v>0.98143518518518513</v>
      </c>
    </row>
    <row r="1058" spans="1:19" x14ac:dyDescent="0.2">
      <c r="A1058" s="1" t="s">
        <v>142</v>
      </c>
      <c r="B1058" s="1" t="s">
        <v>37</v>
      </c>
      <c r="C1058" s="1" t="str">
        <f ca="1">VLOOKUP(RANDBETWEEN(1,13),Tablas!$N$7:$O$19,2,0)</f>
        <v>CISTERNAS DE AGUA</v>
      </c>
      <c r="D1058" s="1" t="s">
        <v>12</v>
      </c>
      <c r="E1058" s="1" t="s">
        <v>24</v>
      </c>
      <c r="F1058" s="1">
        <v>201</v>
      </c>
      <c r="G1058" s="1" t="s">
        <v>25</v>
      </c>
      <c r="H1058" s="1">
        <v>1168</v>
      </c>
      <c r="I1058" s="2">
        <f t="shared" ca="1" si="16"/>
        <v>43534</v>
      </c>
      <c r="J1058" s="1" t="str">
        <f ca="1">IFERROR(IF(YEAR(Tabla1[[#This Row],[FECHA EJEC.]])&gt;0,"CONFORME","STANDBY"),"PENDIENTE")</f>
        <v>CONFORME</v>
      </c>
      <c r="K1058" s="2">
        <f ca="1">IF(VLOOKUP(RANDBETWEEN(1,20),Tablas!$Q$6:$R$25,2,0)=0,"",Tabla1[[#This Row],[FECHA PROG.]]+VLOOKUP(RANDBETWEEN(1,20),Tablas!$Q$6:$R$25,2,0))</f>
        <v>43537</v>
      </c>
      <c r="L1058" s="7">
        <f ca="1">IF(Tabla1[[#This Row],[FECHA EJEC.]]="","",TIME(RANDBETWEEN(9,15),RANDBETWEEN(10,40),0))</f>
        <v>0.55277777777777781</v>
      </c>
      <c r="M1058" s="7">
        <f ca="1">IF(Tabla1[[#This Row],[FECHA EJEC.]]="","",Tabla1[[#This Row],[HORA INICIO]]+TIME(RANDBETWEEN(1,4),RANDBETWEEN(10,30),0))</f>
        <v>0.64930555555555558</v>
      </c>
      <c r="N1058" s="8">
        <f ca="1">IF(Tabla1[[#This Row],[FECHA EJEC.]]="","",HOUR(Tabla1[[#This Row],[HORA TERMINO]]-Tabla1[[#This Row],[HORA INICIO]])+MINUTE(Tabla1[[#This Row],[HORA TERMINO]]-Tabla1[[#This Row],[HORA INICIO]])/60)</f>
        <v>2.3166666666666664</v>
      </c>
      <c r="O1058" s="1" t="str">
        <f ca="1">IF(AND(K1058=I1058,J1058="CONFORME"),"FECHA CUMPLIDA",IF(J1058="STAND BY","STAND BY",IF(J1058=""," ",IF(Tabla1[[#This Row],[FECHA EJEC.]]="","PENDIENTE",CONCATENATE("RETRASO DE ",(K1058-I1058)," DIAS")))))</f>
        <v>RETRASO DE 3 DIAS</v>
      </c>
      <c r="P1058" s="2" t="str">
        <f ca="1">VLOOKUP(MONTH(Tabla1[[#This Row],[FECHA PROG.]]),Tabla2[],2,0)</f>
        <v>Mar</v>
      </c>
      <c r="Q1058" s="1">
        <f ca="1">YEAR(Tabla1[[#This Row],[FECHA PROG.]])</f>
        <v>2019</v>
      </c>
      <c r="R1058" s="8">
        <f ca="1">360-SUMIFS(Tabla1[HORAS],Tabla1[MÁQUINA],Tabla1[[#This Row],[MÁQUINA]],Tabla1[AÑO],Tabla1[[#This Row],[AÑO]],Tabla1[MES],Tabla1[[#This Row],[MES]])</f>
        <v>354.3</v>
      </c>
      <c r="S1058" s="17">
        <f ca="1">Tabla1[[#This Row],[HORAS DISPONIBLES]]/360</f>
        <v>0.98416666666666675</v>
      </c>
    </row>
    <row r="1059" spans="1:19" x14ac:dyDescent="0.2">
      <c r="A1059" s="1" t="s">
        <v>151</v>
      </c>
      <c r="B1059" s="1" t="s">
        <v>51</v>
      </c>
      <c r="C1059" s="1" t="str">
        <f ca="1">VLOOKUP(RANDBETWEEN(1,13),Tablas!$N$7:$O$19,2,0)</f>
        <v>MOTOTRAILLA</v>
      </c>
      <c r="D1059" s="1" t="s">
        <v>12</v>
      </c>
      <c r="E1059" s="1" t="s">
        <v>13</v>
      </c>
      <c r="F1059" s="1">
        <v>107</v>
      </c>
      <c r="G1059" s="1" t="s">
        <v>14</v>
      </c>
      <c r="H1059" s="1">
        <v>1420</v>
      </c>
      <c r="I1059" s="2">
        <f t="shared" ca="1" si="16"/>
        <v>43576</v>
      </c>
      <c r="J1059" s="1" t="str">
        <f ca="1">IFERROR(IF(YEAR(Tabla1[[#This Row],[FECHA EJEC.]])&gt;0,"CONFORME","STANDBY"),"PENDIENTE")</f>
        <v>PENDIENTE</v>
      </c>
      <c r="K1059" s="2" t="str">
        <f ca="1">IF(VLOOKUP(RANDBETWEEN(1,20),Tablas!$Q$6:$R$25,2,0)=0,"",Tabla1[[#This Row],[FECHA PROG.]]+VLOOKUP(RANDBETWEEN(1,20),Tablas!$Q$6:$R$25,2,0))</f>
        <v/>
      </c>
      <c r="L1059" s="7" t="str">
        <f ca="1">IF(Tabla1[[#This Row],[FECHA EJEC.]]="","",TIME(RANDBETWEEN(9,15),RANDBETWEEN(10,40),0))</f>
        <v/>
      </c>
      <c r="M1059" s="7" t="str">
        <f ca="1">IF(Tabla1[[#This Row],[FECHA EJEC.]]="","",Tabla1[[#This Row],[HORA INICIO]]+TIME(RANDBETWEEN(1,4),RANDBETWEEN(10,30),0))</f>
        <v/>
      </c>
      <c r="N1059" s="8" t="str">
        <f ca="1">IF(Tabla1[[#This Row],[FECHA EJEC.]]="","",HOUR(Tabla1[[#This Row],[HORA TERMINO]]-Tabla1[[#This Row],[HORA INICIO]])+MINUTE(Tabla1[[#This Row],[HORA TERMINO]]-Tabla1[[#This Row],[HORA INICIO]])/60)</f>
        <v/>
      </c>
      <c r="O1059" s="1" t="str">
        <f ca="1">IF(AND(K1059=I1059,J1059="CONFORME"),"FECHA CUMPLIDA",IF(J1059="STAND BY","STAND BY",IF(J1059=""," ",IF(Tabla1[[#This Row],[FECHA EJEC.]]="","PENDIENTE",CONCATENATE("RETRASO DE ",(K1059-I1059)," DIAS")))))</f>
        <v>PENDIENTE</v>
      </c>
      <c r="P1059" s="2" t="str">
        <f ca="1">VLOOKUP(MONTH(Tabla1[[#This Row],[FECHA PROG.]]),Tabla2[],2,0)</f>
        <v>Abr</v>
      </c>
      <c r="Q1059" s="1">
        <f ca="1">YEAR(Tabla1[[#This Row],[FECHA PROG.]])</f>
        <v>2019</v>
      </c>
      <c r="R1059" s="8">
        <f ca="1">360-SUMIFS(Tabla1[HORAS],Tabla1[MÁQUINA],Tabla1[[#This Row],[MÁQUINA]],Tabla1[AÑO],Tabla1[[#This Row],[AÑO]],Tabla1[MES],Tabla1[[#This Row],[MES]])</f>
        <v>353.31666666666666</v>
      </c>
      <c r="S1059" s="17">
        <f ca="1">Tabla1[[#This Row],[HORAS DISPONIBLES]]/360</f>
        <v>0.98143518518518513</v>
      </c>
    </row>
    <row r="1060" spans="1:19" x14ac:dyDescent="0.2">
      <c r="A1060" s="1" t="s">
        <v>153</v>
      </c>
      <c r="B1060" s="1" t="s">
        <v>60</v>
      </c>
      <c r="C1060" s="1" t="str">
        <f ca="1">VLOOKUP(RANDBETWEEN(1,13),Tablas!$N$7:$O$19,2,0)</f>
        <v>EXCAVADORA</v>
      </c>
      <c r="E1060" s="1" t="s">
        <v>18</v>
      </c>
      <c r="F1060" s="1">
        <v>107</v>
      </c>
      <c r="G1060" s="1" t="s">
        <v>55</v>
      </c>
      <c r="H1060" s="1">
        <v>1911</v>
      </c>
      <c r="I1060" s="2">
        <f t="shared" ca="1" si="16"/>
        <v>43496</v>
      </c>
      <c r="J1060" s="1" t="str">
        <f ca="1">IFERROR(IF(YEAR(Tabla1[[#This Row],[FECHA EJEC.]])&gt;0,"CONFORME","STANDBY"),"PENDIENTE")</f>
        <v>CONFORME</v>
      </c>
      <c r="K1060" s="2">
        <f ca="1">IF(VLOOKUP(RANDBETWEEN(1,20),Tablas!$Q$6:$R$25,2,0)=0,"",Tabla1[[#This Row],[FECHA PROG.]]+VLOOKUP(RANDBETWEEN(1,20),Tablas!$Q$6:$R$25,2,0))</f>
        <v>43498</v>
      </c>
      <c r="L1060" s="7">
        <f ca="1">IF(Tabla1[[#This Row],[FECHA EJEC.]]="","",TIME(RANDBETWEEN(9,15),RANDBETWEEN(10,40),0))</f>
        <v>0.39166666666666666</v>
      </c>
      <c r="M1060" s="7">
        <f ca="1">IF(Tabla1[[#This Row],[FECHA EJEC.]]="","",Tabla1[[#This Row],[HORA INICIO]]+TIME(RANDBETWEEN(1,4),RANDBETWEEN(10,30),0))</f>
        <v>0.52569444444444446</v>
      </c>
      <c r="N1060" s="8">
        <f ca="1">IF(Tabla1[[#This Row],[FECHA EJEC.]]="","",HOUR(Tabla1[[#This Row],[HORA TERMINO]]-Tabla1[[#This Row],[HORA INICIO]])+MINUTE(Tabla1[[#This Row],[HORA TERMINO]]-Tabla1[[#This Row],[HORA INICIO]])/60)</f>
        <v>3.2166666666666668</v>
      </c>
      <c r="O1060" s="1" t="str">
        <f ca="1">IF(AND(K1060=I1060,J1060="CONFORME"),"FECHA CUMPLIDA",IF(J1060="STAND BY","STAND BY",IF(J1060=""," ",IF(Tabla1[[#This Row],[FECHA EJEC.]]="","PENDIENTE",CONCATENATE("RETRASO DE ",(K1060-I1060)," DIAS")))))</f>
        <v>RETRASO DE 2 DIAS</v>
      </c>
      <c r="P1060" s="2" t="str">
        <f ca="1">VLOOKUP(MONTH(Tabla1[[#This Row],[FECHA PROG.]]),Tabla2[],2,0)</f>
        <v>Ene</v>
      </c>
      <c r="Q1060" s="1">
        <f ca="1">YEAR(Tabla1[[#This Row],[FECHA PROG.]])</f>
        <v>2019</v>
      </c>
      <c r="R1060" s="8">
        <f ca="1">360-SUMIFS(Tabla1[HORAS],Tabla1[MÁQUINA],Tabla1[[#This Row],[MÁQUINA]],Tabla1[AÑO],Tabla1[[#This Row],[AÑO]],Tabla1[MES],Tabla1[[#This Row],[MES]])</f>
        <v>343.35</v>
      </c>
      <c r="S1060" s="17">
        <f ca="1">Tabla1[[#This Row],[HORAS DISPONIBLES]]/360</f>
        <v>0.9537500000000001</v>
      </c>
    </row>
    <row r="1061" spans="1:19" x14ac:dyDescent="0.2">
      <c r="A1061" s="1" t="s">
        <v>193</v>
      </c>
      <c r="B1061" s="1" t="s">
        <v>102</v>
      </c>
      <c r="C1061" s="1" t="str">
        <f ca="1">VLOOKUP(RANDBETWEEN(1,13),Tablas!$N$7:$O$19,2,0)</f>
        <v>DRAGAS</v>
      </c>
      <c r="E1061" s="1" t="s">
        <v>13</v>
      </c>
      <c r="F1061" s="1">
        <v>201</v>
      </c>
      <c r="G1061" s="1" t="s">
        <v>29</v>
      </c>
      <c r="H1061" s="1">
        <v>908</v>
      </c>
      <c r="I1061" s="2">
        <f t="shared" ca="1" si="16"/>
        <v>43507</v>
      </c>
      <c r="J1061" s="1" t="str">
        <f ca="1">IFERROR(IF(YEAR(Tabla1[[#This Row],[FECHA EJEC.]])&gt;0,"CONFORME","STANDBY"),"PENDIENTE")</f>
        <v>CONFORME</v>
      </c>
      <c r="K1061" s="2">
        <f ca="1">IF(VLOOKUP(RANDBETWEEN(1,20),Tablas!$Q$6:$R$25,2,0)=0,"",Tabla1[[#This Row],[FECHA PROG.]]+VLOOKUP(RANDBETWEEN(1,20),Tablas!$Q$6:$R$25,2,0))</f>
        <v>43510</v>
      </c>
      <c r="L1061" s="7">
        <f ca="1">IF(Tabla1[[#This Row],[FECHA EJEC.]]="","",TIME(RANDBETWEEN(9,15),RANDBETWEEN(10,40),0))</f>
        <v>0.40138888888888891</v>
      </c>
      <c r="M1061" s="7">
        <f ca="1">IF(Tabla1[[#This Row],[FECHA EJEC.]]="","",Tabla1[[#This Row],[HORA INICIO]]+TIME(RANDBETWEEN(1,4),RANDBETWEEN(10,30),0))</f>
        <v>0.4513888888888889</v>
      </c>
      <c r="N1061" s="8">
        <f ca="1">IF(Tabla1[[#This Row],[FECHA EJEC.]]="","",HOUR(Tabla1[[#This Row],[HORA TERMINO]]-Tabla1[[#This Row],[HORA INICIO]])+MINUTE(Tabla1[[#This Row],[HORA TERMINO]]-Tabla1[[#This Row],[HORA INICIO]])/60)</f>
        <v>1.2</v>
      </c>
      <c r="O1061" s="1" t="str">
        <f ca="1">IF(AND(K1061=I1061,J1061="CONFORME"),"FECHA CUMPLIDA",IF(J1061="STAND BY","STAND BY",IF(J1061=""," ",IF(Tabla1[[#This Row],[FECHA EJEC.]]="","PENDIENTE",CONCATENATE("RETRASO DE ",(K1061-I1061)," DIAS")))))</f>
        <v>RETRASO DE 3 DIAS</v>
      </c>
      <c r="P1061" s="2" t="str">
        <f ca="1">VLOOKUP(MONTH(Tabla1[[#This Row],[FECHA PROG.]]),Tabla2[],2,0)</f>
        <v>Feb</v>
      </c>
      <c r="Q1061" s="1">
        <f ca="1">YEAR(Tabla1[[#This Row],[FECHA PROG.]])</f>
        <v>2019</v>
      </c>
      <c r="R1061" s="8">
        <f ca="1">360-SUMIFS(Tabla1[HORAS],Tabla1[MÁQUINA],Tabla1[[#This Row],[MÁQUINA]],Tabla1[AÑO],Tabla1[[#This Row],[AÑO]],Tabla1[MES],Tabla1[[#This Row],[MES]])</f>
        <v>356.3</v>
      </c>
      <c r="S1061" s="17">
        <f ca="1">Tabla1[[#This Row],[HORAS DISPONIBLES]]/360</f>
        <v>0.98972222222222228</v>
      </c>
    </row>
    <row r="1062" spans="1:19" x14ac:dyDescent="0.2">
      <c r="A1062" s="1" t="s">
        <v>135</v>
      </c>
      <c r="B1062" s="1" t="s">
        <v>16</v>
      </c>
      <c r="C1062" s="1" t="str">
        <f ca="1">VLOOKUP(RANDBETWEEN(1,13),Tablas!$N$7:$O$19,2,0)</f>
        <v>COMPACTADORA</v>
      </c>
      <c r="D1062" s="1" t="s">
        <v>12</v>
      </c>
      <c r="E1062" s="1" t="s">
        <v>13</v>
      </c>
      <c r="F1062" s="1">
        <v>107</v>
      </c>
      <c r="G1062" s="1" t="s">
        <v>106</v>
      </c>
      <c r="H1062" s="1">
        <v>1420</v>
      </c>
      <c r="I1062" s="2">
        <f t="shared" ca="1" si="16"/>
        <v>43335</v>
      </c>
      <c r="J1062" s="1" t="str">
        <f ca="1">IFERROR(IF(YEAR(Tabla1[[#This Row],[FECHA EJEC.]])&gt;0,"CONFORME","STANDBY"),"PENDIENTE")</f>
        <v>CONFORME</v>
      </c>
      <c r="K1062" s="2">
        <f ca="1">IF(VLOOKUP(RANDBETWEEN(1,20),Tablas!$Q$6:$R$25,2,0)=0,"",Tabla1[[#This Row],[FECHA PROG.]]+VLOOKUP(RANDBETWEEN(1,20),Tablas!$Q$6:$R$25,2,0))</f>
        <v>43339</v>
      </c>
      <c r="L1062" s="7">
        <f ca="1">IF(Tabla1[[#This Row],[FECHA EJEC.]]="","",TIME(RANDBETWEEN(9,15),RANDBETWEEN(10,40),0))</f>
        <v>0.43194444444444446</v>
      </c>
      <c r="M1062" s="7">
        <f ca="1">IF(Tabla1[[#This Row],[FECHA EJEC.]]="","",Tabla1[[#This Row],[HORA INICIO]]+TIME(RANDBETWEEN(1,4),RANDBETWEEN(10,30),0))</f>
        <v>0.53402777777777777</v>
      </c>
      <c r="N1062" s="8">
        <f ca="1">IF(Tabla1[[#This Row],[FECHA EJEC.]]="","",HOUR(Tabla1[[#This Row],[HORA TERMINO]]-Tabla1[[#This Row],[HORA INICIO]])+MINUTE(Tabla1[[#This Row],[HORA TERMINO]]-Tabla1[[#This Row],[HORA INICIO]])/60)</f>
        <v>2.4500000000000002</v>
      </c>
      <c r="O1062" s="1" t="str">
        <f ca="1">IF(AND(K1062=I1062,J1062="CONFORME"),"FECHA CUMPLIDA",IF(J1062="STAND BY","STAND BY",IF(J1062=""," ",IF(Tabla1[[#This Row],[FECHA EJEC.]]="","PENDIENTE",CONCATENATE("RETRASO DE ",(K1062-I1062)," DIAS")))))</f>
        <v>RETRASO DE 4 DIAS</v>
      </c>
      <c r="P1062" s="2" t="str">
        <f ca="1">VLOOKUP(MONTH(Tabla1[[#This Row],[FECHA PROG.]]),Tabla2[],2,0)</f>
        <v>Ago</v>
      </c>
      <c r="Q1062" s="1">
        <f ca="1">YEAR(Tabla1[[#This Row],[FECHA PROG.]])</f>
        <v>2018</v>
      </c>
      <c r="R1062" s="8">
        <f ca="1">360-SUMIFS(Tabla1[HORAS],Tabla1[MÁQUINA],Tabla1[[#This Row],[MÁQUINA]],Tabla1[AÑO],Tabla1[[#This Row],[AÑO]],Tabla1[MES],Tabla1[[#This Row],[MES]])</f>
        <v>349.81666666666666</v>
      </c>
      <c r="S1062" s="17">
        <f ca="1">Tabla1[[#This Row],[HORAS DISPONIBLES]]/360</f>
        <v>0.97171296296296295</v>
      </c>
    </row>
    <row r="1063" spans="1:19" x14ac:dyDescent="0.2">
      <c r="A1063" s="1" t="s">
        <v>135</v>
      </c>
      <c r="B1063" s="1" t="s">
        <v>16</v>
      </c>
      <c r="C1063" s="1" t="str">
        <f ca="1">VLOOKUP(RANDBETWEEN(1,13),Tablas!$N$7:$O$19,2,0)</f>
        <v>PAVIMENTADORA</v>
      </c>
      <c r="D1063" s="1" t="s">
        <v>12</v>
      </c>
      <c r="E1063" s="1" t="s">
        <v>18</v>
      </c>
      <c r="F1063" s="1">
        <v>107</v>
      </c>
      <c r="G1063" s="1" t="s">
        <v>106</v>
      </c>
      <c r="H1063" s="1">
        <v>1911</v>
      </c>
      <c r="I1063" s="2">
        <f t="shared" ca="1" si="16"/>
        <v>43479</v>
      </c>
      <c r="J1063" s="1" t="str">
        <f ca="1">IFERROR(IF(YEAR(Tabla1[[#This Row],[FECHA EJEC.]])&gt;0,"CONFORME","STANDBY"),"PENDIENTE")</f>
        <v>CONFORME</v>
      </c>
      <c r="K1063" s="2">
        <f ca="1">IF(VLOOKUP(RANDBETWEEN(1,20),Tablas!$Q$6:$R$25,2,0)=0,"",Tabla1[[#This Row],[FECHA PROG.]]+VLOOKUP(RANDBETWEEN(1,20),Tablas!$Q$6:$R$25,2,0))</f>
        <v>43479</v>
      </c>
      <c r="L1063" s="7">
        <f ca="1">IF(Tabla1[[#This Row],[FECHA EJEC.]]="","",TIME(RANDBETWEEN(9,15),RANDBETWEEN(10,40),0))</f>
        <v>0.63958333333333328</v>
      </c>
      <c r="M1063" s="7">
        <f ca="1">IF(Tabla1[[#This Row],[FECHA EJEC.]]="","",Tabla1[[#This Row],[HORA INICIO]]+TIME(RANDBETWEEN(1,4),RANDBETWEEN(10,30),0))</f>
        <v>0.69166666666666665</v>
      </c>
      <c r="N1063" s="8">
        <f ca="1">IF(Tabla1[[#This Row],[FECHA EJEC.]]="","",HOUR(Tabla1[[#This Row],[HORA TERMINO]]-Tabla1[[#This Row],[HORA INICIO]])+MINUTE(Tabla1[[#This Row],[HORA TERMINO]]-Tabla1[[#This Row],[HORA INICIO]])/60)</f>
        <v>1.25</v>
      </c>
      <c r="O1063" s="1" t="str">
        <f ca="1">IF(AND(K1063=I1063,J1063="CONFORME"),"FECHA CUMPLIDA",IF(J1063="STAND BY","STAND BY",IF(J1063=""," ",IF(Tabla1[[#This Row],[FECHA EJEC.]]="","PENDIENTE",CONCATENATE("RETRASO DE ",(K1063-I1063)," DIAS")))))</f>
        <v>FECHA CUMPLIDA</v>
      </c>
      <c r="P1063" s="2" t="str">
        <f ca="1">VLOOKUP(MONTH(Tabla1[[#This Row],[FECHA PROG.]]),Tabla2[],2,0)</f>
        <v>Ene</v>
      </c>
      <c r="Q1063" s="1">
        <f ca="1">YEAR(Tabla1[[#This Row],[FECHA PROG.]])</f>
        <v>2019</v>
      </c>
      <c r="R1063" s="8">
        <f ca="1">360-SUMIFS(Tabla1[HORAS],Tabla1[MÁQUINA],Tabla1[[#This Row],[MÁQUINA]],Tabla1[AÑO],Tabla1[[#This Row],[AÑO]],Tabla1[MES],Tabla1[[#This Row],[MES]])</f>
        <v>358.75</v>
      </c>
      <c r="S1063" s="17">
        <f ca="1">Tabla1[[#This Row],[HORAS DISPONIBLES]]/360</f>
        <v>0.99652777777777779</v>
      </c>
    </row>
    <row r="1064" spans="1:19" x14ac:dyDescent="0.2">
      <c r="A1064" s="1" t="s">
        <v>188</v>
      </c>
      <c r="B1064" s="1" t="s">
        <v>35</v>
      </c>
      <c r="C1064" s="1" t="str">
        <f ca="1">VLOOKUP(RANDBETWEEN(1,13),Tablas!$N$7:$O$19,2,0)</f>
        <v>LAS VOLQUETAS</v>
      </c>
      <c r="D1064" s="1" t="s">
        <v>12</v>
      </c>
      <c r="E1064" s="1" t="s">
        <v>13</v>
      </c>
      <c r="F1064" s="1">
        <v>106</v>
      </c>
      <c r="G1064" s="1" t="s">
        <v>29</v>
      </c>
      <c r="H1064" s="1">
        <v>908</v>
      </c>
      <c r="I1064" s="2">
        <f t="shared" ca="1" si="16"/>
        <v>43249</v>
      </c>
      <c r="J1064" s="1" t="str">
        <f ca="1">IFERROR(IF(YEAR(Tabla1[[#This Row],[FECHA EJEC.]])&gt;0,"CONFORME","STANDBY"),"PENDIENTE")</f>
        <v>CONFORME</v>
      </c>
      <c r="K1064" s="2">
        <f ca="1">IF(VLOOKUP(RANDBETWEEN(1,20),Tablas!$Q$6:$R$25,2,0)=0,"",Tabla1[[#This Row],[FECHA PROG.]]+VLOOKUP(RANDBETWEEN(1,20),Tablas!$Q$6:$R$25,2,0))</f>
        <v>43251</v>
      </c>
      <c r="L1064" s="7">
        <f ca="1">IF(Tabla1[[#This Row],[FECHA EJEC.]]="","",TIME(RANDBETWEEN(9,15),RANDBETWEEN(10,40),0))</f>
        <v>0.48472222222222222</v>
      </c>
      <c r="M1064" s="7">
        <f ca="1">IF(Tabla1[[#This Row],[FECHA EJEC.]]="","",Tabla1[[#This Row],[HORA INICIO]]+TIME(RANDBETWEEN(1,4),RANDBETWEEN(10,30),0))</f>
        <v>0.58402777777777781</v>
      </c>
      <c r="N1064" s="8">
        <f ca="1">IF(Tabla1[[#This Row],[FECHA EJEC.]]="","",HOUR(Tabla1[[#This Row],[HORA TERMINO]]-Tabla1[[#This Row],[HORA INICIO]])+MINUTE(Tabla1[[#This Row],[HORA TERMINO]]-Tabla1[[#This Row],[HORA INICIO]])/60)</f>
        <v>2.3833333333333333</v>
      </c>
      <c r="O1064" s="1" t="str">
        <f ca="1">IF(AND(K1064=I1064,J1064="CONFORME"),"FECHA CUMPLIDA",IF(J1064="STAND BY","STAND BY",IF(J1064=""," ",IF(Tabla1[[#This Row],[FECHA EJEC.]]="","PENDIENTE",CONCATENATE("RETRASO DE ",(K1064-I1064)," DIAS")))))</f>
        <v>RETRASO DE 2 DIAS</v>
      </c>
      <c r="P1064" s="2" t="str">
        <f ca="1">VLOOKUP(MONTH(Tabla1[[#This Row],[FECHA PROG.]]),Tabla2[],2,0)</f>
        <v>May</v>
      </c>
      <c r="Q1064" s="1">
        <f ca="1">YEAR(Tabla1[[#This Row],[FECHA PROG.]])</f>
        <v>2018</v>
      </c>
      <c r="R1064" s="8">
        <f ca="1">360-SUMIFS(Tabla1[HORAS],Tabla1[MÁQUINA],Tabla1[[#This Row],[MÁQUINA]],Tabla1[AÑO],Tabla1[[#This Row],[AÑO]],Tabla1[MES],Tabla1[[#This Row],[MES]])</f>
        <v>334.56666666666666</v>
      </c>
      <c r="S1064" s="17">
        <f ca="1">Tabla1[[#This Row],[HORAS DISPONIBLES]]/360</f>
        <v>0.92935185185185187</v>
      </c>
    </row>
    <row r="1065" spans="1:19" x14ac:dyDescent="0.2">
      <c r="A1065" s="1" t="s">
        <v>188</v>
      </c>
      <c r="B1065" s="1" t="s">
        <v>35</v>
      </c>
      <c r="C1065" s="1" t="str">
        <f ca="1">VLOOKUP(RANDBETWEEN(1,13),Tablas!$N$7:$O$19,2,0)</f>
        <v>TRACTORES</v>
      </c>
      <c r="D1065" s="1" t="s">
        <v>12</v>
      </c>
      <c r="E1065" s="1" t="s">
        <v>18</v>
      </c>
      <c r="F1065" s="1">
        <v>106</v>
      </c>
      <c r="G1065" s="1" t="s">
        <v>55</v>
      </c>
      <c r="H1065" s="1">
        <v>1911</v>
      </c>
      <c r="I1065" s="2">
        <f t="shared" ca="1" si="16"/>
        <v>43274</v>
      </c>
      <c r="J1065" s="1" t="str">
        <f ca="1">IFERROR(IF(YEAR(Tabla1[[#This Row],[FECHA EJEC.]])&gt;0,"CONFORME","STANDBY"),"PENDIENTE")</f>
        <v>CONFORME</v>
      </c>
      <c r="K1065" s="2">
        <f ca="1">IF(VLOOKUP(RANDBETWEEN(1,20),Tablas!$Q$6:$R$25,2,0)=0,"",Tabla1[[#This Row],[FECHA PROG.]]+VLOOKUP(RANDBETWEEN(1,20),Tablas!$Q$6:$R$25,2,0))</f>
        <v>43275</v>
      </c>
      <c r="L1065" s="7">
        <f ca="1">IF(Tabla1[[#This Row],[FECHA EJEC.]]="","",TIME(RANDBETWEEN(9,15),RANDBETWEEN(10,40),0))</f>
        <v>0.5229166666666667</v>
      </c>
      <c r="M1065" s="7">
        <f ca="1">IF(Tabla1[[#This Row],[FECHA EJEC.]]="","",Tabla1[[#This Row],[HORA INICIO]]+TIME(RANDBETWEEN(1,4),RANDBETWEEN(10,30),0))</f>
        <v>0.70138888888888895</v>
      </c>
      <c r="N1065" s="8">
        <f ca="1">IF(Tabla1[[#This Row],[FECHA EJEC.]]="","",HOUR(Tabla1[[#This Row],[HORA TERMINO]]-Tabla1[[#This Row],[HORA INICIO]])+MINUTE(Tabla1[[#This Row],[HORA TERMINO]]-Tabla1[[#This Row],[HORA INICIO]])/60)</f>
        <v>4.2833333333333332</v>
      </c>
      <c r="O1065" s="1" t="str">
        <f ca="1">IF(AND(K1065=I1065,J1065="CONFORME"),"FECHA CUMPLIDA",IF(J1065="STAND BY","STAND BY",IF(J1065=""," ",IF(Tabla1[[#This Row],[FECHA EJEC.]]="","PENDIENTE",CONCATENATE("RETRASO DE ",(K1065-I1065)," DIAS")))))</f>
        <v>RETRASO DE 1 DIAS</v>
      </c>
      <c r="P1065" s="2" t="str">
        <f ca="1">VLOOKUP(MONTH(Tabla1[[#This Row],[FECHA PROG.]]),Tabla2[],2,0)</f>
        <v>Jun</v>
      </c>
      <c r="Q1065" s="1">
        <f ca="1">YEAR(Tabla1[[#This Row],[FECHA PROG.]])</f>
        <v>2018</v>
      </c>
      <c r="R1065" s="8">
        <f ca="1">360-SUMIFS(Tabla1[HORAS],Tabla1[MÁQUINA],Tabla1[[#This Row],[MÁQUINA]],Tabla1[AÑO],Tabla1[[#This Row],[AÑO]],Tabla1[MES],Tabla1[[#This Row],[MES]])</f>
        <v>343.36666666666667</v>
      </c>
      <c r="S1065" s="17">
        <f ca="1">Tabla1[[#This Row],[HORAS DISPONIBLES]]/360</f>
        <v>0.95379629629629636</v>
      </c>
    </row>
    <row r="1066" spans="1:19" x14ac:dyDescent="0.2">
      <c r="A1066" s="1" t="s">
        <v>145</v>
      </c>
      <c r="B1066" s="1" t="s">
        <v>39</v>
      </c>
      <c r="C1066" s="1" t="str">
        <f ca="1">VLOOKUP(RANDBETWEEN(1,13),Tablas!$N$7:$O$19,2,0)</f>
        <v>MOTOTRAILLA</v>
      </c>
      <c r="D1066" s="1" t="s">
        <v>12</v>
      </c>
      <c r="E1066" s="1" t="s">
        <v>21</v>
      </c>
      <c r="F1066" s="1">
        <v>107</v>
      </c>
      <c r="G1066" s="1" t="s">
        <v>25</v>
      </c>
      <c r="H1066" s="1">
        <v>1168</v>
      </c>
      <c r="I1066" s="2">
        <f t="shared" ca="1" si="16"/>
        <v>43406</v>
      </c>
      <c r="J1066" s="1" t="str">
        <f ca="1">IFERROR(IF(YEAR(Tabla1[[#This Row],[FECHA EJEC.]])&gt;0,"CONFORME","STANDBY"),"PENDIENTE")</f>
        <v>PENDIENTE</v>
      </c>
      <c r="K1066" s="2" t="str">
        <f ca="1">IF(VLOOKUP(RANDBETWEEN(1,20),Tablas!$Q$6:$R$25,2,0)=0,"",Tabla1[[#This Row],[FECHA PROG.]]+VLOOKUP(RANDBETWEEN(1,20),Tablas!$Q$6:$R$25,2,0))</f>
        <v/>
      </c>
      <c r="L1066" s="7" t="str">
        <f ca="1">IF(Tabla1[[#This Row],[FECHA EJEC.]]="","",TIME(RANDBETWEEN(9,15),RANDBETWEEN(10,40),0))</f>
        <v/>
      </c>
      <c r="M1066" s="7" t="str">
        <f ca="1">IF(Tabla1[[#This Row],[FECHA EJEC.]]="","",Tabla1[[#This Row],[HORA INICIO]]+TIME(RANDBETWEEN(1,4),RANDBETWEEN(10,30),0))</f>
        <v/>
      </c>
      <c r="N1066" s="8" t="str">
        <f ca="1">IF(Tabla1[[#This Row],[FECHA EJEC.]]="","",HOUR(Tabla1[[#This Row],[HORA TERMINO]]-Tabla1[[#This Row],[HORA INICIO]])+MINUTE(Tabla1[[#This Row],[HORA TERMINO]]-Tabla1[[#This Row],[HORA INICIO]])/60)</f>
        <v/>
      </c>
      <c r="O1066" s="1" t="str">
        <f ca="1">IF(AND(K1066=I1066,J1066="CONFORME"),"FECHA CUMPLIDA",IF(J1066="STAND BY","STAND BY",IF(J1066=""," ",IF(Tabla1[[#This Row],[FECHA EJEC.]]="","PENDIENTE",CONCATENATE("RETRASO DE ",(K1066-I1066)," DIAS")))))</f>
        <v>PENDIENTE</v>
      </c>
      <c r="P1066" s="2" t="str">
        <f ca="1">VLOOKUP(MONTH(Tabla1[[#This Row],[FECHA PROG.]]),Tabla2[],2,0)</f>
        <v>Nov</v>
      </c>
      <c r="Q1066" s="1">
        <f ca="1">YEAR(Tabla1[[#This Row],[FECHA PROG.]])</f>
        <v>2018</v>
      </c>
      <c r="R1066" s="8">
        <f ca="1">360-SUMIFS(Tabla1[HORAS],Tabla1[MÁQUINA],Tabla1[[#This Row],[MÁQUINA]],Tabla1[AÑO],Tabla1[[#This Row],[AÑO]],Tabla1[MES],Tabla1[[#This Row],[MES]])</f>
        <v>354.23333333333335</v>
      </c>
      <c r="S1066" s="17">
        <f ca="1">Tabla1[[#This Row],[HORAS DISPONIBLES]]/360</f>
        <v>0.98398148148148157</v>
      </c>
    </row>
    <row r="1067" spans="1:19" x14ac:dyDescent="0.2">
      <c r="A1067" s="1" t="s">
        <v>146</v>
      </c>
      <c r="B1067" s="1" t="s">
        <v>40</v>
      </c>
      <c r="C1067" s="1" t="str">
        <f ca="1">VLOOKUP(RANDBETWEEN(1,13),Tablas!$N$7:$O$19,2,0)</f>
        <v>COMPACTADORA</v>
      </c>
      <c r="D1067" s="1" t="s">
        <v>12</v>
      </c>
      <c r="E1067" s="1" t="s">
        <v>24</v>
      </c>
      <c r="F1067" s="1">
        <v>201</v>
      </c>
      <c r="G1067" s="1" t="s">
        <v>25</v>
      </c>
      <c r="H1067" s="1">
        <v>1168</v>
      </c>
      <c r="I1067" s="2">
        <f t="shared" ca="1" si="16"/>
        <v>43557</v>
      </c>
      <c r="J1067" s="1" t="str">
        <f ca="1">IFERROR(IF(YEAR(Tabla1[[#This Row],[FECHA EJEC.]])&gt;0,"CONFORME","STANDBY"),"PENDIENTE")</f>
        <v>CONFORME</v>
      </c>
      <c r="K1067" s="2">
        <f ca="1">IF(VLOOKUP(RANDBETWEEN(1,20),Tablas!$Q$6:$R$25,2,0)=0,"",Tabla1[[#This Row],[FECHA PROG.]]+VLOOKUP(RANDBETWEEN(1,20),Tablas!$Q$6:$R$25,2,0))</f>
        <v>43558</v>
      </c>
      <c r="L1067" s="7">
        <f ca="1">IF(Tabla1[[#This Row],[FECHA EJEC.]]="","",TIME(RANDBETWEEN(9,15),RANDBETWEEN(10,40),0))</f>
        <v>0.61041666666666672</v>
      </c>
      <c r="M1067" s="7">
        <f ca="1">IF(Tabla1[[#This Row],[FECHA EJEC.]]="","",Tabla1[[#This Row],[HORA INICIO]]+TIME(RANDBETWEEN(1,4),RANDBETWEEN(10,30),0))</f>
        <v>0.66736111111111118</v>
      </c>
      <c r="N1067" s="8">
        <f ca="1">IF(Tabla1[[#This Row],[FECHA EJEC.]]="","",HOUR(Tabla1[[#This Row],[HORA TERMINO]]-Tabla1[[#This Row],[HORA INICIO]])+MINUTE(Tabla1[[#This Row],[HORA TERMINO]]-Tabla1[[#This Row],[HORA INICIO]])/60)</f>
        <v>1.3666666666666667</v>
      </c>
      <c r="O1067" s="1" t="str">
        <f ca="1">IF(AND(K1067=I1067,J1067="CONFORME"),"FECHA CUMPLIDA",IF(J1067="STAND BY","STAND BY",IF(J1067=""," ",IF(Tabla1[[#This Row],[FECHA EJEC.]]="","PENDIENTE",CONCATENATE("RETRASO DE ",(K1067-I1067)," DIAS")))))</f>
        <v>RETRASO DE 1 DIAS</v>
      </c>
      <c r="P1067" s="2" t="str">
        <f ca="1">VLOOKUP(MONTH(Tabla1[[#This Row],[FECHA PROG.]]),Tabla2[],2,0)</f>
        <v>Abr</v>
      </c>
      <c r="Q1067" s="1">
        <f ca="1">YEAR(Tabla1[[#This Row],[FECHA PROG.]])</f>
        <v>2019</v>
      </c>
      <c r="R1067" s="8">
        <f ca="1">360-SUMIFS(Tabla1[HORAS],Tabla1[MÁQUINA],Tabla1[[#This Row],[MÁQUINA]],Tabla1[AÑO],Tabla1[[#This Row],[AÑO]],Tabla1[MES],Tabla1[[#This Row],[MES]])</f>
        <v>354.23333333333335</v>
      </c>
      <c r="S1067" s="17">
        <f ca="1">Tabla1[[#This Row],[HORAS DISPONIBLES]]/360</f>
        <v>0.98398148148148157</v>
      </c>
    </row>
    <row r="1068" spans="1:19" x14ac:dyDescent="0.2">
      <c r="A1068" s="1" t="s">
        <v>134</v>
      </c>
      <c r="B1068" s="1" t="s">
        <v>52</v>
      </c>
      <c r="C1068" s="1" t="str">
        <f ca="1">VLOOKUP(RANDBETWEEN(1,13),Tablas!$N$7:$O$19,2,0)</f>
        <v>TRACTORES</v>
      </c>
      <c r="D1068" s="1" t="s">
        <v>12</v>
      </c>
      <c r="E1068" s="1" t="s">
        <v>13</v>
      </c>
      <c r="F1068" s="1">
        <v>107</v>
      </c>
      <c r="G1068" s="1" t="s">
        <v>14</v>
      </c>
      <c r="H1068" s="1">
        <v>1420</v>
      </c>
      <c r="I1068" s="2">
        <f t="shared" ca="1" si="16"/>
        <v>43171</v>
      </c>
      <c r="J1068" s="1" t="str">
        <f ca="1">IFERROR(IF(YEAR(Tabla1[[#This Row],[FECHA EJEC.]])&gt;0,"CONFORME","STANDBY"),"PENDIENTE")</f>
        <v>CONFORME</v>
      </c>
      <c r="K1068" s="2">
        <f ca="1">IF(VLOOKUP(RANDBETWEEN(1,20),Tablas!$Q$6:$R$25,2,0)=0,"",Tabla1[[#This Row],[FECHA PROG.]]+VLOOKUP(RANDBETWEEN(1,20),Tablas!$Q$6:$R$25,2,0))</f>
        <v>43175</v>
      </c>
      <c r="L1068" s="7">
        <f ca="1">IF(Tabla1[[#This Row],[FECHA EJEC.]]="","",TIME(RANDBETWEEN(9,15),RANDBETWEEN(10,40),0))</f>
        <v>0.39166666666666666</v>
      </c>
      <c r="M1068" s="7">
        <f ca="1">IF(Tabla1[[#This Row],[FECHA EJEC.]]="","",Tabla1[[#This Row],[HORA INICIO]]+TIME(RANDBETWEEN(1,4),RANDBETWEEN(10,30),0))</f>
        <v>0.44305555555555554</v>
      </c>
      <c r="N1068" s="8">
        <f ca="1">IF(Tabla1[[#This Row],[FECHA EJEC.]]="","",HOUR(Tabla1[[#This Row],[HORA TERMINO]]-Tabla1[[#This Row],[HORA INICIO]])+MINUTE(Tabla1[[#This Row],[HORA TERMINO]]-Tabla1[[#This Row],[HORA INICIO]])/60)</f>
        <v>1.2333333333333334</v>
      </c>
      <c r="O1068" s="1" t="str">
        <f ca="1">IF(AND(K1068=I1068,J1068="CONFORME"),"FECHA CUMPLIDA",IF(J1068="STAND BY","STAND BY",IF(J1068=""," ",IF(Tabla1[[#This Row],[FECHA EJEC.]]="","PENDIENTE",CONCATENATE("RETRASO DE ",(K1068-I1068)," DIAS")))))</f>
        <v>RETRASO DE 4 DIAS</v>
      </c>
      <c r="P1068" s="2" t="str">
        <f ca="1">VLOOKUP(MONTH(Tabla1[[#This Row],[FECHA PROG.]]),Tabla2[],2,0)</f>
        <v>Mar</v>
      </c>
      <c r="Q1068" s="1">
        <f ca="1">YEAR(Tabla1[[#This Row],[FECHA PROG.]])</f>
        <v>2018</v>
      </c>
      <c r="R1068" s="8">
        <f ca="1">360-SUMIFS(Tabla1[HORAS],Tabla1[MÁQUINA],Tabla1[[#This Row],[MÁQUINA]],Tabla1[AÑO],Tabla1[[#This Row],[AÑO]],Tabla1[MES],Tabla1[[#This Row],[MES]])</f>
        <v>344.0333333333333</v>
      </c>
      <c r="S1068" s="17">
        <f ca="1">Tabla1[[#This Row],[HORAS DISPONIBLES]]/360</f>
        <v>0.95564814814814802</v>
      </c>
    </row>
    <row r="1069" spans="1:19" x14ac:dyDescent="0.2">
      <c r="A1069" s="1" t="s">
        <v>154</v>
      </c>
      <c r="B1069" s="1" t="s">
        <v>61</v>
      </c>
      <c r="C1069" s="1" t="str">
        <f ca="1">VLOOKUP(RANDBETWEEN(1,13),Tablas!$N$7:$O$19,2,0)</f>
        <v>TRACTORES</v>
      </c>
      <c r="E1069" s="1" t="s">
        <v>18</v>
      </c>
      <c r="F1069" s="1">
        <v>107</v>
      </c>
      <c r="G1069" s="1" t="s">
        <v>106</v>
      </c>
      <c r="H1069" s="1">
        <v>2171</v>
      </c>
      <c r="I1069" s="2">
        <f t="shared" ca="1" si="16"/>
        <v>43257</v>
      </c>
      <c r="J1069" s="1" t="str">
        <f ca="1">IFERROR(IF(YEAR(Tabla1[[#This Row],[FECHA EJEC.]])&gt;0,"CONFORME","STANDBY"),"PENDIENTE")</f>
        <v>CONFORME</v>
      </c>
      <c r="K1069" s="2">
        <f ca="1">IF(VLOOKUP(RANDBETWEEN(1,20),Tablas!$Q$6:$R$25,2,0)=0,"",Tabla1[[#This Row],[FECHA PROG.]]+VLOOKUP(RANDBETWEEN(1,20),Tablas!$Q$6:$R$25,2,0))</f>
        <v>43261</v>
      </c>
      <c r="L1069" s="7">
        <f ca="1">IF(Tabla1[[#This Row],[FECHA EJEC.]]="","",TIME(RANDBETWEEN(9,15),RANDBETWEEN(10,40),0))</f>
        <v>0.51249999999999996</v>
      </c>
      <c r="M1069" s="7">
        <f ca="1">IF(Tabla1[[#This Row],[FECHA EJEC.]]="","",Tabla1[[#This Row],[HORA INICIO]]+TIME(RANDBETWEEN(1,4),RANDBETWEEN(10,30),0))</f>
        <v>0.56180555555555556</v>
      </c>
      <c r="N1069" s="8">
        <f ca="1">IF(Tabla1[[#This Row],[FECHA EJEC.]]="","",HOUR(Tabla1[[#This Row],[HORA TERMINO]]-Tabla1[[#This Row],[HORA INICIO]])+MINUTE(Tabla1[[#This Row],[HORA TERMINO]]-Tabla1[[#This Row],[HORA INICIO]])/60)</f>
        <v>1.1833333333333333</v>
      </c>
      <c r="O1069" s="1" t="str">
        <f ca="1">IF(AND(K1069=I1069,J1069="CONFORME"),"FECHA CUMPLIDA",IF(J1069="STAND BY","STAND BY",IF(J1069=""," ",IF(Tabla1[[#This Row],[FECHA EJEC.]]="","PENDIENTE",CONCATENATE("RETRASO DE ",(K1069-I1069)," DIAS")))))</f>
        <v>RETRASO DE 4 DIAS</v>
      </c>
      <c r="P1069" s="2" t="str">
        <f ca="1">VLOOKUP(MONTH(Tabla1[[#This Row],[FECHA PROG.]]),Tabla2[],2,0)</f>
        <v>Jun</v>
      </c>
      <c r="Q1069" s="1">
        <f ca="1">YEAR(Tabla1[[#This Row],[FECHA PROG.]])</f>
        <v>2018</v>
      </c>
      <c r="R1069" s="8">
        <f ca="1">360-SUMIFS(Tabla1[HORAS],Tabla1[MÁQUINA],Tabla1[[#This Row],[MÁQUINA]],Tabla1[AÑO],Tabla1[[#This Row],[AÑO]],Tabla1[MES],Tabla1[[#This Row],[MES]])</f>
        <v>343.1</v>
      </c>
      <c r="S1069" s="17">
        <f ca="1">Tabla1[[#This Row],[HORAS DISPONIBLES]]/360</f>
        <v>0.95305555555555566</v>
      </c>
    </row>
    <row r="1070" spans="1:19" x14ac:dyDescent="0.2">
      <c r="A1070" s="1" t="s">
        <v>194</v>
      </c>
      <c r="B1070" s="1" t="s">
        <v>103</v>
      </c>
      <c r="C1070" s="1" t="str">
        <f ca="1">VLOOKUP(RANDBETWEEN(1,13),Tablas!$N$7:$O$19,2,0)</f>
        <v>CISTERNAS DE AGUA</v>
      </c>
      <c r="E1070" s="1" t="s">
        <v>13</v>
      </c>
      <c r="F1070" s="1">
        <v>201</v>
      </c>
      <c r="G1070" s="1" t="s">
        <v>29</v>
      </c>
      <c r="H1070" s="1">
        <v>908</v>
      </c>
      <c r="I1070" s="2">
        <f t="shared" ca="1" si="16"/>
        <v>43413</v>
      </c>
      <c r="J1070" s="1" t="str">
        <f ca="1">IFERROR(IF(YEAR(Tabla1[[#This Row],[FECHA EJEC.]])&gt;0,"CONFORME","STANDBY"),"PENDIENTE")</f>
        <v>CONFORME</v>
      </c>
      <c r="K1070" s="2">
        <f ca="1">IF(VLOOKUP(RANDBETWEEN(1,20),Tablas!$Q$6:$R$25,2,0)=0,"",Tabla1[[#This Row],[FECHA PROG.]]+VLOOKUP(RANDBETWEEN(1,20),Tablas!$Q$6:$R$25,2,0))</f>
        <v>43415</v>
      </c>
      <c r="L1070" s="7">
        <f ca="1">IF(Tabla1[[#This Row],[FECHA EJEC.]]="","",TIME(RANDBETWEEN(9,15),RANDBETWEEN(10,40),0))</f>
        <v>0.51180555555555551</v>
      </c>
      <c r="M1070" s="7">
        <f ca="1">IF(Tabla1[[#This Row],[FECHA EJEC.]]="","",Tabla1[[#This Row],[HORA INICIO]]+TIME(RANDBETWEEN(1,4),RANDBETWEEN(10,30),0))</f>
        <v>0.56180555555555556</v>
      </c>
      <c r="N1070" s="8">
        <f ca="1">IF(Tabla1[[#This Row],[FECHA EJEC.]]="","",HOUR(Tabla1[[#This Row],[HORA TERMINO]]-Tabla1[[#This Row],[HORA INICIO]])+MINUTE(Tabla1[[#This Row],[HORA TERMINO]]-Tabla1[[#This Row],[HORA INICIO]])/60)</f>
        <v>1.2</v>
      </c>
      <c r="O1070" s="1" t="str">
        <f ca="1">IF(AND(K1070=I1070,J1070="CONFORME"),"FECHA CUMPLIDA",IF(J1070="STAND BY","STAND BY",IF(J1070=""," ",IF(Tabla1[[#This Row],[FECHA EJEC.]]="","PENDIENTE",CONCATENATE("RETRASO DE ",(K1070-I1070)," DIAS")))))</f>
        <v>RETRASO DE 2 DIAS</v>
      </c>
      <c r="P1070" s="2" t="str">
        <f ca="1">VLOOKUP(MONTH(Tabla1[[#This Row],[FECHA PROG.]]),Tabla2[],2,0)</f>
        <v>Nov</v>
      </c>
      <c r="Q1070" s="1">
        <f ca="1">YEAR(Tabla1[[#This Row],[FECHA PROG.]])</f>
        <v>2018</v>
      </c>
      <c r="R1070" s="8">
        <f ca="1">360-SUMIFS(Tabla1[HORAS],Tabla1[MÁQUINA],Tabla1[[#This Row],[MÁQUINA]],Tabla1[AÑO],Tabla1[[#This Row],[AÑO]],Tabla1[MES],Tabla1[[#This Row],[MES]])</f>
        <v>358.8</v>
      </c>
      <c r="S1070" s="17">
        <f ca="1">Tabla1[[#This Row],[HORAS DISPONIBLES]]/360</f>
        <v>0.9966666666666667</v>
      </c>
    </row>
    <row r="1071" spans="1:19" x14ac:dyDescent="0.2">
      <c r="A1071" s="1" t="s">
        <v>190</v>
      </c>
      <c r="B1071" s="1" t="s">
        <v>99</v>
      </c>
      <c r="C1071" s="1" t="str">
        <f ca="1">VLOOKUP(RANDBETWEEN(1,13),Tablas!$N$7:$O$19,2,0)</f>
        <v>PAVIMENTADORA</v>
      </c>
      <c r="E1071" s="1" t="s">
        <v>21</v>
      </c>
      <c r="F1071" s="1">
        <v>201</v>
      </c>
      <c r="G1071" s="1" t="s">
        <v>55</v>
      </c>
      <c r="H1071" s="1">
        <v>1911</v>
      </c>
      <c r="I1071" s="2">
        <f t="shared" ca="1" si="16"/>
        <v>43139</v>
      </c>
      <c r="J1071" s="1" t="str">
        <f ca="1">IFERROR(IF(YEAR(Tabla1[[#This Row],[FECHA EJEC.]])&gt;0,"CONFORME","STANDBY"),"PENDIENTE")</f>
        <v>CONFORME</v>
      </c>
      <c r="K1071" s="2">
        <f ca="1">IF(VLOOKUP(RANDBETWEEN(1,20),Tablas!$Q$6:$R$25,2,0)=0,"",Tabla1[[#This Row],[FECHA PROG.]]+VLOOKUP(RANDBETWEEN(1,20),Tablas!$Q$6:$R$25,2,0))</f>
        <v>43142</v>
      </c>
      <c r="L1071" s="7">
        <f ca="1">IF(Tabla1[[#This Row],[FECHA EJEC.]]="","",TIME(RANDBETWEEN(9,15),RANDBETWEEN(10,40),0))</f>
        <v>0.43680555555555556</v>
      </c>
      <c r="M1071" s="7">
        <f ca="1">IF(Tabla1[[#This Row],[FECHA EJEC.]]="","",Tabla1[[#This Row],[HORA INICIO]]+TIME(RANDBETWEEN(1,4),RANDBETWEEN(10,30),0))</f>
        <v>0.49444444444444446</v>
      </c>
      <c r="N1071" s="8">
        <f ca="1">IF(Tabla1[[#This Row],[FECHA EJEC.]]="","",HOUR(Tabla1[[#This Row],[HORA TERMINO]]-Tabla1[[#This Row],[HORA INICIO]])+MINUTE(Tabla1[[#This Row],[HORA TERMINO]]-Tabla1[[#This Row],[HORA INICIO]])/60)</f>
        <v>1.3833333333333333</v>
      </c>
      <c r="O1071" s="1" t="str">
        <f ca="1">IF(AND(K1071=I1071,J1071="CONFORME"),"FECHA CUMPLIDA",IF(J1071="STAND BY","STAND BY",IF(J1071=""," ",IF(Tabla1[[#This Row],[FECHA EJEC.]]="","PENDIENTE",CONCATENATE("RETRASO DE ",(K1071-I1071)," DIAS")))))</f>
        <v>RETRASO DE 3 DIAS</v>
      </c>
      <c r="P1071" s="2" t="str">
        <f ca="1">VLOOKUP(MONTH(Tabla1[[#This Row],[FECHA PROG.]]),Tabla2[],2,0)</f>
        <v>Feb</v>
      </c>
      <c r="Q1071" s="1">
        <f ca="1">YEAR(Tabla1[[#This Row],[FECHA PROG.]])</f>
        <v>2018</v>
      </c>
      <c r="R1071" s="8">
        <f ca="1">360-SUMIFS(Tabla1[HORAS],Tabla1[MÁQUINA],Tabla1[[#This Row],[MÁQUINA]],Tabla1[AÑO],Tabla1[[#This Row],[AÑO]],Tabla1[MES],Tabla1[[#This Row],[MES]])</f>
        <v>358.61666666666667</v>
      </c>
      <c r="S1071" s="17">
        <f ca="1">Tabla1[[#This Row],[HORAS DISPONIBLES]]/360</f>
        <v>0.99615740740740744</v>
      </c>
    </row>
    <row r="1072" spans="1:19" x14ac:dyDescent="0.2">
      <c r="A1072" s="1" t="s">
        <v>139</v>
      </c>
      <c r="B1072" s="1" t="s">
        <v>28</v>
      </c>
      <c r="C1072" s="1" t="str">
        <f ca="1">VLOOKUP(RANDBETWEEN(1,13),Tablas!$N$7:$O$19,2,0)</f>
        <v>LAS VOLQUETAS</v>
      </c>
      <c r="D1072" s="1" t="s">
        <v>12</v>
      </c>
      <c r="E1072" s="1" t="s">
        <v>18</v>
      </c>
      <c r="F1072" s="1">
        <v>106</v>
      </c>
      <c r="G1072" s="1" t="s">
        <v>55</v>
      </c>
      <c r="H1072" s="1">
        <v>1911</v>
      </c>
      <c r="I1072" s="2">
        <f t="shared" ca="1" si="16"/>
        <v>43143</v>
      </c>
      <c r="J1072" s="1" t="str">
        <f ca="1">IFERROR(IF(YEAR(Tabla1[[#This Row],[FECHA EJEC.]])&gt;0,"CONFORME","STANDBY"),"PENDIENTE")</f>
        <v>CONFORME</v>
      </c>
      <c r="K1072" s="2">
        <f ca="1">IF(VLOOKUP(RANDBETWEEN(1,20),Tablas!$Q$6:$R$25,2,0)=0,"",Tabla1[[#This Row],[FECHA PROG.]]+VLOOKUP(RANDBETWEEN(1,20),Tablas!$Q$6:$R$25,2,0))</f>
        <v>43146</v>
      </c>
      <c r="L1072" s="7">
        <f ca="1">IF(Tabla1[[#This Row],[FECHA EJEC.]]="","",TIME(RANDBETWEEN(9,15),RANDBETWEEN(10,40),0))</f>
        <v>0.39652777777777776</v>
      </c>
      <c r="M1072" s="7">
        <f ca="1">IF(Tabla1[[#This Row],[FECHA EJEC.]]="","",Tabla1[[#This Row],[HORA INICIO]]+TIME(RANDBETWEEN(1,4),RANDBETWEEN(10,30),0))</f>
        <v>0.44999999999999996</v>
      </c>
      <c r="N1072" s="8">
        <f ca="1">IF(Tabla1[[#This Row],[FECHA EJEC.]]="","",HOUR(Tabla1[[#This Row],[HORA TERMINO]]-Tabla1[[#This Row],[HORA INICIO]])+MINUTE(Tabla1[[#This Row],[HORA TERMINO]]-Tabla1[[#This Row],[HORA INICIO]])/60)</f>
        <v>1.2833333333333332</v>
      </c>
      <c r="O1072" s="1" t="str">
        <f ca="1">IF(AND(K1072=I1072,J1072="CONFORME"),"FECHA CUMPLIDA",IF(J1072="STAND BY","STAND BY",IF(J1072=""," ",IF(Tabla1[[#This Row],[FECHA EJEC.]]="","PENDIENTE",CONCATENATE("RETRASO DE ",(K1072-I1072)," DIAS")))))</f>
        <v>RETRASO DE 3 DIAS</v>
      </c>
      <c r="P1072" s="2" t="str">
        <f ca="1">VLOOKUP(MONTH(Tabla1[[#This Row],[FECHA PROG.]]),Tabla2[],2,0)</f>
        <v>Feb</v>
      </c>
      <c r="Q1072" s="1">
        <f ca="1">YEAR(Tabla1[[#This Row],[FECHA PROG.]])</f>
        <v>2018</v>
      </c>
      <c r="R1072" s="8">
        <f ca="1">360-SUMIFS(Tabla1[HORAS],Tabla1[MÁQUINA],Tabla1[[#This Row],[MÁQUINA]],Tabla1[AÑO],Tabla1[[#This Row],[AÑO]],Tabla1[MES],Tabla1[[#This Row],[MES]])</f>
        <v>318.2</v>
      </c>
      <c r="S1072" s="17">
        <f ca="1">Tabla1[[#This Row],[HORAS DISPONIBLES]]/360</f>
        <v>0.88388888888888884</v>
      </c>
    </row>
    <row r="1073" spans="1:19" x14ac:dyDescent="0.2">
      <c r="A1073" s="1" t="s">
        <v>139</v>
      </c>
      <c r="B1073" s="1" t="s">
        <v>28</v>
      </c>
      <c r="C1073" s="1" t="str">
        <f ca="1">VLOOKUP(RANDBETWEEN(1,13),Tablas!$N$7:$O$19,2,0)</f>
        <v>PAVIMENTADORA</v>
      </c>
      <c r="D1073" s="1" t="s">
        <v>12</v>
      </c>
      <c r="E1073" s="1" t="s">
        <v>13</v>
      </c>
      <c r="F1073" s="1">
        <v>106</v>
      </c>
      <c r="G1073" s="1" t="s">
        <v>29</v>
      </c>
      <c r="H1073" s="1">
        <v>2914</v>
      </c>
      <c r="I1073" s="2">
        <f t="shared" ca="1" si="16"/>
        <v>43183</v>
      </c>
      <c r="J1073" s="1" t="str">
        <f ca="1">IFERROR(IF(YEAR(Tabla1[[#This Row],[FECHA EJEC.]])&gt;0,"CONFORME","STANDBY"),"PENDIENTE")</f>
        <v>CONFORME</v>
      </c>
      <c r="K1073" s="2">
        <f ca="1">IF(VLOOKUP(RANDBETWEEN(1,20),Tablas!$Q$6:$R$25,2,0)=0,"",Tabla1[[#This Row],[FECHA PROG.]]+VLOOKUP(RANDBETWEEN(1,20),Tablas!$Q$6:$R$25,2,0))</f>
        <v>43184</v>
      </c>
      <c r="L1073" s="7">
        <f ca="1">IF(Tabla1[[#This Row],[FECHA EJEC.]]="","",TIME(RANDBETWEEN(9,15),RANDBETWEEN(10,40),0))</f>
        <v>0.55069444444444449</v>
      </c>
      <c r="M1073" s="7">
        <f ca="1">IF(Tabla1[[#This Row],[FECHA EJEC.]]="","",Tabla1[[#This Row],[HORA INICIO]]+TIME(RANDBETWEEN(1,4),RANDBETWEEN(10,30),0))</f>
        <v>0.68402777777777779</v>
      </c>
      <c r="N1073" s="8">
        <f ca="1">IF(Tabla1[[#This Row],[FECHA EJEC.]]="","",HOUR(Tabla1[[#This Row],[HORA TERMINO]]-Tabla1[[#This Row],[HORA INICIO]])+MINUTE(Tabla1[[#This Row],[HORA TERMINO]]-Tabla1[[#This Row],[HORA INICIO]])/60)</f>
        <v>3.2</v>
      </c>
      <c r="O1073" s="1" t="str">
        <f ca="1">IF(AND(K1073=I1073,J1073="CONFORME"),"FECHA CUMPLIDA",IF(J1073="STAND BY","STAND BY",IF(J1073=""," ",IF(Tabla1[[#This Row],[FECHA EJEC.]]="","PENDIENTE",CONCATENATE("RETRASO DE ",(K1073-I1073)," DIAS")))))</f>
        <v>RETRASO DE 1 DIAS</v>
      </c>
      <c r="P1073" s="2" t="str">
        <f ca="1">VLOOKUP(MONTH(Tabla1[[#This Row],[FECHA PROG.]]),Tabla2[],2,0)</f>
        <v>Mar</v>
      </c>
      <c r="Q1073" s="1">
        <f ca="1">YEAR(Tabla1[[#This Row],[FECHA PROG.]])</f>
        <v>2018</v>
      </c>
      <c r="R1073" s="8">
        <f ca="1">360-SUMIFS(Tabla1[HORAS],Tabla1[MÁQUINA],Tabla1[[#This Row],[MÁQUINA]],Tabla1[AÑO],Tabla1[[#This Row],[AÑO]],Tabla1[MES],Tabla1[[#This Row],[MES]])</f>
        <v>303.93333333333334</v>
      </c>
      <c r="S1073" s="17">
        <f ca="1">Tabla1[[#This Row],[HORAS DISPONIBLES]]/360</f>
        <v>0.84425925925925926</v>
      </c>
    </row>
    <row r="1074" spans="1:19" x14ac:dyDescent="0.2">
      <c r="A1074" s="1" t="s">
        <v>144</v>
      </c>
      <c r="B1074" s="1" t="s">
        <v>36</v>
      </c>
      <c r="C1074" s="1" t="str">
        <f ca="1">VLOOKUP(RANDBETWEEN(1,13),Tablas!$N$7:$O$19,2,0)</f>
        <v>COMPACTADORA</v>
      </c>
      <c r="D1074" s="1" t="s">
        <v>12</v>
      </c>
      <c r="E1074" s="1" t="s">
        <v>21</v>
      </c>
      <c r="F1074" s="1">
        <v>107</v>
      </c>
      <c r="G1074" s="1" t="s">
        <v>25</v>
      </c>
      <c r="H1074" s="1">
        <v>1168</v>
      </c>
      <c r="I1074" s="2">
        <f t="shared" ca="1" si="16"/>
        <v>43192</v>
      </c>
      <c r="J1074" s="1" t="str">
        <f ca="1">IFERROR(IF(YEAR(Tabla1[[#This Row],[FECHA EJEC.]])&gt;0,"CONFORME","STANDBY"),"PENDIENTE")</f>
        <v>CONFORME</v>
      </c>
      <c r="K1074" s="2">
        <f ca="1">IF(VLOOKUP(RANDBETWEEN(1,20),Tablas!$Q$6:$R$25,2,0)=0,"",Tabla1[[#This Row],[FECHA PROG.]]+VLOOKUP(RANDBETWEEN(1,20),Tablas!$Q$6:$R$25,2,0))</f>
        <v>43195</v>
      </c>
      <c r="L1074" s="7">
        <f ca="1">IF(Tabla1[[#This Row],[FECHA EJEC.]]="","",TIME(RANDBETWEEN(9,15),RANDBETWEEN(10,40),0))</f>
        <v>0.47708333333333336</v>
      </c>
      <c r="M1074" s="7">
        <f ca="1">IF(Tabla1[[#This Row],[FECHA EJEC.]]="","",Tabla1[[#This Row],[HORA INICIO]]+TIME(RANDBETWEEN(1,4),RANDBETWEEN(10,30),0))</f>
        <v>0.65833333333333333</v>
      </c>
      <c r="N1074" s="8">
        <f ca="1">IF(Tabla1[[#This Row],[FECHA EJEC.]]="","",HOUR(Tabla1[[#This Row],[HORA TERMINO]]-Tabla1[[#This Row],[HORA INICIO]])+MINUTE(Tabla1[[#This Row],[HORA TERMINO]]-Tabla1[[#This Row],[HORA INICIO]])/60)</f>
        <v>4.3499999999999996</v>
      </c>
      <c r="O1074" s="1" t="str">
        <f ca="1">IF(AND(K1074=I1074,J1074="CONFORME"),"FECHA CUMPLIDA",IF(J1074="STAND BY","STAND BY",IF(J1074=""," ",IF(Tabla1[[#This Row],[FECHA EJEC.]]="","PENDIENTE",CONCATENATE("RETRASO DE ",(K1074-I1074)," DIAS")))))</f>
        <v>RETRASO DE 3 DIAS</v>
      </c>
      <c r="P1074" s="2" t="str">
        <f ca="1">VLOOKUP(MONTH(Tabla1[[#This Row],[FECHA PROG.]]),Tabla2[],2,0)</f>
        <v>Abr</v>
      </c>
      <c r="Q1074" s="1">
        <f ca="1">YEAR(Tabla1[[#This Row],[FECHA PROG.]])</f>
        <v>2018</v>
      </c>
      <c r="R1074" s="8">
        <f ca="1">360-SUMIFS(Tabla1[HORAS],Tabla1[MÁQUINA],Tabla1[[#This Row],[MÁQUINA]],Tabla1[AÑO],Tabla1[[#This Row],[AÑO]],Tabla1[MES],Tabla1[[#This Row],[MES]])</f>
        <v>355.65</v>
      </c>
      <c r="S1074" s="17">
        <f ca="1">Tabla1[[#This Row],[HORAS DISPONIBLES]]/360</f>
        <v>0.98791666666666655</v>
      </c>
    </row>
    <row r="1075" spans="1:19" x14ac:dyDescent="0.2">
      <c r="A1075" s="1" t="s">
        <v>148</v>
      </c>
      <c r="B1075" s="1" t="s">
        <v>43</v>
      </c>
      <c r="C1075" s="1" t="str">
        <f ca="1">VLOOKUP(RANDBETWEEN(1,13),Tablas!$N$7:$O$19,2,0)</f>
        <v>ESCREPA</v>
      </c>
      <c r="D1075" s="1" t="s">
        <v>12</v>
      </c>
      <c r="E1075" s="1" t="s">
        <v>24</v>
      </c>
      <c r="F1075" s="1">
        <v>201</v>
      </c>
      <c r="G1075" s="1" t="s">
        <v>25</v>
      </c>
      <c r="H1075" s="1">
        <v>1168</v>
      </c>
      <c r="I1075" s="2">
        <f t="shared" ca="1" si="16"/>
        <v>43279</v>
      </c>
      <c r="J1075" s="1" t="str">
        <f ca="1">IFERROR(IF(YEAR(Tabla1[[#This Row],[FECHA EJEC.]])&gt;0,"CONFORME","STANDBY"),"PENDIENTE")</f>
        <v>PENDIENTE</v>
      </c>
      <c r="K1075" s="2" t="str">
        <f ca="1">IF(VLOOKUP(RANDBETWEEN(1,20),Tablas!$Q$6:$R$25,2,0)=0,"",Tabla1[[#This Row],[FECHA PROG.]]+VLOOKUP(RANDBETWEEN(1,20),Tablas!$Q$6:$R$25,2,0))</f>
        <v/>
      </c>
      <c r="L1075" s="7" t="str">
        <f ca="1">IF(Tabla1[[#This Row],[FECHA EJEC.]]="","",TIME(RANDBETWEEN(9,15),RANDBETWEEN(10,40),0))</f>
        <v/>
      </c>
      <c r="M1075" s="7" t="str">
        <f ca="1">IF(Tabla1[[#This Row],[FECHA EJEC.]]="","",Tabla1[[#This Row],[HORA INICIO]]+TIME(RANDBETWEEN(1,4),RANDBETWEEN(10,30),0))</f>
        <v/>
      </c>
      <c r="N1075" s="8" t="str">
        <f ca="1">IF(Tabla1[[#This Row],[FECHA EJEC.]]="","",HOUR(Tabla1[[#This Row],[HORA TERMINO]]-Tabla1[[#This Row],[HORA INICIO]])+MINUTE(Tabla1[[#This Row],[HORA TERMINO]]-Tabla1[[#This Row],[HORA INICIO]])/60)</f>
        <v/>
      </c>
      <c r="O1075" s="1" t="str">
        <f ca="1">IF(AND(K1075=I1075,J1075="CONFORME"),"FECHA CUMPLIDA",IF(J1075="STAND BY","STAND BY",IF(J1075=""," ",IF(Tabla1[[#This Row],[FECHA EJEC.]]="","PENDIENTE",CONCATENATE("RETRASO DE ",(K1075-I1075)," DIAS")))))</f>
        <v>PENDIENTE</v>
      </c>
      <c r="P1075" s="2" t="str">
        <f ca="1">VLOOKUP(MONTH(Tabla1[[#This Row],[FECHA PROG.]]),Tabla2[],2,0)</f>
        <v>Jun</v>
      </c>
      <c r="Q1075" s="1">
        <f ca="1">YEAR(Tabla1[[#This Row],[FECHA PROG.]])</f>
        <v>2018</v>
      </c>
      <c r="R1075" s="8">
        <f ca="1">360-SUMIFS(Tabla1[HORAS],Tabla1[MÁQUINA],Tabla1[[#This Row],[MÁQUINA]],Tabla1[AÑO],Tabla1[[#This Row],[AÑO]],Tabla1[MES],Tabla1[[#This Row],[MES]])</f>
        <v>352.31666666666666</v>
      </c>
      <c r="S1075" s="17">
        <f ca="1">Tabla1[[#This Row],[HORAS DISPONIBLES]]/360</f>
        <v>0.97865740740740736</v>
      </c>
    </row>
    <row r="1076" spans="1:19" x14ac:dyDescent="0.2">
      <c r="A1076" s="1" t="s">
        <v>134</v>
      </c>
      <c r="B1076" s="1" t="s">
        <v>53</v>
      </c>
      <c r="C1076" s="1" t="str">
        <f ca="1">VLOOKUP(RANDBETWEEN(1,13),Tablas!$N$7:$O$19,2,0)</f>
        <v>LAS VOLQUETAS</v>
      </c>
      <c r="D1076" s="1" t="s">
        <v>12</v>
      </c>
      <c r="E1076" s="1" t="s">
        <v>13</v>
      </c>
      <c r="F1076" s="1">
        <v>107</v>
      </c>
      <c r="G1076" s="1" t="s">
        <v>14</v>
      </c>
      <c r="H1076" s="1">
        <v>1420</v>
      </c>
      <c r="I1076" s="2">
        <f t="shared" ca="1" si="16"/>
        <v>43269</v>
      </c>
      <c r="J1076" s="1" t="str">
        <f ca="1">IFERROR(IF(YEAR(Tabla1[[#This Row],[FECHA EJEC.]])&gt;0,"CONFORME","STANDBY"),"PENDIENTE")</f>
        <v>CONFORME</v>
      </c>
      <c r="K1076" s="2">
        <f ca="1">IF(VLOOKUP(RANDBETWEEN(1,20),Tablas!$Q$6:$R$25,2,0)=0,"",Tabla1[[#This Row],[FECHA PROG.]]+VLOOKUP(RANDBETWEEN(1,20),Tablas!$Q$6:$R$25,2,0))</f>
        <v>43272</v>
      </c>
      <c r="L1076" s="7">
        <f ca="1">IF(Tabla1[[#This Row],[FECHA EJEC.]]="","",TIME(RANDBETWEEN(9,15),RANDBETWEEN(10,40),0))</f>
        <v>0.39027777777777778</v>
      </c>
      <c r="M1076" s="7">
        <f ca="1">IF(Tabla1[[#This Row],[FECHA EJEC.]]="","",Tabla1[[#This Row],[HORA INICIO]]+TIME(RANDBETWEEN(1,4),RANDBETWEEN(10,30),0))</f>
        <v>0.48680555555555555</v>
      </c>
      <c r="N1076" s="8">
        <f ca="1">IF(Tabla1[[#This Row],[FECHA EJEC.]]="","",HOUR(Tabla1[[#This Row],[HORA TERMINO]]-Tabla1[[#This Row],[HORA INICIO]])+MINUTE(Tabla1[[#This Row],[HORA TERMINO]]-Tabla1[[#This Row],[HORA INICIO]])/60)</f>
        <v>2.3166666666666664</v>
      </c>
      <c r="O1076" s="1" t="str">
        <f ca="1">IF(AND(K1076=I1076,J1076="CONFORME"),"FECHA CUMPLIDA",IF(J1076="STAND BY","STAND BY",IF(J1076=""," ",IF(Tabla1[[#This Row],[FECHA EJEC.]]="","PENDIENTE",CONCATENATE("RETRASO DE ",(K1076-I1076)," DIAS")))))</f>
        <v>RETRASO DE 3 DIAS</v>
      </c>
      <c r="P1076" s="2" t="str">
        <f ca="1">VLOOKUP(MONTH(Tabla1[[#This Row],[FECHA PROG.]]),Tabla2[],2,0)</f>
        <v>Jun</v>
      </c>
      <c r="Q1076" s="1">
        <f ca="1">YEAR(Tabla1[[#This Row],[FECHA PROG.]])</f>
        <v>2018</v>
      </c>
      <c r="R1076" s="8">
        <f ca="1">360-SUMIFS(Tabla1[HORAS],Tabla1[MÁQUINA],Tabla1[[#This Row],[MÁQUINA]],Tabla1[AÑO],Tabla1[[#This Row],[AÑO]],Tabla1[MES],Tabla1[[#This Row],[MES]])</f>
        <v>355.41666666666669</v>
      </c>
      <c r="S1076" s="17">
        <f ca="1">Tabla1[[#This Row],[HORAS DISPONIBLES]]/360</f>
        <v>0.9872685185185186</v>
      </c>
    </row>
    <row r="1077" spans="1:19" x14ac:dyDescent="0.2">
      <c r="A1077" s="1" t="s">
        <v>154</v>
      </c>
      <c r="B1077" s="1" t="s">
        <v>63</v>
      </c>
      <c r="C1077" s="1" t="str">
        <f ca="1">VLOOKUP(RANDBETWEEN(1,13),Tablas!$N$7:$O$19,2,0)</f>
        <v>CARGADORA</v>
      </c>
      <c r="E1077" s="1" t="s">
        <v>18</v>
      </c>
      <c r="F1077" s="1">
        <v>107</v>
      </c>
      <c r="G1077" s="1" t="s">
        <v>106</v>
      </c>
      <c r="H1077" s="1">
        <v>2171</v>
      </c>
      <c r="I1077" s="2">
        <f t="shared" ca="1" si="16"/>
        <v>43450</v>
      </c>
      <c r="J1077" s="1" t="str">
        <f ca="1">IFERROR(IF(YEAR(Tabla1[[#This Row],[FECHA EJEC.]])&gt;0,"CONFORME","STANDBY"),"PENDIENTE")</f>
        <v>CONFORME</v>
      </c>
      <c r="K1077" s="2">
        <f ca="1">IF(VLOOKUP(RANDBETWEEN(1,20),Tablas!$Q$6:$R$25,2,0)=0,"",Tabla1[[#This Row],[FECHA PROG.]]+VLOOKUP(RANDBETWEEN(1,20),Tablas!$Q$6:$R$25,2,0))</f>
        <v>43450</v>
      </c>
      <c r="L1077" s="7">
        <f ca="1">IF(Tabla1[[#This Row],[FECHA EJEC.]]="","",TIME(RANDBETWEEN(9,15),RANDBETWEEN(10,40),0))</f>
        <v>0.60624999999999996</v>
      </c>
      <c r="M1077" s="7">
        <f ca="1">IF(Tabla1[[#This Row],[FECHA EJEC.]]="","",Tabla1[[#This Row],[HORA INICIO]]+TIME(RANDBETWEEN(1,4),RANDBETWEEN(10,30),0))</f>
        <v>0.74305555555555558</v>
      </c>
      <c r="N1077" s="8">
        <f ca="1">IF(Tabla1[[#This Row],[FECHA EJEC.]]="","",HOUR(Tabla1[[#This Row],[HORA TERMINO]]-Tabla1[[#This Row],[HORA INICIO]])+MINUTE(Tabla1[[#This Row],[HORA TERMINO]]-Tabla1[[#This Row],[HORA INICIO]])/60)</f>
        <v>3.2833333333333332</v>
      </c>
      <c r="O1077" s="1" t="str">
        <f ca="1">IF(AND(K1077=I1077,J1077="CONFORME"),"FECHA CUMPLIDA",IF(J1077="STAND BY","STAND BY",IF(J1077=""," ",IF(Tabla1[[#This Row],[FECHA EJEC.]]="","PENDIENTE",CONCATENATE("RETRASO DE ",(K1077-I1077)," DIAS")))))</f>
        <v>FECHA CUMPLIDA</v>
      </c>
      <c r="P1077" s="2" t="str">
        <f ca="1">VLOOKUP(MONTH(Tabla1[[#This Row],[FECHA PROG.]]),Tabla2[],2,0)</f>
        <v>Dic</v>
      </c>
      <c r="Q1077" s="1">
        <f ca="1">YEAR(Tabla1[[#This Row],[FECHA PROG.]])</f>
        <v>2018</v>
      </c>
      <c r="R1077" s="8">
        <f ca="1">360-SUMIFS(Tabla1[HORAS],Tabla1[MÁQUINA],Tabla1[[#This Row],[MÁQUINA]],Tabla1[AÑO],Tabla1[[#This Row],[AÑO]],Tabla1[MES],Tabla1[[#This Row],[MES]])</f>
        <v>336.23333333333335</v>
      </c>
      <c r="S1077" s="17">
        <f ca="1">Tabla1[[#This Row],[HORAS DISPONIBLES]]/360</f>
        <v>0.93398148148148152</v>
      </c>
    </row>
    <row r="1078" spans="1:19" x14ac:dyDescent="0.2">
      <c r="A1078" s="1" t="s">
        <v>195</v>
      </c>
      <c r="B1078" s="1" t="s">
        <v>104</v>
      </c>
      <c r="C1078" s="1" t="str">
        <f ca="1">VLOOKUP(RANDBETWEEN(1,13),Tablas!$N$7:$O$19,2,0)</f>
        <v>PAVIMENTADORA</v>
      </c>
      <c r="E1078" s="1" t="s">
        <v>18</v>
      </c>
      <c r="F1078" s="1">
        <v>201</v>
      </c>
      <c r="G1078" s="1" t="s">
        <v>55</v>
      </c>
      <c r="H1078" s="1">
        <v>1911</v>
      </c>
      <c r="I1078" s="2">
        <f t="shared" ca="1" si="16"/>
        <v>43417</v>
      </c>
      <c r="J1078" s="1" t="str">
        <f ca="1">IFERROR(IF(YEAR(Tabla1[[#This Row],[FECHA EJEC.]])&gt;0,"CONFORME","STANDBY"),"PENDIENTE")</f>
        <v>CONFORME</v>
      </c>
      <c r="K1078" s="2">
        <f ca="1">IF(VLOOKUP(RANDBETWEEN(1,20),Tablas!$Q$6:$R$25,2,0)=0,"",Tabla1[[#This Row],[FECHA PROG.]]+VLOOKUP(RANDBETWEEN(1,20),Tablas!$Q$6:$R$25,2,0))</f>
        <v>43420</v>
      </c>
      <c r="L1078" s="7">
        <f ca="1">IF(Tabla1[[#This Row],[FECHA EJEC.]]="","",TIME(RANDBETWEEN(9,15),RANDBETWEEN(10,40),0))</f>
        <v>0.39027777777777778</v>
      </c>
      <c r="M1078" s="7">
        <f ca="1">IF(Tabla1[[#This Row],[FECHA EJEC.]]="","",Tabla1[[#This Row],[HORA INICIO]]+TIME(RANDBETWEEN(1,4),RANDBETWEEN(10,30),0))</f>
        <v>0.44374999999999998</v>
      </c>
      <c r="N1078" s="8">
        <f ca="1">IF(Tabla1[[#This Row],[FECHA EJEC.]]="","",HOUR(Tabla1[[#This Row],[HORA TERMINO]]-Tabla1[[#This Row],[HORA INICIO]])+MINUTE(Tabla1[[#This Row],[HORA TERMINO]]-Tabla1[[#This Row],[HORA INICIO]])/60)</f>
        <v>1.2833333333333332</v>
      </c>
      <c r="O1078" s="1" t="str">
        <f ca="1">IF(AND(K1078=I1078,J1078="CONFORME"),"FECHA CUMPLIDA",IF(J1078="STAND BY","STAND BY",IF(J1078=""," ",IF(Tabla1[[#This Row],[FECHA EJEC.]]="","PENDIENTE",CONCATENATE("RETRASO DE ",(K1078-I1078)," DIAS")))))</f>
        <v>RETRASO DE 3 DIAS</v>
      </c>
      <c r="P1078" s="2" t="str">
        <f ca="1">VLOOKUP(MONTH(Tabla1[[#This Row],[FECHA PROG.]]),Tabla2[],2,0)</f>
        <v>Nov</v>
      </c>
      <c r="Q1078" s="1">
        <f ca="1">YEAR(Tabla1[[#This Row],[FECHA PROG.]])</f>
        <v>2018</v>
      </c>
      <c r="R1078" s="8">
        <f ca="1">360-SUMIFS(Tabla1[HORAS],Tabla1[MÁQUINA],Tabla1[[#This Row],[MÁQUINA]],Tabla1[AÑO],Tabla1[[#This Row],[AÑO]],Tabla1[MES],Tabla1[[#This Row],[MES]])</f>
        <v>355.38333333333333</v>
      </c>
      <c r="S1078" s="17">
        <f ca="1">Tabla1[[#This Row],[HORAS DISPONIBLES]]/360</f>
        <v>0.98717592592592596</v>
      </c>
    </row>
    <row r="1079" spans="1:19" x14ac:dyDescent="0.2">
      <c r="A1079" s="1" t="s">
        <v>139</v>
      </c>
      <c r="B1079" s="1" t="s">
        <v>32</v>
      </c>
      <c r="C1079" s="1" t="str">
        <f ca="1">VLOOKUP(RANDBETWEEN(1,13),Tablas!$N$7:$O$19,2,0)</f>
        <v>EXCAVADORA</v>
      </c>
      <c r="D1079" s="1" t="s">
        <v>12</v>
      </c>
      <c r="E1079" s="1" t="s">
        <v>13</v>
      </c>
      <c r="F1079" s="1">
        <v>106</v>
      </c>
      <c r="G1079" s="1" t="s">
        <v>29</v>
      </c>
      <c r="H1079" s="1">
        <v>908</v>
      </c>
      <c r="I1079" s="2">
        <f t="shared" ca="1" si="16"/>
        <v>43232</v>
      </c>
      <c r="J1079" s="1" t="str">
        <f ca="1">IFERROR(IF(YEAR(Tabla1[[#This Row],[FECHA EJEC.]])&gt;0,"CONFORME","STANDBY"),"PENDIENTE")</f>
        <v>PENDIENTE</v>
      </c>
      <c r="K1079" s="2" t="str">
        <f ca="1">IF(VLOOKUP(RANDBETWEEN(1,20),Tablas!$Q$6:$R$25,2,0)=0,"",Tabla1[[#This Row],[FECHA PROG.]]+VLOOKUP(RANDBETWEEN(1,20),Tablas!$Q$6:$R$25,2,0))</f>
        <v/>
      </c>
      <c r="L1079" s="7" t="str">
        <f ca="1">IF(Tabla1[[#This Row],[FECHA EJEC.]]="","",TIME(RANDBETWEEN(9,15),RANDBETWEEN(10,40),0))</f>
        <v/>
      </c>
      <c r="M1079" s="7" t="str">
        <f ca="1">IF(Tabla1[[#This Row],[FECHA EJEC.]]="","",Tabla1[[#This Row],[HORA INICIO]]+TIME(RANDBETWEEN(1,4),RANDBETWEEN(10,30),0))</f>
        <v/>
      </c>
      <c r="N1079" s="8" t="str">
        <f ca="1">IF(Tabla1[[#This Row],[FECHA EJEC.]]="","",HOUR(Tabla1[[#This Row],[HORA TERMINO]]-Tabla1[[#This Row],[HORA INICIO]])+MINUTE(Tabla1[[#This Row],[HORA TERMINO]]-Tabla1[[#This Row],[HORA INICIO]])/60)</f>
        <v/>
      </c>
      <c r="O1079" s="1" t="str">
        <f ca="1">IF(AND(K1079=I1079,J1079="CONFORME"),"FECHA CUMPLIDA",IF(J1079="STAND BY","STAND BY",IF(J1079=""," ",IF(Tabla1[[#This Row],[FECHA EJEC.]]="","PENDIENTE",CONCATENATE("RETRASO DE ",(K1079-I1079)," DIAS")))))</f>
        <v>PENDIENTE</v>
      </c>
      <c r="P1079" s="2" t="str">
        <f ca="1">VLOOKUP(MONTH(Tabla1[[#This Row],[FECHA PROG.]]),Tabla2[],2,0)</f>
        <v>May</v>
      </c>
      <c r="Q1079" s="1">
        <f ca="1">YEAR(Tabla1[[#This Row],[FECHA PROG.]])</f>
        <v>2018</v>
      </c>
      <c r="R1079" s="8">
        <f ca="1">360-SUMIFS(Tabla1[HORAS],Tabla1[MÁQUINA],Tabla1[[#This Row],[MÁQUINA]],Tabla1[AÑO],Tabla1[[#This Row],[AÑO]],Tabla1[MES],Tabla1[[#This Row],[MES]])</f>
        <v>335.8</v>
      </c>
      <c r="S1079" s="17">
        <f ca="1">Tabla1[[#This Row],[HORAS DISPONIBLES]]/360</f>
        <v>0.93277777777777782</v>
      </c>
    </row>
    <row r="1080" spans="1:19" x14ac:dyDescent="0.2">
      <c r="A1080" s="1" t="s">
        <v>139</v>
      </c>
      <c r="B1080" s="1" t="s">
        <v>32</v>
      </c>
      <c r="C1080" s="1" t="str">
        <f ca="1">VLOOKUP(RANDBETWEEN(1,13),Tablas!$N$7:$O$19,2,0)</f>
        <v>DRAGALINA</v>
      </c>
      <c r="D1080" s="1" t="s">
        <v>12</v>
      </c>
      <c r="E1080" s="1" t="s">
        <v>18</v>
      </c>
      <c r="F1080" s="1">
        <v>106</v>
      </c>
      <c r="G1080" s="1" t="s">
        <v>55</v>
      </c>
      <c r="H1080" s="1">
        <v>1911</v>
      </c>
      <c r="I1080" s="2">
        <f t="shared" ca="1" si="16"/>
        <v>43526</v>
      </c>
      <c r="J1080" s="1" t="str">
        <f ca="1">IFERROR(IF(YEAR(Tabla1[[#This Row],[FECHA EJEC.]])&gt;0,"CONFORME","STANDBY"),"PENDIENTE")</f>
        <v>CONFORME</v>
      </c>
      <c r="K1080" s="2">
        <f ca="1">IF(VLOOKUP(RANDBETWEEN(1,20),Tablas!$Q$6:$R$25,2,0)=0,"",Tabla1[[#This Row],[FECHA PROG.]]+VLOOKUP(RANDBETWEEN(1,20),Tablas!$Q$6:$R$25,2,0))</f>
        <v>43527</v>
      </c>
      <c r="L1080" s="7">
        <f ca="1">IF(Tabla1[[#This Row],[FECHA EJEC.]]="","",TIME(RANDBETWEEN(9,15),RANDBETWEEN(10,40),0))</f>
        <v>0.59375</v>
      </c>
      <c r="M1080" s="7">
        <f ca="1">IF(Tabla1[[#This Row],[FECHA EJEC.]]="","",Tabla1[[#This Row],[HORA INICIO]]+TIME(RANDBETWEEN(1,4),RANDBETWEEN(10,30),0))</f>
        <v>0.64861111111111114</v>
      </c>
      <c r="N1080" s="8">
        <f ca="1">IF(Tabla1[[#This Row],[FECHA EJEC.]]="","",HOUR(Tabla1[[#This Row],[HORA TERMINO]]-Tabla1[[#This Row],[HORA INICIO]])+MINUTE(Tabla1[[#This Row],[HORA TERMINO]]-Tabla1[[#This Row],[HORA INICIO]])/60)</f>
        <v>1.3166666666666667</v>
      </c>
      <c r="O1080" s="1" t="str">
        <f ca="1">IF(AND(K1080=I1080,J1080="CONFORME"),"FECHA CUMPLIDA",IF(J1080="STAND BY","STAND BY",IF(J1080=""," ",IF(Tabla1[[#This Row],[FECHA EJEC.]]="","PENDIENTE",CONCATENATE("RETRASO DE ",(K1080-I1080)," DIAS")))))</f>
        <v>RETRASO DE 1 DIAS</v>
      </c>
      <c r="P1080" s="2" t="str">
        <f ca="1">VLOOKUP(MONTH(Tabla1[[#This Row],[FECHA PROG.]]),Tabla2[],2,0)</f>
        <v>Mar</v>
      </c>
      <c r="Q1080" s="1">
        <f ca="1">YEAR(Tabla1[[#This Row],[FECHA PROG.]])</f>
        <v>2019</v>
      </c>
      <c r="R1080" s="8">
        <f ca="1">360-SUMIFS(Tabla1[HORAS],Tabla1[MÁQUINA],Tabla1[[#This Row],[MÁQUINA]],Tabla1[AÑO],Tabla1[[#This Row],[AÑO]],Tabla1[MES],Tabla1[[#This Row],[MES]])</f>
        <v>300.46666666666664</v>
      </c>
      <c r="S1080" s="17">
        <f ca="1">Tabla1[[#This Row],[HORAS DISPONIBLES]]/360</f>
        <v>0.83462962962962961</v>
      </c>
    </row>
    <row r="1081" spans="1:19" x14ac:dyDescent="0.2">
      <c r="A1081" s="1" t="s">
        <v>149</v>
      </c>
      <c r="B1081" s="1" t="s">
        <v>45</v>
      </c>
      <c r="C1081" s="1" t="str">
        <f ca="1">VLOOKUP(RANDBETWEEN(1,13),Tablas!$N$7:$O$19,2,0)</f>
        <v>DRAGALINA</v>
      </c>
      <c r="D1081" s="1" t="s">
        <v>12</v>
      </c>
      <c r="E1081" s="1" t="s">
        <v>24</v>
      </c>
      <c r="F1081" s="1">
        <v>201</v>
      </c>
      <c r="G1081" s="1" t="s">
        <v>25</v>
      </c>
      <c r="H1081" s="1">
        <v>1168</v>
      </c>
      <c r="I1081" s="2">
        <f t="shared" ca="1" si="16"/>
        <v>43402</v>
      </c>
      <c r="J1081" s="1" t="str">
        <f ca="1">IFERROR(IF(YEAR(Tabla1[[#This Row],[FECHA EJEC.]])&gt;0,"CONFORME","STANDBY"),"PENDIENTE")</f>
        <v>CONFORME</v>
      </c>
      <c r="K1081" s="2">
        <f ca="1">IF(VLOOKUP(RANDBETWEEN(1,20),Tablas!$Q$6:$R$25,2,0)=0,"",Tabla1[[#This Row],[FECHA PROG.]]+VLOOKUP(RANDBETWEEN(1,20),Tablas!$Q$6:$R$25,2,0))</f>
        <v>43405</v>
      </c>
      <c r="L1081" s="7">
        <f ca="1">IF(Tabla1[[#This Row],[FECHA EJEC.]]="","",TIME(RANDBETWEEN(9,15),RANDBETWEEN(10,40),0))</f>
        <v>0.38819444444444445</v>
      </c>
      <c r="M1081" s="7">
        <f ca="1">IF(Tabla1[[#This Row],[FECHA EJEC.]]="","",Tabla1[[#This Row],[HORA INICIO]]+TIME(RANDBETWEEN(1,4),RANDBETWEEN(10,30),0))</f>
        <v>0.53194444444444444</v>
      </c>
      <c r="N1081" s="8">
        <f ca="1">IF(Tabla1[[#This Row],[FECHA EJEC.]]="","",HOUR(Tabla1[[#This Row],[HORA TERMINO]]-Tabla1[[#This Row],[HORA INICIO]])+MINUTE(Tabla1[[#This Row],[HORA TERMINO]]-Tabla1[[#This Row],[HORA INICIO]])/60)</f>
        <v>3.45</v>
      </c>
      <c r="O1081" s="1" t="str">
        <f ca="1">IF(AND(K1081=I1081,J1081="CONFORME"),"FECHA CUMPLIDA",IF(J1081="STAND BY","STAND BY",IF(J1081=""," ",IF(Tabla1[[#This Row],[FECHA EJEC.]]="","PENDIENTE",CONCATENATE("RETRASO DE ",(K1081-I1081)," DIAS")))))</f>
        <v>RETRASO DE 3 DIAS</v>
      </c>
      <c r="P1081" s="2" t="str">
        <f ca="1">VLOOKUP(MONTH(Tabla1[[#This Row],[FECHA PROG.]]),Tabla2[],2,0)</f>
        <v>Oct</v>
      </c>
      <c r="Q1081" s="1">
        <f ca="1">YEAR(Tabla1[[#This Row],[FECHA PROG.]])</f>
        <v>2018</v>
      </c>
      <c r="R1081" s="8">
        <f ca="1">360-SUMIFS(Tabla1[HORAS],Tabla1[MÁQUINA],Tabla1[[#This Row],[MÁQUINA]],Tabla1[AÑO],Tabla1[[#This Row],[AÑO]],Tabla1[MES],Tabla1[[#This Row],[MES]])</f>
        <v>356.55</v>
      </c>
      <c r="S1081" s="17">
        <f ca="1">Tabla1[[#This Row],[HORAS DISPONIBLES]]/360</f>
        <v>0.99041666666666672</v>
      </c>
    </row>
    <row r="1082" spans="1:19" x14ac:dyDescent="0.2">
      <c r="A1082" s="1" t="s">
        <v>134</v>
      </c>
      <c r="B1082" s="1" t="s">
        <v>54</v>
      </c>
      <c r="C1082" s="1" t="str">
        <f ca="1">VLOOKUP(RANDBETWEEN(1,13),Tablas!$N$7:$O$19,2,0)</f>
        <v>LAS VOLQUETAS</v>
      </c>
      <c r="D1082" s="1" t="s">
        <v>12</v>
      </c>
      <c r="E1082" s="1" t="s">
        <v>13</v>
      </c>
      <c r="F1082" s="1">
        <v>107</v>
      </c>
      <c r="G1082" s="1" t="s">
        <v>14</v>
      </c>
      <c r="H1082" s="1">
        <v>1420</v>
      </c>
      <c r="I1082" s="2">
        <f t="shared" ca="1" si="16"/>
        <v>43443</v>
      </c>
      <c r="J1082" s="1" t="str">
        <f ca="1">IFERROR(IF(YEAR(Tabla1[[#This Row],[FECHA EJEC.]])&gt;0,"CONFORME","STANDBY"),"PENDIENTE")</f>
        <v>CONFORME</v>
      </c>
      <c r="K1082" s="2">
        <f ca="1">IF(VLOOKUP(RANDBETWEEN(1,20),Tablas!$Q$6:$R$25,2,0)=0,"",Tabla1[[#This Row],[FECHA PROG.]]+VLOOKUP(RANDBETWEEN(1,20),Tablas!$Q$6:$R$25,2,0))</f>
        <v>43444</v>
      </c>
      <c r="L1082" s="7">
        <f ca="1">IF(Tabla1[[#This Row],[FECHA EJEC.]]="","",TIME(RANDBETWEEN(9,15),RANDBETWEEN(10,40),0))</f>
        <v>0.5229166666666667</v>
      </c>
      <c r="M1082" s="7">
        <f ca="1">IF(Tabla1[[#This Row],[FECHA EJEC.]]="","",Tabla1[[#This Row],[HORA INICIO]]+TIME(RANDBETWEEN(1,4),RANDBETWEEN(10,30),0))</f>
        <v>0.57916666666666672</v>
      </c>
      <c r="N1082" s="8">
        <f ca="1">IF(Tabla1[[#This Row],[FECHA EJEC.]]="","",HOUR(Tabla1[[#This Row],[HORA TERMINO]]-Tabla1[[#This Row],[HORA INICIO]])+MINUTE(Tabla1[[#This Row],[HORA TERMINO]]-Tabla1[[#This Row],[HORA INICIO]])/60)</f>
        <v>1.35</v>
      </c>
      <c r="O1082" s="1" t="str">
        <f ca="1">IF(AND(K1082=I1082,J1082="CONFORME"),"FECHA CUMPLIDA",IF(J1082="STAND BY","STAND BY",IF(J1082=""," ",IF(Tabla1[[#This Row],[FECHA EJEC.]]="","PENDIENTE",CONCATENATE("RETRASO DE ",(K1082-I1082)," DIAS")))))</f>
        <v>RETRASO DE 1 DIAS</v>
      </c>
      <c r="P1082" s="2" t="str">
        <f ca="1">VLOOKUP(MONTH(Tabla1[[#This Row],[FECHA PROG.]]),Tabla2[],2,0)</f>
        <v>Dic</v>
      </c>
      <c r="Q1082" s="1">
        <f ca="1">YEAR(Tabla1[[#This Row],[FECHA PROG.]])</f>
        <v>2018</v>
      </c>
      <c r="R1082" s="8">
        <f ca="1">360-SUMIFS(Tabla1[HORAS],Tabla1[MÁQUINA],Tabla1[[#This Row],[MÁQUINA]],Tabla1[AÑO],Tabla1[[#This Row],[AÑO]],Tabla1[MES],Tabla1[[#This Row],[MES]])</f>
        <v>349.95</v>
      </c>
      <c r="S1082" s="17">
        <f ca="1">Tabla1[[#This Row],[HORAS DISPONIBLES]]/360</f>
        <v>0.9720833333333333</v>
      </c>
    </row>
    <row r="1083" spans="1:19" x14ac:dyDescent="0.2">
      <c r="A1083" s="1" t="s">
        <v>154</v>
      </c>
      <c r="B1083" s="1" t="s">
        <v>70</v>
      </c>
      <c r="C1083" s="1" t="str">
        <f ca="1">VLOOKUP(RANDBETWEEN(1,13),Tablas!$N$7:$O$19,2,0)</f>
        <v>COMPACTADORA</v>
      </c>
      <c r="E1083" s="1" t="s">
        <v>21</v>
      </c>
      <c r="F1083" s="1">
        <v>107</v>
      </c>
      <c r="G1083" s="1" t="s">
        <v>106</v>
      </c>
      <c r="H1083" s="1">
        <v>2171</v>
      </c>
      <c r="I1083" s="2">
        <f t="shared" ca="1" si="16"/>
        <v>43347</v>
      </c>
      <c r="J1083" s="1" t="str">
        <f ca="1">IFERROR(IF(YEAR(Tabla1[[#This Row],[FECHA EJEC.]])&gt;0,"CONFORME","STANDBY"),"PENDIENTE")</f>
        <v>PENDIENTE</v>
      </c>
      <c r="K1083" s="2" t="str">
        <f ca="1">IF(VLOOKUP(RANDBETWEEN(1,20),Tablas!$Q$6:$R$25,2,0)=0,"",Tabla1[[#This Row],[FECHA PROG.]]+VLOOKUP(RANDBETWEEN(1,20),Tablas!$Q$6:$R$25,2,0))</f>
        <v/>
      </c>
      <c r="L1083" s="7" t="str">
        <f ca="1">IF(Tabla1[[#This Row],[FECHA EJEC.]]="","",TIME(RANDBETWEEN(9,15),RANDBETWEEN(10,40),0))</f>
        <v/>
      </c>
      <c r="M1083" s="7" t="str">
        <f ca="1">IF(Tabla1[[#This Row],[FECHA EJEC.]]="","",Tabla1[[#This Row],[HORA INICIO]]+TIME(RANDBETWEEN(1,4),RANDBETWEEN(10,30),0))</f>
        <v/>
      </c>
      <c r="N1083" s="8" t="str">
        <f ca="1">IF(Tabla1[[#This Row],[FECHA EJEC.]]="","",HOUR(Tabla1[[#This Row],[HORA TERMINO]]-Tabla1[[#This Row],[HORA INICIO]])+MINUTE(Tabla1[[#This Row],[HORA TERMINO]]-Tabla1[[#This Row],[HORA INICIO]])/60)</f>
        <v/>
      </c>
      <c r="O1083" s="1" t="str">
        <f ca="1">IF(AND(K1083=I1083,J1083="CONFORME"),"FECHA CUMPLIDA",IF(J1083="STAND BY","STAND BY",IF(J1083=""," ",IF(Tabla1[[#This Row],[FECHA EJEC.]]="","PENDIENTE",CONCATENATE("RETRASO DE ",(K1083-I1083)," DIAS")))))</f>
        <v>PENDIENTE</v>
      </c>
      <c r="P1083" s="2" t="str">
        <f ca="1">VLOOKUP(MONTH(Tabla1[[#This Row],[FECHA PROG.]]),Tabla2[],2,0)</f>
        <v>Set</v>
      </c>
      <c r="Q1083" s="1">
        <f ca="1">YEAR(Tabla1[[#This Row],[FECHA PROG.]])</f>
        <v>2018</v>
      </c>
      <c r="R1083" s="8">
        <f ca="1">360-SUMIFS(Tabla1[HORAS],Tabla1[MÁQUINA],Tabla1[[#This Row],[MÁQUINA]],Tabla1[AÑO],Tabla1[[#This Row],[AÑO]],Tabla1[MES],Tabla1[[#This Row],[MES]])</f>
        <v>351.53333333333336</v>
      </c>
      <c r="S1083" s="17">
        <f ca="1">Tabla1[[#This Row],[HORAS DISPONIBLES]]/360</f>
        <v>0.97648148148148151</v>
      </c>
    </row>
    <row r="1084" spans="1:19" x14ac:dyDescent="0.2">
      <c r="A1084" s="1" t="s">
        <v>187</v>
      </c>
      <c r="B1084" s="1" t="s">
        <v>97</v>
      </c>
      <c r="C1084" s="1" t="str">
        <f ca="1">VLOOKUP(RANDBETWEEN(1,13),Tablas!$N$7:$O$19,2,0)</f>
        <v>DRAGAS</v>
      </c>
      <c r="E1084" s="1" t="s">
        <v>18</v>
      </c>
      <c r="F1084" s="1">
        <v>201</v>
      </c>
      <c r="G1084" s="1" t="s">
        <v>55</v>
      </c>
      <c r="H1084" s="1">
        <v>1911</v>
      </c>
      <c r="I1084" s="2">
        <f t="shared" ca="1" si="16"/>
        <v>43225</v>
      </c>
      <c r="J1084" s="1" t="str">
        <f ca="1">IFERROR(IF(YEAR(Tabla1[[#This Row],[FECHA EJEC.]])&gt;0,"CONFORME","STANDBY"),"PENDIENTE")</f>
        <v>CONFORME</v>
      </c>
      <c r="K1084" s="2">
        <f ca="1">IF(VLOOKUP(RANDBETWEEN(1,20),Tablas!$Q$6:$R$25,2,0)=0,"",Tabla1[[#This Row],[FECHA PROG.]]+VLOOKUP(RANDBETWEEN(1,20),Tablas!$Q$6:$R$25,2,0))</f>
        <v>43226</v>
      </c>
      <c r="L1084" s="7">
        <f ca="1">IF(Tabla1[[#This Row],[FECHA EJEC.]]="","",TIME(RANDBETWEEN(9,15),RANDBETWEEN(10,40),0))</f>
        <v>0.59027777777777779</v>
      </c>
      <c r="M1084" s="7">
        <f ca="1">IF(Tabla1[[#This Row],[FECHA EJEC.]]="","",Tabla1[[#This Row],[HORA INICIO]]+TIME(RANDBETWEEN(1,4),RANDBETWEEN(10,30),0))</f>
        <v>0.72777777777777786</v>
      </c>
      <c r="N1084" s="8">
        <f ca="1">IF(Tabla1[[#This Row],[FECHA EJEC.]]="","",HOUR(Tabla1[[#This Row],[HORA TERMINO]]-Tabla1[[#This Row],[HORA INICIO]])+MINUTE(Tabla1[[#This Row],[HORA TERMINO]]-Tabla1[[#This Row],[HORA INICIO]])/60)</f>
        <v>3.3</v>
      </c>
      <c r="O1084" s="1" t="str">
        <f ca="1">IF(AND(K1084=I1084,J1084="CONFORME"),"FECHA CUMPLIDA",IF(J1084="STAND BY","STAND BY",IF(J1084=""," ",IF(Tabla1[[#This Row],[FECHA EJEC.]]="","PENDIENTE",CONCATENATE("RETRASO DE ",(K1084-I1084)," DIAS")))))</f>
        <v>RETRASO DE 1 DIAS</v>
      </c>
      <c r="P1084" s="2" t="str">
        <f ca="1">VLOOKUP(MONTH(Tabla1[[#This Row],[FECHA PROG.]]),Tabla2[],2,0)</f>
        <v>May</v>
      </c>
      <c r="Q1084" s="1">
        <f ca="1">YEAR(Tabla1[[#This Row],[FECHA PROG.]])</f>
        <v>2018</v>
      </c>
      <c r="R1084" s="8">
        <f ca="1">360-SUMIFS(Tabla1[HORAS],Tabla1[MÁQUINA],Tabla1[[#This Row],[MÁQUINA]],Tabla1[AÑO],Tabla1[[#This Row],[AÑO]],Tabla1[MES],Tabla1[[#This Row],[MES]])</f>
        <v>356.7</v>
      </c>
      <c r="S1084" s="17">
        <f ca="1">Tabla1[[#This Row],[HORAS DISPONIBLES]]/360</f>
        <v>0.99083333333333334</v>
      </c>
    </row>
    <row r="1085" spans="1:19" x14ac:dyDescent="0.2">
      <c r="A1085" s="1" t="s">
        <v>188</v>
      </c>
      <c r="B1085" s="1" t="s">
        <v>35</v>
      </c>
      <c r="C1085" s="1" t="str">
        <f ca="1">VLOOKUP(RANDBETWEEN(1,13),Tablas!$N$7:$O$19,2,0)</f>
        <v>MOTOTRAILLA</v>
      </c>
      <c r="D1085" s="1" t="s">
        <v>12</v>
      </c>
      <c r="E1085" s="1" t="s">
        <v>13</v>
      </c>
      <c r="F1085" s="1">
        <v>106</v>
      </c>
      <c r="G1085" s="1" t="s">
        <v>29</v>
      </c>
      <c r="H1085" s="1">
        <v>908</v>
      </c>
      <c r="I1085" s="2">
        <f t="shared" ca="1" si="16"/>
        <v>43324</v>
      </c>
      <c r="J1085" s="1" t="str">
        <f ca="1">IFERROR(IF(YEAR(Tabla1[[#This Row],[FECHA EJEC.]])&gt;0,"CONFORME","STANDBY"),"PENDIENTE")</f>
        <v>PENDIENTE</v>
      </c>
      <c r="K1085" s="2" t="str">
        <f ca="1">IF(VLOOKUP(RANDBETWEEN(1,20),Tablas!$Q$6:$R$25,2,0)=0,"",Tabla1[[#This Row],[FECHA PROG.]]+VLOOKUP(RANDBETWEEN(1,20),Tablas!$Q$6:$R$25,2,0))</f>
        <v/>
      </c>
      <c r="L1085" s="7" t="str">
        <f ca="1">IF(Tabla1[[#This Row],[FECHA EJEC.]]="","",TIME(RANDBETWEEN(9,15),RANDBETWEEN(10,40),0))</f>
        <v/>
      </c>
      <c r="M1085" s="7" t="str">
        <f ca="1">IF(Tabla1[[#This Row],[FECHA EJEC.]]="","",Tabla1[[#This Row],[HORA INICIO]]+TIME(RANDBETWEEN(1,4),RANDBETWEEN(10,30),0))</f>
        <v/>
      </c>
      <c r="N1085" s="8" t="str">
        <f ca="1">IF(Tabla1[[#This Row],[FECHA EJEC.]]="","",HOUR(Tabla1[[#This Row],[HORA TERMINO]]-Tabla1[[#This Row],[HORA INICIO]])+MINUTE(Tabla1[[#This Row],[HORA TERMINO]]-Tabla1[[#This Row],[HORA INICIO]])/60)</f>
        <v/>
      </c>
      <c r="O1085" s="1" t="str">
        <f ca="1">IF(AND(K1085=I1085,J1085="CONFORME"),"FECHA CUMPLIDA",IF(J1085="STAND BY","STAND BY",IF(J1085=""," ",IF(Tabla1[[#This Row],[FECHA EJEC.]]="","PENDIENTE",CONCATENATE("RETRASO DE ",(K1085-I1085)," DIAS")))))</f>
        <v>PENDIENTE</v>
      </c>
      <c r="P1085" s="2" t="str">
        <f ca="1">VLOOKUP(MONTH(Tabla1[[#This Row],[FECHA PROG.]]),Tabla2[],2,0)</f>
        <v>Ago</v>
      </c>
      <c r="Q1085" s="1">
        <f ca="1">YEAR(Tabla1[[#This Row],[FECHA PROG.]])</f>
        <v>2018</v>
      </c>
      <c r="R1085" s="8">
        <f ca="1">360-SUMIFS(Tabla1[HORAS],Tabla1[MÁQUINA],Tabla1[[#This Row],[MÁQUINA]],Tabla1[AÑO],Tabla1[[#This Row],[AÑO]],Tabla1[MES],Tabla1[[#This Row],[MES]])</f>
        <v>352.7</v>
      </c>
      <c r="S1085" s="17">
        <f ca="1">Tabla1[[#This Row],[HORAS DISPONIBLES]]/360</f>
        <v>0.97972222222222216</v>
      </c>
    </row>
    <row r="1086" spans="1:19" x14ac:dyDescent="0.2">
      <c r="A1086" s="1" t="s">
        <v>188</v>
      </c>
      <c r="B1086" s="1" t="s">
        <v>35</v>
      </c>
      <c r="C1086" s="1" t="str">
        <f ca="1">VLOOKUP(RANDBETWEEN(1,13),Tablas!$N$7:$O$19,2,0)</f>
        <v>CISTERNAS DE AGUA</v>
      </c>
      <c r="D1086" s="1" t="s">
        <v>12</v>
      </c>
      <c r="E1086" s="1" t="s">
        <v>18</v>
      </c>
      <c r="F1086" s="1">
        <v>106</v>
      </c>
      <c r="G1086" s="1" t="s">
        <v>55</v>
      </c>
      <c r="H1086" s="1">
        <v>1911</v>
      </c>
      <c r="I1086" s="2">
        <f t="shared" ca="1" si="16"/>
        <v>43418</v>
      </c>
      <c r="J1086" s="1" t="str">
        <f ca="1">IFERROR(IF(YEAR(Tabla1[[#This Row],[FECHA EJEC.]])&gt;0,"CONFORME","STANDBY"),"PENDIENTE")</f>
        <v>PENDIENTE</v>
      </c>
      <c r="K1086" s="2" t="str">
        <f ca="1">IF(VLOOKUP(RANDBETWEEN(1,20),Tablas!$Q$6:$R$25,2,0)=0,"",Tabla1[[#This Row],[FECHA PROG.]]+VLOOKUP(RANDBETWEEN(1,20),Tablas!$Q$6:$R$25,2,0))</f>
        <v/>
      </c>
      <c r="L1086" s="7" t="str">
        <f ca="1">IF(Tabla1[[#This Row],[FECHA EJEC.]]="","",TIME(RANDBETWEEN(9,15),RANDBETWEEN(10,40),0))</f>
        <v/>
      </c>
      <c r="M1086" s="7" t="str">
        <f ca="1">IF(Tabla1[[#This Row],[FECHA EJEC.]]="","",Tabla1[[#This Row],[HORA INICIO]]+TIME(RANDBETWEEN(1,4),RANDBETWEEN(10,30),0))</f>
        <v/>
      </c>
      <c r="N1086" s="8" t="str">
        <f ca="1">IF(Tabla1[[#This Row],[FECHA EJEC.]]="","",HOUR(Tabla1[[#This Row],[HORA TERMINO]]-Tabla1[[#This Row],[HORA INICIO]])+MINUTE(Tabla1[[#This Row],[HORA TERMINO]]-Tabla1[[#This Row],[HORA INICIO]])/60)</f>
        <v/>
      </c>
      <c r="O1086" s="1" t="str">
        <f ca="1">IF(AND(K1086=I1086,J1086="CONFORME"),"FECHA CUMPLIDA",IF(J1086="STAND BY","STAND BY",IF(J1086=""," ",IF(Tabla1[[#This Row],[FECHA EJEC.]]="","PENDIENTE",CONCATENATE("RETRASO DE ",(K1086-I1086)," DIAS")))))</f>
        <v>PENDIENTE</v>
      </c>
      <c r="P1086" s="2" t="str">
        <f ca="1">VLOOKUP(MONTH(Tabla1[[#This Row],[FECHA PROG.]]),Tabla2[],2,0)</f>
        <v>Nov</v>
      </c>
      <c r="Q1086" s="1">
        <f ca="1">YEAR(Tabla1[[#This Row],[FECHA PROG.]])</f>
        <v>2018</v>
      </c>
      <c r="R1086" s="8">
        <f ca="1">360-SUMIFS(Tabla1[HORAS],Tabla1[MÁQUINA],Tabla1[[#This Row],[MÁQUINA]],Tabla1[AÑO],Tabla1[[#This Row],[AÑO]],Tabla1[MES],Tabla1[[#This Row],[MES]])</f>
        <v>356.7</v>
      </c>
      <c r="S1086" s="17">
        <f ca="1">Tabla1[[#This Row],[HORAS DISPONIBLES]]/360</f>
        <v>0.99083333333333334</v>
      </c>
    </row>
    <row r="1087" spans="1:19" x14ac:dyDescent="0.2">
      <c r="A1087" s="1" t="s">
        <v>150</v>
      </c>
      <c r="B1087" s="1" t="s">
        <v>46</v>
      </c>
      <c r="C1087" s="1" t="str">
        <f ca="1">VLOOKUP(RANDBETWEEN(1,13),Tablas!$N$7:$O$19,2,0)</f>
        <v>MOTOTRAILLA</v>
      </c>
      <c r="D1087" s="1" t="s">
        <v>12</v>
      </c>
      <c r="E1087" s="1" t="s">
        <v>24</v>
      </c>
      <c r="F1087" s="1">
        <v>201</v>
      </c>
      <c r="G1087" s="1" t="s">
        <v>25</v>
      </c>
      <c r="H1087" s="1">
        <v>1168</v>
      </c>
      <c r="I1087" s="2">
        <f t="shared" ca="1" si="16"/>
        <v>43560</v>
      </c>
      <c r="J1087" s="1" t="str">
        <f ca="1">IFERROR(IF(YEAR(Tabla1[[#This Row],[FECHA EJEC.]])&gt;0,"CONFORME","STANDBY"),"PENDIENTE")</f>
        <v>PENDIENTE</v>
      </c>
      <c r="K1087" s="2" t="str">
        <f ca="1">IF(VLOOKUP(RANDBETWEEN(1,20),Tablas!$Q$6:$R$25,2,0)=0,"",Tabla1[[#This Row],[FECHA PROG.]]+VLOOKUP(RANDBETWEEN(1,20),Tablas!$Q$6:$R$25,2,0))</f>
        <v/>
      </c>
      <c r="L1087" s="7" t="str">
        <f ca="1">IF(Tabla1[[#This Row],[FECHA EJEC.]]="","",TIME(RANDBETWEEN(9,15),RANDBETWEEN(10,40),0))</f>
        <v/>
      </c>
      <c r="M1087" s="7" t="str">
        <f ca="1">IF(Tabla1[[#This Row],[FECHA EJEC.]]="","",Tabla1[[#This Row],[HORA INICIO]]+TIME(RANDBETWEEN(1,4),RANDBETWEEN(10,30),0))</f>
        <v/>
      </c>
      <c r="N1087" s="8" t="str">
        <f ca="1">IF(Tabla1[[#This Row],[FECHA EJEC.]]="","",HOUR(Tabla1[[#This Row],[HORA TERMINO]]-Tabla1[[#This Row],[HORA INICIO]])+MINUTE(Tabla1[[#This Row],[HORA TERMINO]]-Tabla1[[#This Row],[HORA INICIO]])/60)</f>
        <v/>
      </c>
      <c r="O1087" s="1" t="str">
        <f ca="1">IF(AND(K1087=I1087,J1087="CONFORME"),"FECHA CUMPLIDA",IF(J1087="STAND BY","STAND BY",IF(J1087=""," ",IF(Tabla1[[#This Row],[FECHA EJEC.]]="","PENDIENTE",CONCATENATE("RETRASO DE ",(K1087-I1087)," DIAS")))))</f>
        <v>PENDIENTE</v>
      </c>
      <c r="P1087" s="2" t="str">
        <f ca="1">VLOOKUP(MONTH(Tabla1[[#This Row],[FECHA PROG.]]),Tabla2[],2,0)</f>
        <v>Abr</v>
      </c>
      <c r="Q1087" s="1">
        <f ca="1">YEAR(Tabla1[[#This Row],[FECHA PROG.]])</f>
        <v>2019</v>
      </c>
      <c r="R1087" s="8">
        <f ca="1">360-SUMIFS(Tabla1[HORAS],Tabla1[MÁQUINA],Tabla1[[#This Row],[MÁQUINA]],Tabla1[AÑO],Tabla1[[#This Row],[AÑO]],Tabla1[MES],Tabla1[[#This Row],[MES]])</f>
        <v>355.63333333333333</v>
      </c>
      <c r="S1087" s="17">
        <f ca="1">Tabla1[[#This Row],[HORAS DISPONIBLES]]/360</f>
        <v>0.9878703703703704</v>
      </c>
    </row>
    <row r="1088" spans="1:19" x14ac:dyDescent="0.2">
      <c r="A1088" s="1" t="s">
        <v>134</v>
      </c>
      <c r="B1088" s="1" t="s">
        <v>11</v>
      </c>
      <c r="C1088" s="1" t="str">
        <f ca="1">VLOOKUP(RANDBETWEEN(1,13),Tablas!$N$7:$O$19,2,0)</f>
        <v>COMPACTADORA</v>
      </c>
      <c r="D1088" s="1" t="s">
        <v>12</v>
      </c>
      <c r="E1088" s="1" t="s">
        <v>13</v>
      </c>
      <c r="F1088" s="1">
        <v>107</v>
      </c>
      <c r="G1088" s="1" t="s">
        <v>14</v>
      </c>
      <c r="H1088" s="1">
        <v>1420</v>
      </c>
      <c r="I1088" s="2">
        <f t="shared" ca="1" si="16"/>
        <v>43368</v>
      </c>
      <c r="J1088" s="1" t="str">
        <f ca="1">IFERROR(IF(YEAR(Tabla1[[#This Row],[FECHA EJEC.]])&gt;0,"CONFORME","STANDBY"),"PENDIENTE")</f>
        <v>CONFORME</v>
      </c>
      <c r="K1088" s="2">
        <f ca="1">IF(VLOOKUP(RANDBETWEEN(1,20),Tablas!$Q$6:$R$25,2,0)=0,"",Tabla1[[#This Row],[FECHA PROG.]]+VLOOKUP(RANDBETWEEN(1,20),Tablas!$Q$6:$R$25,2,0))</f>
        <v>43369</v>
      </c>
      <c r="L1088" s="7">
        <f ca="1">IF(Tabla1[[#This Row],[FECHA EJEC.]]="","",TIME(RANDBETWEEN(9,15),RANDBETWEEN(10,40),0))</f>
        <v>0.60624999999999996</v>
      </c>
      <c r="M1088" s="7">
        <f ca="1">IF(Tabla1[[#This Row],[FECHA EJEC.]]="","",Tabla1[[#This Row],[HORA INICIO]]+TIME(RANDBETWEEN(1,4),RANDBETWEEN(10,30),0))</f>
        <v>0.7895833333333333</v>
      </c>
      <c r="N1088" s="8">
        <f ca="1">IF(Tabla1[[#This Row],[FECHA EJEC.]]="","",HOUR(Tabla1[[#This Row],[HORA TERMINO]]-Tabla1[[#This Row],[HORA INICIO]])+MINUTE(Tabla1[[#This Row],[HORA TERMINO]]-Tabla1[[#This Row],[HORA INICIO]])/60)</f>
        <v>4.4000000000000004</v>
      </c>
      <c r="O1088" s="1" t="str">
        <f ca="1">IF(AND(K1088=I1088,J1088="CONFORME"),"FECHA CUMPLIDA",IF(J1088="STAND BY","STAND BY",IF(J1088=""," ",IF(Tabla1[[#This Row],[FECHA EJEC.]]="","PENDIENTE",CONCATENATE("RETRASO DE ",(K1088-I1088)," DIAS")))))</f>
        <v>RETRASO DE 1 DIAS</v>
      </c>
      <c r="P1088" s="2" t="str">
        <f ca="1">VLOOKUP(MONTH(Tabla1[[#This Row],[FECHA PROG.]]),Tabla2[],2,0)</f>
        <v>Set</v>
      </c>
      <c r="Q1088" s="1">
        <f ca="1">YEAR(Tabla1[[#This Row],[FECHA PROG.]])</f>
        <v>2018</v>
      </c>
      <c r="R1088" s="8">
        <f ca="1">360-SUMIFS(Tabla1[HORAS],Tabla1[MÁQUINA],Tabla1[[#This Row],[MÁQUINA]],Tabla1[AÑO],Tabla1[[#This Row],[AÑO]],Tabla1[MES],Tabla1[[#This Row],[MES]])</f>
        <v>338.55</v>
      </c>
      <c r="S1088" s="17">
        <f ca="1">Tabla1[[#This Row],[HORAS DISPONIBLES]]/360</f>
        <v>0.94041666666666668</v>
      </c>
    </row>
    <row r="1089" spans="1:19" x14ac:dyDescent="0.2">
      <c r="A1089" s="1" t="s">
        <v>188</v>
      </c>
      <c r="B1089" s="1" t="s">
        <v>35</v>
      </c>
      <c r="C1089" s="1" t="str">
        <f ca="1">VLOOKUP(RANDBETWEEN(1,13),Tablas!$N$7:$O$19,2,0)</f>
        <v>LAS VOLQUETAS</v>
      </c>
      <c r="D1089" s="1" t="s">
        <v>12</v>
      </c>
      <c r="E1089" s="1" t="s">
        <v>13</v>
      </c>
      <c r="F1089" s="1">
        <v>106</v>
      </c>
      <c r="G1089" s="1" t="s">
        <v>29</v>
      </c>
      <c r="H1089" s="1">
        <v>908</v>
      </c>
      <c r="I1089" s="2">
        <f t="shared" ca="1" si="16"/>
        <v>43387</v>
      </c>
      <c r="J1089" s="1" t="str">
        <f ca="1">IFERROR(IF(YEAR(Tabla1[[#This Row],[FECHA EJEC.]])&gt;0,"CONFORME","STANDBY"),"PENDIENTE")</f>
        <v>CONFORME</v>
      </c>
      <c r="K1089" s="2">
        <f ca="1">IF(VLOOKUP(RANDBETWEEN(1,20),Tablas!$Q$6:$R$25,2,0)=0,"",Tabla1[[#This Row],[FECHA PROG.]]+VLOOKUP(RANDBETWEEN(1,20),Tablas!$Q$6:$R$25,2,0))</f>
        <v>43389</v>
      </c>
      <c r="L1089" s="7">
        <f ca="1">IF(Tabla1[[#This Row],[FECHA EJEC.]]="","",TIME(RANDBETWEEN(9,15),RANDBETWEEN(10,40),0))</f>
        <v>0.52638888888888891</v>
      </c>
      <c r="M1089" s="7">
        <f ca="1">IF(Tabla1[[#This Row],[FECHA EJEC.]]="","",Tabla1[[#This Row],[HORA INICIO]]+TIME(RANDBETWEEN(1,4),RANDBETWEEN(10,30),0))</f>
        <v>0.70625000000000004</v>
      </c>
      <c r="N1089" s="8">
        <f ca="1">IF(Tabla1[[#This Row],[FECHA EJEC.]]="","",HOUR(Tabla1[[#This Row],[HORA TERMINO]]-Tabla1[[#This Row],[HORA INICIO]])+MINUTE(Tabla1[[#This Row],[HORA TERMINO]]-Tabla1[[#This Row],[HORA INICIO]])/60)</f>
        <v>4.3166666666666664</v>
      </c>
      <c r="O1089" s="1" t="str">
        <f ca="1">IF(AND(K1089=I1089,J1089="CONFORME"),"FECHA CUMPLIDA",IF(J1089="STAND BY","STAND BY",IF(J1089=""," ",IF(Tabla1[[#This Row],[FECHA EJEC.]]="","PENDIENTE",CONCATENATE("RETRASO DE ",(K1089-I1089)," DIAS")))))</f>
        <v>RETRASO DE 2 DIAS</v>
      </c>
      <c r="P1089" s="2" t="str">
        <f ca="1">VLOOKUP(MONTH(Tabla1[[#This Row],[FECHA PROG.]]),Tabla2[],2,0)</f>
        <v>Oct</v>
      </c>
      <c r="Q1089" s="1">
        <f ca="1">YEAR(Tabla1[[#This Row],[FECHA PROG.]])</f>
        <v>2018</v>
      </c>
      <c r="R1089" s="8">
        <f ca="1">360-SUMIFS(Tabla1[HORAS],Tabla1[MÁQUINA],Tabla1[[#This Row],[MÁQUINA]],Tabla1[AÑO],Tabla1[[#This Row],[AÑO]],Tabla1[MES],Tabla1[[#This Row],[MES]])</f>
        <v>334.95</v>
      </c>
      <c r="S1089" s="17">
        <f ca="1">Tabla1[[#This Row],[HORAS DISPONIBLES]]/360</f>
        <v>0.93041666666666667</v>
      </c>
    </row>
    <row r="1090" spans="1:19" x14ac:dyDescent="0.2">
      <c r="A1090" s="1" t="s">
        <v>188</v>
      </c>
      <c r="B1090" s="1" t="s">
        <v>35</v>
      </c>
      <c r="C1090" s="1" t="str">
        <f ca="1">VLOOKUP(RANDBETWEEN(1,13),Tablas!$N$7:$O$19,2,0)</f>
        <v>RETROEXCAVADORA</v>
      </c>
      <c r="D1090" s="1" t="s">
        <v>12</v>
      </c>
      <c r="E1090" s="1" t="s">
        <v>18</v>
      </c>
      <c r="F1090" s="1">
        <v>106</v>
      </c>
      <c r="G1090" s="1" t="s">
        <v>55</v>
      </c>
      <c r="H1090" s="1">
        <v>1911</v>
      </c>
      <c r="I1090" s="2">
        <f t="shared" ref="I1090:I1153" ca="1" si="17">RANDBETWEEN(43101,43616)</f>
        <v>43440</v>
      </c>
      <c r="J1090" s="1" t="str">
        <f ca="1">IFERROR(IF(YEAR(Tabla1[[#This Row],[FECHA EJEC.]])&gt;0,"CONFORME","STANDBY"),"PENDIENTE")</f>
        <v>CONFORME</v>
      </c>
      <c r="K1090" s="2">
        <f ca="1">IF(VLOOKUP(RANDBETWEEN(1,20),Tablas!$Q$6:$R$25,2,0)=0,"",Tabla1[[#This Row],[FECHA PROG.]]+VLOOKUP(RANDBETWEEN(1,20),Tablas!$Q$6:$R$25,2,0))</f>
        <v>43440</v>
      </c>
      <c r="L1090" s="7">
        <f ca="1">IF(Tabla1[[#This Row],[FECHA EJEC.]]="","",TIME(RANDBETWEEN(9,15),RANDBETWEEN(10,40),0))</f>
        <v>0.43194444444444446</v>
      </c>
      <c r="M1090" s="7">
        <f ca="1">IF(Tabla1[[#This Row],[FECHA EJEC.]]="","",Tabla1[[#This Row],[HORA INICIO]]+TIME(RANDBETWEEN(1,4),RANDBETWEEN(10,30),0))</f>
        <v>0.56736111111111109</v>
      </c>
      <c r="N1090" s="8">
        <f ca="1">IF(Tabla1[[#This Row],[FECHA EJEC.]]="","",HOUR(Tabla1[[#This Row],[HORA TERMINO]]-Tabla1[[#This Row],[HORA INICIO]])+MINUTE(Tabla1[[#This Row],[HORA TERMINO]]-Tabla1[[#This Row],[HORA INICIO]])/60)</f>
        <v>3.25</v>
      </c>
      <c r="O1090" s="1" t="str">
        <f ca="1">IF(AND(K1090=I1090,J1090="CONFORME"),"FECHA CUMPLIDA",IF(J1090="STAND BY","STAND BY",IF(J1090=""," ",IF(Tabla1[[#This Row],[FECHA EJEC.]]="","PENDIENTE",CONCATENATE("RETRASO DE ",(K1090-I1090)," DIAS")))))</f>
        <v>FECHA CUMPLIDA</v>
      </c>
      <c r="P1090" s="2" t="str">
        <f ca="1">VLOOKUP(MONTH(Tabla1[[#This Row],[FECHA PROG.]]),Tabla2[],2,0)</f>
        <v>Dic</v>
      </c>
      <c r="Q1090" s="1">
        <f ca="1">YEAR(Tabla1[[#This Row],[FECHA PROG.]])</f>
        <v>2018</v>
      </c>
      <c r="R1090" s="8">
        <f ca="1">360-SUMIFS(Tabla1[HORAS],Tabla1[MÁQUINA],Tabla1[[#This Row],[MÁQUINA]],Tabla1[AÑO],Tabla1[[#This Row],[AÑO]],Tabla1[MES],Tabla1[[#This Row],[MES]])</f>
        <v>330.26666666666665</v>
      </c>
      <c r="S1090" s="17">
        <f ca="1">Tabla1[[#This Row],[HORAS DISPONIBLES]]/360</f>
        <v>0.91740740740740734</v>
      </c>
    </row>
    <row r="1091" spans="1:19" x14ac:dyDescent="0.2">
      <c r="A1091" s="1" t="s">
        <v>140</v>
      </c>
      <c r="B1091" s="1" t="s">
        <v>30</v>
      </c>
      <c r="C1091" s="1" t="str">
        <f ca="1">VLOOKUP(RANDBETWEEN(1,13),Tablas!$N$7:$O$19,2,0)</f>
        <v>ESCREPA</v>
      </c>
      <c r="D1091" s="1" t="s">
        <v>12</v>
      </c>
      <c r="E1091" s="1" t="s">
        <v>24</v>
      </c>
      <c r="F1091" s="1">
        <v>201</v>
      </c>
      <c r="G1091" s="1" t="s">
        <v>25</v>
      </c>
      <c r="H1091" s="1">
        <v>1168</v>
      </c>
      <c r="I1091" s="2">
        <f t="shared" ca="1" si="17"/>
        <v>43280</v>
      </c>
      <c r="J1091" s="1" t="str">
        <f ca="1">IFERROR(IF(YEAR(Tabla1[[#This Row],[FECHA EJEC.]])&gt;0,"CONFORME","STANDBY"),"PENDIENTE")</f>
        <v>CONFORME</v>
      </c>
      <c r="K1091" s="2">
        <f ca="1">IF(VLOOKUP(RANDBETWEEN(1,20),Tablas!$Q$6:$R$25,2,0)=0,"",Tabla1[[#This Row],[FECHA PROG.]]+VLOOKUP(RANDBETWEEN(1,20),Tablas!$Q$6:$R$25,2,0))</f>
        <v>43282</v>
      </c>
      <c r="L1091" s="7">
        <f ca="1">IF(Tabla1[[#This Row],[FECHA EJEC.]]="","",TIME(RANDBETWEEN(9,15),RANDBETWEEN(10,40),0))</f>
        <v>0.64444444444444449</v>
      </c>
      <c r="M1091" s="7">
        <f ca="1">IF(Tabla1[[#This Row],[FECHA EJEC.]]="","",Tabla1[[#This Row],[HORA INICIO]]+TIME(RANDBETWEEN(1,4),RANDBETWEEN(10,30),0))</f>
        <v>0.78055555555555556</v>
      </c>
      <c r="N1091" s="8">
        <f ca="1">IF(Tabla1[[#This Row],[FECHA EJEC.]]="","",HOUR(Tabla1[[#This Row],[HORA TERMINO]]-Tabla1[[#This Row],[HORA INICIO]])+MINUTE(Tabla1[[#This Row],[HORA TERMINO]]-Tabla1[[#This Row],[HORA INICIO]])/60)</f>
        <v>3.2666666666666666</v>
      </c>
      <c r="O1091" s="1" t="str">
        <f ca="1">IF(AND(K1091=I1091,J1091="CONFORME"),"FECHA CUMPLIDA",IF(J1091="STAND BY","STAND BY",IF(J1091=""," ",IF(Tabla1[[#This Row],[FECHA EJEC.]]="","PENDIENTE",CONCATENATE("RETRASO DE ",(K1091-I1091)," DIAS")))))</f>
        <v>RETRASO DE 2 DIAS</v>
      </c>
      <c r="P1091" s="2" t="str">
        <f ca="1">VLOOKUP(MONTH(Tabla1[[#This Row],[FECHA PROG.]]),Tabla2[],2,0)</f>
        <v>Jun</v>
      </c>
      <c r="Q1091" s="1">
        <f ca="1">YEAR(Tabla1[[#This Row],[FECHA PROG.]])</f>
        <v>2018</v>
      </c>
      <c r="R1091" s="8">
        <f ca="1">360-SUMIFS(Tabla1[HORAS],Tabla1[MÁQUINA],Tabla1[[#This Row],[MÁQUINA]],Tabla1[AÑO],Tabla1[[#This Row],[AÑO]],Tabla1[MES],Tabla1[[#This Row],[MES]])</f>
        <v>352.33333333333331</v>
      </c>
      <c r="S1091" s="17">
        <f ca="1">Tabla1[[#This Row],[HORAS DISPONIBLES]]/360</f>
        <v>0.97870370370370363</v>
      </c>
    </row>
    <row r="1092" spans="1:19" x14ac:dyDescent="0.2">
      <c r="A1092" s="1" t="s">
        <v>139</v>
      </c>
      <c r="B1092" s="1" t="s">
        <v>28</v>
      </c>
      <c r="C1092" s="1" t="str">
        <f ca="1">VLOOKUP(RANDBETWEEN(1,13),Tablas!$N$7:$O$19,2,0)</f>
        <v>CISTERNAS DE AGUA</v>
      </c>
      <c r="D1092" s="1" t="s">
        <v>12</v>
      </c>
      <c r="E1092" s="1" t="s">
        <v>18</v>
      </c>
      <c r="F1092" s="1">
        <v>106</v>
      </c>
      <c r="G1092" s="1" t="s">
        <v>55</v>
      </c>
      <c r="H1092" s="1">
        <v>1911</v>
      </c>
      <c r="I1092" s="2">
        <f t="shared" ca="1" si="17"/>
        <v>43503</v>
      </c>
      <c r="J1092" s="1" t="str">
        <f ca="1">IFERROR(IF(YEAR(Tabla1[[#This Row],[FECHA EJEC.]])&gt;0,"CONFORME","STANDBY"),"PENDIENTE")</f>
        <v>CONFORME</v>
      </c>
      <c r="K1092" s="2">
        <f ca="1">IF(VLOOKUP(RANDBETWEEN(1,20),Tablas!$Q$6:$R$25,2,0)=0,"",Tabla1[[#This Row],[FECHA PROG.]]+VLOOKUP(RANDBETWEEN(1,20),Tablas!$Q$6:$R$25,2,0))</f>
        <v>43506</v>
      </c>
      <c r="L1092" s="7">
        <f ca="1">IF(Tabla1[[#This Row],[FECHA EJEC.]]="","",TIME(RANDBETWEEN(9,15),RANDBETWEEN(10,40),0))</f>
        <v>0.60416666666666663</v>
      </c>
      <c r="M1092" s="7">
        <f ca="1">IF(Tabla1[[#This Row],[FECHA EJEC.]]="","",Tabla1[[#This Row],[HORA INICIO]]+TIME(RANDBETWEEN(1,4),RANDBETWEEN(10,30),0))</f>
        <v>0.77916666666666656</v>
      </c>
      <c r="N1092" s="8">
        <f ca="1">IF(Tabla1[[#This Row],[FECHA EJEC.]]="","",HOUR(Tabla1[[#This Row],[HORA TERMINO]]-Tabla1[[#This Row],[HORA INICIO]])+MINUTE(Tabla1[[#This Row],[HORA TERMINO]]-Tabla1[[#This Row],[HORA INICIO]])/60)</f>
        <v>4.2</v>
      </c>
      <c r="O1092" s="1" t="str">
        <f ca="1">IF(AND(K1092=I1092,J1092="CONFORME"),"FECHA CUMPLIDA",IF(J1092="STAND BY","STAND BY",IF(J1092=""," ",IF(Tabla1[[#This Row],[FECHA EJEC.]]="","PENDIENTE",CONCATENATE("RETRASO DE ",(K1092-I1092)," DIAS")))))</f>
        <v>RETRASO DE 3 DIAS</v>
      </c>
      <c r="P1092" s="2" t="str">
        <f ca="1">VLOOKUP(MONTH(Tabla1[[#This Row],[FECHA PROG.]]),Tabla2[],2,0)</f>
        <v>Feb</v>
      </c>
      <c r="Q1092" s="1">
        <f ca="1">YEAR(Tabla1[[#This Row],[FECHA PROG.]])</f>
        <v>2019</v>
      </c>
      <c r="R1092" s="8">
        <f ca="1">360-SUMIFS(Tabla1[HORAS],Tabla1[MÁQUINA],Tabla1[[#This Row],[MÁQUINA]],Tabla1[AÑO],Tabla1[[#This Row],[AÑO]],Tabla1[MES],Tabla1[[#This Row],[MES]])</f>
        <v>312.64999999999998</v>
      </c>
      <c r="S1092" s="17">
        <f ca="1">Tabla1[[#This Row],[HORAS DISPONIBLES]]/360</f>
        <v>0.8684722222222222</v>
      </c>
    </row>
    <row r="1093" spans="1:19" x14ac:dyDescent="0.2">
      <c r="A1093" s="1" t="s">
        <v>139</v>
      </c>
      <c r="B1093" s="1" t="s">
        <v>28</v>
      </c>
      <c r="C1093" s="1" t="str">
        <f ca="1">VLOOKUP(RANDBETWEEN(1,13),Tablas!$N$7:$O$19,2,0)</f>
        <v>DRAGALINA</v>
      </c>
      <c r="D1093" s="1" t="s">
        <v>12</v>
      </c>
      <c r="E1093" s="1" t="s">
        <v>13</v>
      </c>
      <c r="F1093" s="1">
        <v>106</v>
      </c>
      <c r="G1093" s="1" t="s">
        <v>29</v>
      </c>
      <c r="H1093" s="1">
        <v>2914</v>
      </c>
      <c r="I1093" s="2">
        <f t="shared" ca="1" si="17"/>
        <v>43339</v>
      </c>
      <c r="J1093" s="1" t="str">
        <f ca="1">IFERROR(IF(YEAR(Tabla1[[#This Row],[FECHA EJEC.]])&gt;0,"CONFORME","STANDBY"),"PENDIENTE")</f>
        <v>CONFORME</v>
      </c>
      <c r="K1093" s="2">
        <f ca="1">IF(VLOOKUP(RANDBETWEEN(1,20),Tablas!$Q$6:$R$25,2,0)=0,"",Tabla1[[#This Row],[FECHA PROG.]]+VLOOKUP(RANDBETWEEN(1,20),Tablas!$Q$6:$R$25,2,0))</f>
        <v>43341</v>
      </c>
      <c r="L1093" s="7">
        <f ca="1">IF(Tabla1[[#This Row],[FECHA EJEC.]]="","",TIME(RANDBETWEEN(9,15),RANDBETWEEN(10,40),0))</f>
        <v>0.47638888888888886</v>
      </c>
      <c r="M1093" s="7">
        <f ca="1">IF(Tabla1[[#This Row],[FECHA EJEC.]]="","",Tabla1[[#This Row],[HORA INICIO]]+TIME(RANDBETWEEN(1,4),RANDBETWEEN(10,30),0))</f>
        <v>0.66041666666666665</v>
      </c>
      <c r="N1093" s="8">
        <f ca="1">IF(Tabla1[[#This Row],[FECHA EJEC.]]="","",HOUR(Tabla1[[#This Row],[HORA TERMINO]]-Tabla1[[#This Row],[HORA INICIO]])+MINUTE(Tabla1[[#This Row],[HORA TERMINO]]-Tabla1[[#This Row],[HORA INICIO]])/60)</f>
        <v>4.416666666666667</v>
      </c>
      <c r="O1093" s="1" t="str">
        <f ca="1">IF(AND(K1093=I1093,J1093="CONFORME"),"FECHA CUMPLIDA",IF(J1093="STAND BY","STAND BY",IF(J1093=""," ",IF(Tabla1[[#This Row],[FECHA EJEC.]]="","PENDIENTE",CONCATENATE("RETRASO DE ",(K1093-I1093)," DIAS")))))</f>
        <v>RETRASO DE 2 DIAS</v>
      </c>
      <c r="P1093" s="2" t="str">
        <f ca="1">VLOOKUP(MONTH(Tabla1[[#This Row],[FECHA PROG.]]),Tabla2[],2,0)</f>
        <v>Ago</v>
      </c>
      <c r="Q1093" s="1">
        <f ca="1">YEAR(Tabla1[[#This Row],[FECHA PROG.]])</f>
        <v>2018</v>
      </c>
      <c r="R1093" s="8">
        <f ca="1">360-SUMIFS(Tabla1[HORAS],Tabla1[MÁQUINA],Tabla1[[#This Row],[MÁQUINA]],Tabla1[AÑO],Tabla1[[#This Row],[AÑO]],Tabla1[MES],Tabla1[[#This Row],[MES]])</f>
        <v>310.93333333333334</v>
      </c>
      <c r="S1093" s="17">
        <f ca="1">Tabla1[[#This Row],[HORAS DISPONIBLES]]/360</f>
        <v>0.86370370370370375</v>
      </c>
    </row>
    <row r="1094" spans="1:19" x14ac:dyDescent="0.2">
      <c r="A1094" s="1" t="s">
        <v>136</v>
      </c>
      <c r="B1094" s="1" t="s">
        <v>20</v>
      </c>
      <c r="C1094" s="1" t="str">
        <f ca="1">VLOOKUP(RANDBETWEEN(1,13),Tablas!$N$7:$O$19,2,0)</f>
        <v>CISTERNAS DE AGUA</v>
      </c>
      <c r="D1094" s="1" t="s">
        <v>12</v>
      </c>
      <c r="E1094" s="1" t="s">
        <v>21</v>
      </c>
      <c r="F1094" s="1">
        <v>106</v>
      </c>
      <c r="G1094" s="1" t="s">
        <v>25</v>
      </c>
      <c r="H1094" s="1">
        <v>1698</v>
      </c>
      <c r="I1094" s="2">
        <f t="shared" ca="1" si="17"/>
        <v>43216</v>
      </c>
      <c r="J1094" s="1" t="str">
        <f ca="1">IFERROR(IF(YEAR(Tabla1[[#This Row],[FECHA EJEC.]])&gt;0,"CONFORME","STANDBY"),"PENDIENTE")</f>
        <v>CONFORME</v>
      </c>
      <c r="K1094" s="2">
        <f ca="1">IF(VLOOKUP(RANDBETWEEN(1,20),Tablas!$Q$6:$R$25,2,0)=0,"",Tabla1[[#This Row],[FECHA PROG.]]+VLOOKUP(RANDBETWEEN(1,20),Tablas!$Q$6:$R$25,2,0))</f>
        <v>43218</v>
      </c>
      <c r="L1094" s="7">
        <f ca="1">IF(Tabla1[[#This Row],[FECHA EJEC.]]="","",TIME(RANDBETWEEN(9,15),RANDBETWEEN(10,40),0))</f>
        <v>0.63541666666666663</v>
      </c>
      <c r="M1094" s="7">
        <f ca="1">IF(Tabla1[[#This Row],[FECHA EJEC.]]="","",Tabla1[[#This Row],[HORA INICIO]]+TIME(RANDBETWEEN(1,4),RANDBETWEEN(10,30),0))</f>
        <v>0.81041666666666656</v>
      </c>
      <c r="N1094" s="8">
        <f ca="1">IF(Tabla1[[#This Row],[FECHA EJEC.]]="","",HOUR(Tabla1[[#This Row],[HORA TERMINO]]-Tabla1[[#This Row],[HORA INICIO]])+MINUTE(Tabla1[[#This Row],[HORA TERMINO]]-Tabla1[[#This Row],[HORA INICIO]])/60)</f>
        <v>4.2</v>
      </c>
      <c r="O1094" s="1" t="str">
        <f ca="1">IF(AND(K1094=I1094,J1094="CONFORME"),"FECHA CUMPLIDA",IF(J1094="STAND BY","STAND BY",IF(J1094=""," ",IF(Tabla1[[#This Row],[FECHA EJEC.]]="","PENDIENTE",CONCATENATE("RETRASO DE ",(K1094-I1094)," DIAS")))))</f>
        <v>RETRASO DE 2 DIAS</v>
      </c>
      <c r="P1094" s="2" t="str">
        <f ca="1">VLOOKUP(MONTH(Tabla1[[#This Row],[FECHA PROG.]]),Tabla2[],2,0)</f>
        <v>Abr</v>
      </c>
      <c r="Q1094" s="1">
        <f ca="1">YEAR(Tabla1[[#This Row],[FECHA PROG.]])</f>
        <v>2018</v>
      </c>
      <c r="R1094" s="8">
        <f ca="1">360-SUMIFS(Tabla1[HORAS],Tabla1[MÁQUINA],Tabla1[[#This Row],[MÁQUINA]],Tabla1[AÑO],Tabla1[[#This Row],[AÑO]],Tabla1[MES],Tabla1[[#This Row],[MES]])</f>
        <v>351.16666666666669</v>
      </c>
      <c r="S1094" s="17">
        <f ca="1">Tabla1[[#This Row],[HORAS DISPONIBLES]]/360</f>
        <v>0.97546296296296298</v>
      </c>
    </row>
    <row r="1095" spans="1:19" x14ac:dyDescent="0.2">
      <c r="A1095" s="1" t="s">
        <v>137</v>
      </c>
      <c r="B1095" s="1" t="s">
        <v>23</v>
      </c>
      <c r="C1095" s="1" t="str">
        <f ca="1">VLOOKUP(RANDBETWEEN(1,13),Tablas!$N$7:$O$19,2,0)</f>
        <v>TRACTORES</v>
      </c>
      <c r="D1095" s="1" t="s">
        <v>12</v>
      </c>
      <c r="E1095" s="1" t="s">
        <v>24</v>
      </c>
      <c r="F1095" s="1">
        <v>201</v>
      </c>
      <c r="G1095" s="1" t="s">
        <v>25</v>
      </c>
      <c r="H1095" s="1">
        <v>1168</v>
      </c>
      <c r="I1095" s="2">
        <f t="shared" ca="1" si="17"/>
        <v>43555</v>
      </c>
      <c r="J1095" s="1" t="str">
        <f ca="1">IFERROR(IF(YEAR(Tabla1[[#This Row],[FECHA EJEC.]])&gt;0,"CONFORME","STANDBY"),"PENDIENTE")</f>
        <v>PENDIENTE</v>
      </c>
      <c r="K1095" s="2" t="str">
        <f ca="1">IF(VLOOKUP(RANDBETWEEN(1,20),Tablas!$Q$6:$R$25,2,0)=0,"",Tabla1[[#This Row],[FECHA PROG.]]+VLOOKUP(RANDBETWEEN(1,20),Tablas!$Q$6:$R$25,2,0))</f>
        <v/>
      </c>
      <c r="L1095" s="7" t="str">
        <f ca="1">IF(Tabla1[[#This Row],[FECHA EJEC.]]="","",TIME(RANDBETWEEN(9,15),RANDBETWEEN(10,40),0))</f>
        <v/>
      </c>
      <c r="M1095" s="7" t="str">
        <f ca="1">IF(Tabla1[[#This Row],[FECHA EJEC.]]="","",Tabla1[[#This Row],[HORA INICIO]]+TIME(RANDBETWEEN(1,4),RANDBETWEEN(10,30),0))</f>
        <v/>
      </c>
      <c r="N1095" s="8" t="str">
        <f ca="1">IF(Tabla1[[#This Row],[FECHA EJEC.]]="","",HOUR(Tabla1[[#This Row],[HORA TERMINO]]-Tabla1[[#This Row],[HORA INICIO]])+MINUTE(Tabla1[[#This Row],[HORA TERMINO]]-Tabla1[[#This Row],[HORA INICIO]])/60)</f>
        <v/>
      </c>
      <c r="O1095" s="1" t="str">
        <f ca="1">IF(AND(K1095=I1095,J1095="CONFORME"),"FECHA CUMPLIDA",IF(J1095="STAND BY","STAND BY",IF(J1095=""," ",IF(Tabla1[[#This Row],[FECHA EJEC.]]="","PENDIENTE",CONCATENATE("RETRASO DE ",(K1095-I1095)," DIAS")))))</f>
        <v>PENDIENTE</v>
      </c>
      <c r="P1095" s="2" t="str">
        <f ca="1">VLOOKUP(MONTH(Tabla1[[#This Row],[FECHA PROG.]]),Tabla2[],2,0)</f>
        <v>Mar</v>
      </c>
      <c r="Q1095" s="1">
        <f ca="1">YEAR(Tabla1[[#This Row],[FECHA PROG.]])</f>
        <v>2019</v>
      </c>
      <c r="R1095" s="8">
        <f ca="1">360-SUMIFS(Tabla1[HORAS],Tabla1[MÁQUINA],Tabla1[[#This Row],[MÁQUINA]],Tabla1[AÑO],Tabla1[[#This Row],[AÑO]],Tabla1[MES],Tabla1[[#This Row],[MES]])</f>
        <v>360</v>
      </c>
      <c r="S1095" s="17">
        <f ca="1">Tabla1[[#This Row],[HORAS DISPONIBLES]]/360</f>
        <v>1</v>
      </c>
    </row>
    <row r="1096" spans="1:19" x14ac:dyDescent="0.2">
      <c r="A1096" s="1" t="s">
        <v>134</v>
      </c>
      <c r="B1096" s="1" t="s">
        <v>26</v>
      </c>
      <c r="C1096" s="1" t="str">
        <f ca="1">VLOOKUP(RANDBETWEEN(1,13),Tablas!$N$7:$O$19,2,0)</f>
        <v>DRAGAS</v>
      </c>
      <c r="D1096" s="1" t="s">
        <v>12</v>
      </c>
      <c r="E1096" s="1" t="s">
        <v>13</v>
      </c>
      <c r="F1096" s="1">
        <v>107</v>
      </c>
      <c r="G1096" s="1" t="s">
        <v>14</v>
      </c>
      <c r="H1096" s="1">
        <v>1420</v>
      </c>
      <c r="I1096" s="2">
        <f t="shared" ca="1" si="17"/>
        <v>43163</v>
      </c>
      <c r="J1096" s="1" t="str">
        <f ca="1">IFERROR(IF(YEAR(Tabla1[[#This Row],[FECHA EJEC.]])&gt;0,"CONFORME","STANDBY"),"PENDIENTE")</f>
        <v>PENDIENTE</v>
      </c>
      <c r="K1096" s="2" t="str">
        <f ca="1">IF(VLOOKUP(RANDBETWEEN(1,20),Tablas!$Q$6:$R$25,2,0)=0,"",Tabla1[[#This Row],[FECHA PROG.]]+VLOOKUP(RANDBETWEEN(1,20),Tablas!$Q$6:$R$25,2,0))</f>
        <v/>
      </c>
      <c r="L1096" s="7" t="str">
        <f ca="1">IF(Tabla1[[#This Row],[FECHA EJEC.]]="","",TIME(RANDBETWEEN(9,15),RANDBETWEEN(10,40),0))</f>
        <v/>
      </c>
      <c r="M1096" s="7" t="str">
        <f ca="1">IF(Tabla1[[#This Row],[FECHA EJEC.]]="","",Tabla1[[#This Row],[HORA INICIO]]+TIME(RANDBETWEEN(1,4),RANDBETWEEN(10,30),0))</f>
        <v/>
      </c>
      <c r="N1096" s="8" t="str">
        <f ca="1">IF(Tabla1[[#This Row],[FECHA EJEC.]]="","",HOUR(Tabla1[[#This Row],[HORA TERMINO]]-Tabla1[[#This Row],[HORA INICIO]])+MINUTE(Tabla1[[#This Row],[HORA TERMINO]]-Tabla1[[#This Row],[HORA INICIO]])/60)</f>
        <v/>
      </c>
      <c r="O1096" s="1" t="str">
        <f ca="1">IF(AND(K1096=I1096,J1096="CONFORME"),"FECHA CUMPLIDA",IF(J1096="STAND BY","STAND BY",IF(J1096=""," ",IF(Tabla1[[#This Row],[FECHA EJEC.]]="","PENDIENTE",CONCATENATE("RETRASO DE ",(K1096-I1096)," DIAS")))))</f>
        <v>PENDIENTE</v>
      </c>
      <c r="P1096" s="2" t="str">
        <f ca="1">VLOOKUP(MONTH(Tabla1[[#This Row],[FECHA PROG.]]),Tabla2[],2,0)</f>
        <v>Mar</v>
      </c>
      <c r="Q1096" s="1">
        <f ca="1">YEAR(Tabla1[[#This Row],[FECHA PROG.]])</f>
        <v>2018</v>
      </c>
      <c r="R1096" s="8">
        <f ca="1">360-SUMIFS(Tabla1[HORAS],Tabla1[MÁQUINA],Tabla1[[#This Row],[MÁQUINA]],Tabla1[AÑO],Tabla1[[#This Row],[AÑO]],Tabla1[MES],Tabla1[[#This Row],[MES]])</f>
        <v>344.0333333333333</v>
      </c>
      <c r="S1096" s="17">
        <f ca="1">Tabla1[[#This Row],[HORAS DISPONIBLES]]/360</f>
        <v>0.95564814814814802</v>
      </c>
    </row>
    <row r="1097" spans="1:19" x14ac:dyDescent="0.2">
      <c r="A1097" s="1" t="s">
        <v>154</v>
      </c>
      <c r="B1097" s="1" t="s">
        <v>79</v>
      </c>
      <c r="C1097" s="1" t="str">
        <f ca="1">VLOOKUP(RANDBETWEEN(1,13),Tablas!$N$7:$O$19,2,0)</f>
        <v>ESCREPA</v>
      </c>
      <c r="E1097" s="1" t="s">
        <v>18</v>
      </c>
      <c r="F1097" s="1">
        <v>107</v>
      </c>
      <c r="G1097" s="1" t="s">
        <v>55</v>
      </c>
      <c r="H1097" s="1">
        <v>1911</v>
      </c>
      <c r="I1097" s="2">
        <f t="shared" ca="1" si="17"/>
        <v>43215</v>
      </c>
      <c r="J1097" s="1" t="str">
        <f ca="1">IFERROR(IF(YEAR(Tabla1[[#This Row],[FECHA EJEC.]])&gt;0,"CONFORME","STANDBY"),"PENDIENTE")</f>
        <v>CONFORME</v>
      </c>
      <c r="K1097" s="2">
        <f ca="1">IF(VLOOKUP(RANDBETWEEN(1,20),Tablas!$Q$6:$R$25,2,0)=0,"",Tabla1[[#This Row],[FECHA PROG.]]+VLOOKUP(RANDBETWEEN(1,20),Tablas!$Q$6:$R$25,2,0))</f>
        <v>43215</v>
      </c>
      <c r="L1097" s="7">
        <f ca="1">IF(Tabla1[[#This Row],[FECHA EJEC.]]="","",TIME(RANDBETWEEN(9,15),RANDBETWEEN(10,40),0))</f>
        <v>0.48194444444444445</v>
      </c>
      <c r="M1097" s="7">
        <f ca="1">IF(Tabla1[[#This Row],[FECHA EJEC.]]="","",Tabla1[[#This Row],[HORA INICIO]]+TIME(RANDBETWEEN(1,4),RANDBETWEEN(10,30),0))</f>
        <v>0.62291666666666667</v>
      </c>
      <c r="N1097" s="8">
        <f ca="1">IF(Tabla1[[#This Row],[FECHA EJEC.]]="","",HOUR(Tabla1[[#This Row],[HORA TERMINO]]-Tabla1[[#This Row],[HORA INICIO]])+MINUTE(Tabla1[[#This Row],[HORA TERMINO]]-Tabla1[[#This Row],[HORA INICIO]])/60)</f>
        <v>3.3833333333333333</v>
      </c>
      <c r="O1097" s="1" t="str">
        <f ca="1">IF(AND(K1097=I1097,J1097="CONFORME"),"FECHA CUMPLIDA",IF(J1097="STAND BY","STAND BY",IF(J1097=""," ",IF(Tabla1[[#This Row],[FECHA EJEC.]]="","PENDIENTE",CONCATENATE("RETRASO DE ",(K1097-I1097)," DIAS")))))</f>
        <v>FECHA CUMPLIDA</v>
      </c>
      <c r="P1097" s="2" t="str">
        <f ca="1">VLOOKUP(MONTH(Tabla1[[#This Row],[FECHA PROG.]]),Tabla2[],2,0)</f>
        <v>Abr</v>
      </c>
      <c r="Q1097" s="1">
        <f ca="1">YEAR(Tabla1[[#This Row],[FECHA PROG.]])</f>
        <v>2018</v>
      </c>
      <c r="R1097" s="8">
        <f ca="1">360-SUMIFS(Tabla1[HORAS],Tabla1[MÁQUINA],Tabla1[[#This Row],[MÁQUINA]],Tabla1[AÑO],Tabla1[[#This Row],[AÑO]],Tabla1[MES],Tabla1[[#This Row],[MES]])</f>
        <v>338.68333333333334</v>
      </c>
      <c r="S1097" s="17">
        <f ca="1">Tabla1[[#This Row],[HORAS DISPONIBLES]]/360</f>
        <v>0.94078703703703703</v>
      </c>
    </row>
    <row r="1098" spans="1:19" x14ac:dyDescent="0.2">
      <c r="A1098" s="1" t="s">
        <v>139</v>
      </c>
      <c r="B1098" s="1" t="s">
        <v>32</v>
      </c>
      <c r="C1098" s="1" t="str">
        <f ca="1">VLOOKUP(RANDBETWEEN(1,13),Tablas!$N$7:$O$19,2,0)</f>
        <v>TRACTORES</v>
      </c>
      <c r="D1098" s="1" t="s">
        <v>12</v>
      </c>
      <c r="E1098" s="1" t="s">
        <v>13</v>
      </c>
      <c r="F1098" s="1">
        <v>106</v>
      </c>
      <c r="G1098" s="1" t="s">
        <v>29</v>
      </c>
      <c r="H1098" s="1">
        <v>908</v>
      </c>
      <c r="I1098" s="2">
        <f t="shared" ca="1" si="17"/>
        <v>43174</v>
      </c>
      <c r="J1098" s="1" t="str">
        <f ca="1">IFERROR(IF(YEAR(Tabla1[[#This Row],[FECHA EJEC.]])&gt;0,"CONFORME","STANDBY"),"PENDIENTE")</f>
        <v>CONFORME</v>
      </c>
      <c r="K1098" s="2">
        <f ca="1">IF(VLOOKUP(RANDBETWEEN(1,20),Tablas!$Q$6:$R$25,2,0)=0,"",Tabla1[[#This Row],[FECHA PROG.]]+VLOOKUP(RANDBETWEEN(1,20),Tablas!$Q$6:$R$25,2,0))</f>
        <v>43174</v>
      </c>
      <c r="L1098" s="7">
        <f ca="1">IF(Tabla1[[#This Row],[FECHA EJEC.]]="","",TIME(RANDBETWEEN(9,15),RANDBETWEEN(10,40),0))</f>
        <v>0.42430555555555555</v>
      </c>
      <c r="M1098" s="7">
        <f ca="1">IF(Tabla1[[#This Row],[FECHA EJEC.]]="","",Tabla1[[#This Row],[HORA INICIO]]+TIME(RANDBETWEEN(1,4),RANDBETWEEN(10,30),0))</f>
        <v>0.59930555555555554</v>
      </c>
      <c r="N1098" s="8">
        <f ca="1">IF(Tabla1[[#This Row],[FECHA EJEC.]]="","",HOUR(Tabla1[[#This Row],[HORA TERMINO]]-Tabla1[[#This Row],[HORA INICIO]])+MINUTE(Tabla1[[#This Row],[HORA TERMINO]]-Tabla1[[#This Row],[HORA INICIO]])/60)</f>
        <v>4.2</v>
      </c>
      <c r="O1098" s="1" t="str">
        <f ca="1">IF(AND(K1098=I1098,J1098="CONFORME"),"FECHA CUMPLIDA",IF(J1098="STAND BY","STAND BY",IF(J1098=""," ",IF(Tabla1[[#This Row],[FECHA EJEC.]]="","PENDIENTE",CONCATENATE("RETRASO DE ",(K1098-I1098)," DIAS")))))</f>
        <v>FECHA CUMPLIDA</v>
      </c>
      <c r="P1098" s="2" t="str">
        <f ca="1">VLOOKUP(MONTH(Tabla1[[#This Row],[FECHA PROG.]]),Tabla2[],2,0)</f>
        <v>Mar</v>
      </c>
      <c r="Q1098" s="1">
        <f ca="1">YEAR(Tabla1[[#This Row],[FECHA PROG.]])</f>
        <v>2018</v>
      </c>
      <c r="R1098" s="8">
        <f ca="1">360-SUMIFS(Tabla1[HORAS],Tabla1[MÁQUINA],Tabla1[[#This Row],[MÁQUINA]],Tabla1[AÑO],Tabla1[[#This Row],[AÑO]],Tabla1[MES],Tabla1[[#This Row],[MES]])</f>
        <v>303.93333333333334</v>
      </c>
      <c r="S1098" s="17">
        <f ca="1">Tabla1[[#This Row],[HORAS DISPONIBLES]]/360</f>
        <v>0.84425925925925926</v>
      </c>
    </row>
    <row r="1099" spans="1:19" x14ac:dyDescent="0.2">
      <c r="A1099" s="1" t="s">
        <v>139</v>
      </c>
      <c r="B1099" s="1" t="s">
        <v>32</v>
      </c>
      <c r="C1099" s="1" t="str">
        <f ca="1">VLOOKUP(RANDBETWEEN(1,13),Tablas!$N$7:$O$19,2,0)</f>
        <v>RETROEXCAVADORA</v>
      </c>
      <c r="D1099" s="1" t="s">
        <v>12</v>
      </c>
      <c r="E1099" s="1" t="s">
        <v>18</v>
      </c>
      <c r="F1099" s="1">
        <v>106</v>
      </c>
      <c r="G1099" s="1" t="s">
        <v>55</v>
      </c>
      <c r="H1099" s="1">
        <v>1911</v>
      </c>
      <c r="I1099" s="2">
        <f t="shared" ca="1" si="17"/>
        <v>43334</v>
      </c>
      <c r="J1099" s="1" t="str">
        <f ca="1">IFERROR(IF(YEAR(Tabla1[[#This Row],[FECHA EJEC.]])&gt;0,"CONFORME","STANDBY"),"PENDIENTE")</f>
        <v>CONFORME</v>
      </c>
      <c r="K1099" s="2">
        <f ca="1">IF(VLOOKUP(RANDBETWEEN(1,20),Tablas!$Q$6:$R$25,2,0)=0,"",Tabla1[[#This Row],[FECHA PROG.]]+VLOOKUP(RANDBETWEEN(1,20),Tablas!$Q$6:$R$25,2,0))</f>
        <v>43337</v>
      </c>
      <c r="L1099" s="7">
        <f ca="1">IF(Tabla1[[#This Row],[FECHA EJEC.]]="","",TIME(RANDBETWEEN(9,15),RANDBETWEEN(10,40),0))</f>
        <v>0.40277777777777779</v>
      </c>
      <c r="M1099" s="7">
        <f ca="1">IF(Tabla1[[#This Row],[FECHA EJEC.]]="","",Tabla1[[#This Row],[HORA INICIO]]+TIME(RANDBETWEEN(1,4),RANDBETWEEN(10,30),0))</f>
        <v>0.45694444444444449</v>
      </c>
      <c r="N1099" s="8">
        <f ca="1">IF(Tabla1[[#This Row],[FECHA EJEC.]]="","",HOUR(Tabla1[[#This Row],[HORA TERMINO]]-Tabla1[[#This Row],[HORA INICIO]])+MINUTE(Tabla1[[#This Row],[HORA TERMINO]]-Tabla1[[#This Row],[HORA INICIO]])/60)</f>
        <v>1.3</v>
      </c>
      <c r="O1099" s="1" t="str">
        <f ca="1">IF(AND(K1099=I1099,J1099="CONFORME"),"FECHA CUMPLIDA",IF(J1099="STAND BY","STAND BY",IF(J1099=""," ",IF(Tabla1[[#This Row],[FECHA EJEC.]]="","PENDIENTE",CONCATENATE("RETRASO DE ",(K1099-I1099)," DIAS")))))</f>
        <v>RETRASO DE 3 DIAS</v>
      </c>
      <c r="P1099" s="2" t="str">
        <f ca="1">VLOOKUP(MONTH(Tabla1[[#This Row],[FECHA PROG.]]),Tabla2[],2,0)</f>
        <v>Ago</v>
      </c>
      <c r="Q1099" s="1">
        <f ca="1">YEAR(Tabla1[[#This Row],[FECHA PROG.]])</f>
        <v>2018</v>
      </c>
      <c r="R1099" s="8">
        <f ca="1">360-SUMIFS(Tabla1[HORAS],Tabla1[MÁQUINA],Tabla1[[#This Row],[MÁQUINA]],Tabla1[AÑO],Tabla1[[#This Row],[AÑO]],Tabla1[MES],Tabla1[[#This Row],[MES]])</f>
        <v>310.93333333333334</v>
      </c>
      <c r="S1099" s="17">
        <f ca="1">Tabla1[[#This Row],[HORAS DISPONIBLES]]/360</f>
        <v>0.86370370370370375</v>
      </c>
    </row>
    <row r="1100" spans="1:19" x14ac:dyDescent="0.2">
      <c r="A1100" s="1" t="s">
        <v>147</v>
      </c>
      <c r="B1100" s="1" t="s">
        <v>42</v>
      </c>
      <c r="C1100" s="1" t="str">
        <f ca="1">VLOOKUP(RANDBETWEEN(1,13),Tablas!$N$7:$O$19,2,0)</f>
        <v>MOTONIVELADORA</v>
      </c>
      <c r="D1100" s="1" t="s">
        <v>12</v>
      </c>
      <c r="E1100" s="1" t="s">
        <v>21</v>
      </c>
      <c r="F1100" s="1">
        <v>106</v>
      </c>
      <c r="G1100" s="1" t="s">
        <v>25</v>
      </c>
      <c r="H1100" s="1">
        <v>1168</v>
      </c>
      <c r="I1100" s="2">
        <f t="shared" ca="1" si="17"/>
        <v>43489</v>
      </c>
      <c r="J1100" s="1" t="str">
        <f ca="1">IFERROR(IF(YEAR(Tabla1[[#This Row],[FECHA EJEC.]])&gt;0,"CONFORME","STANDBY"),"PENDIENTE")</f>
        <v>PENDIENTE</v>
      </c>
      <c r="K1100" s="2" t="str">
        <f ca="1">IF(VLOOKUP(RANDBETWEEN(1,20),Tablas!$Q$6:$R$25,2,0)=0,"",Tabla1[[#This Row],[FECHA PROG.]]+VLOOKUP(RANDBETWEEN(1,20),Tablas!$Q$6:$R$25,2,0))</f>
        <v/>
      </c>
      <c r="L1100" s="7" t="str">
        <f ca="1">IF(Tabla1[[#This Row],[FECHA EJEC.]]="","",TIME(RANDBETWEEN(9,15),RANDBETWEEN(10,40),0))</f>
        <v/>
      </c>
      <c r="M1100" s="7" t="str">
        <f ca="1">IF(Tabla1[[#This Row],[FECHA EJEC.]]="","",Tabla1[[#This Row],[HORA INICIO]]+TIME(RANDBETWEEN(1,4),RANDBETWEEN(10,30),0))</f>
        <v/>
      </c>
      <c r="N1100" s="8" t="str">
        <f ca="1">IF(Tabla1[[#This Row],[FECHA EJEC.]]="","",HOUR(Tabla1[[#This Row],[HORA TERMINO]]-Tabla1[[#This Row],[HORA INICIO]])+MINUTE(Tabla1[[#This Row],[HORA TERMINO]]-Tabla1[[#This Row],[HORA INICIO]])/60)</f>
        <v/>
      </c>
      <c r="O1100" s="1" t="str">
        <f ca="1">IF(AND(K1100=I1100,J1100="CONFORME"),"FECHA CUMPLIDA",IF(J1100="STAND BY","STAND BY",IF(J1100=""," ",IF(Tabla1[[#This Row],[FECHA EJEC.]]="","PENDIENTE",CONCATENATE("RETRASO DE ",(K1100-I1100)," DIAS")))))</f>
        <v>PENDIENTE</v>
      </c>
      <c r="P1100" s="2" t="str">
        <f ca="1">VLOOKUP(MONTH(Tabla1[[#This Row],[FECHA PROG.]]),Tabla2[],2,0)</f>
        <v>Ene</v>
      </c>
      <c r="Q1100" s="1">
        <f ca="1">YEAR(Tabla1[[#This Row],[FECHA PROG.]])</f>
        <v>2019</v>
      </c>
      <c r="R1100" s="8">
        <f ca="1">360-SUMIFS(Tabla1[HORAS],Tabla1[MÁQUINA],Tabla1[[#This Row],[MÁQUINA]],Tabla1[AÑO],Tabla1[[#This Row],[AÑO]],Tabla1[MES],Tabla1[[#This Row],[MES]])</f>
        <v>360</v>
      </c>
      <c r="S1100" s="17">
        <f ca="1">Tabla1[[#This Row],[HORAS DISPONIBLES]]/360</f>
        <v>1</v>
      </c>
    </row>
    <row r="1101" spans="1:19" x14ac:dyDescent="0.2">
      <c r="A1101" s="1" t="s">
        <v>140</v>
      </c>
      <c r="B1101" s="1" t="s">
        <v>30</v>
      </c>
      <c r="C1101" s="1" t="str">
        <f ca="1">VLOOKUP(RANDBETWEEN(1,13),Tablas!$N$7:$O$19,2,0)</f>
        <v>PAVIMENTADORA</v>
      </c>
      <c r="D1101" s="1" t="s">
        <v>12</v>
      </c>
      <c r="E1101" s="1" t="s">
        <v>24</v>
      </c>
      <c r="F1101" s="1">
        <v>201</v>
      </c>
      <c r="G1101" s="1" t="s">
        <v>25</v>
      </c>
      <c r="H1101" s="1">
        <v>1168</v>
      </c>
      <c r="I1101" s="2">
        <f t="shared" ca="1" si="17"/>
        <v>43559</v>
      </c>
      <c r="J1101" s="1" t="str">
        <f ca="1">IFERROR(IF(YEAR(Tabla1[[#This Row],[FECHA EJEC.]])&gt;0,"CONFORME","STANDBY"),"PENDIENTE")</f>
        <v>CONFORME</v>
      </c>
      <c r="K1101" s="2">
        <f ca="1">IF(VLOOKUP(RANDBETWEEN(1,20),Tablas!$Q$6:$R$25,2,0)=0,"",Tabla1[[#This Row],[FECHA PROG.]]+VLOOKUP(RANDBETWEEN(1,20),Tablas!$Q$6:$R$25,2,0))</f>
        <v>43563</v>
      </c>
      <c r="L1101" s="7">
        <f ca="1">IF(Tabla1[[#This Row],[FECHA EJEC.]]="","",TIME(RANDBETWEEN(9,15),RANDBETWEEN(10,40),0))</f>
        <v>0.47708333333333336</v>
      </c>
      <c r="M1101" s="7">
        <f ca="1">IF(Tabla1[[#This Row],[FECHA EJEC.]]="","",Tabla1[[#This Row],[HORA INICIO]]+TIME(RANDBETWEEN(1,4),RANDBETWEEN(10,30),0))</f>
        <v>0.61944444444444446</v>
      </c>
      <c r="N1101" s="8">
        <f ca="1">IF(Tabla1[[#This Row],[FECHA EJEC.]]="","",HOUR(Tabla1[[#This Row],[HORA TERMINO]]-Tabla1[[#This Row],[HORA INICIO]])+MINUTE(Tabla1[[#This Row],[HORA TERMINO]]-Tabla1[[#This Row],[HORA INICIO]])/60)</f>
        <v>3.4166666666666665</v>
      </c>
      <c r="O1101" s="1" t="str">
        <f ca="1">IF(AND(K1101=I1101,J1101="CONFORME"),"FECHA CUMPLIDA",IF(J1101="STAND BY","STAND BY",IF(J1101=""," ",IF(Tabla1[[#This Row],[FECHA EJEC.]]="","PENDIENTE",CONCATENATE("RETRASO DE ",(K1101-I1101)," DIAS")))))</f>
        <v>RETRASO DE 4 DIAS</v>
      </c>
      <c r="P1101" s="2" t="str">
        <f ca="1">VLOOKUP(MONTH(Tabla1[[#This Row],[FECHA PROG.]]),Tabla2[],2,0)</f>
        <v>Abr</v>
      </c>
      <c r="Q1101" s="1">
        <f ca="1">YEAR(Tabla1[[#This Row],[FECHA PROG.]])</f>
        <v>2019</v>
      </c>
      <c r="R1101" s="8">
        <f ca="1">360-SUMIFS(Tabla1[HORAS],Tabla1[MÁQUINA],Tabla1[[#This Row],[MÁQUINA]],Tabla1[AÑO],Tabla1[[#This Row],[AÑO]],Tabla1[MES],Tabla1[[#This Row],[MES]])</f>
        <v>352.61666666666667</v>
      </c>
      <c r="S1101" s="17">
        <f ca="1">Tabla1[[#This Row],[HORAS DISPONIBLES]]/360</f>
        <v>0.97949074074074072</v>
      </c>
    </row>
    <row r="1102" spans="1:19" x14ac:dyDescent="0.2">
      <c r="A1102" s="1" t="s">
        <v>141</v>
      </c>
      <c r="B1102" s="1" t="s">
        <v>31</v>
      </c>
      <c r="C1102" s="1" t="str">
        <f ca="1">VLOOKUP(RANDBETWEEN(1,13),Tablas!$N$7:$O$19,2,0)</f>
        <v>CARGADORA</v>
      </c>
      <c r="D1102" s="1" t="s">
        <v>12</v>
      </c>
      <c r="E1102" s="1" t="s">
        <v>13</v>
      </c>
      <c r="F1102" s="1">
        <v>107</v>
      </c>
      <c r="G1102" s="1" t="s">
        <v>14</v>
      </c>
      <c r="H1102" s="1">
        <v>1420</v>
      </c>
      <c r="I1102" s="2">
        <f t="shared" ca="1" si="17"/>
        <v>43273</v>
      </c>
      <c r="J1102" s="1" t="str">
        <f ca="1">IFERROR(IF(YEAR(Tabla1[[#This Row],[FECHA EJEC.]])&gt;0,"CONFORME","STANDBY"),"PENDIENTE")</f>
        <v>CONFORME</v>
      </c>
      <c r="K1102" s="2">
        <f ca="1">IF(VLOOKUP(RANDBETWEEN(1,20),Tablas!$Q$6:$R$25,2,0)=0,"",Tabla1[[#This Row],[FECHA PROG.]]+VLOOKUP(RANDBETWEEN(1,20),Tablas!$Q$6:$R$25,2,0))</f>
        <v>43276</v>
      </c>
      <c r="L1102" s="7">
        <f ca="1">IF(Tabla1[[#This Row],[FECHA EJEC.]]="","",TIME(RANDBETWEEN(9,15),RANDBETWEEN(10,40),0))</f>
        <v>0.55069444444444449</v>
      </c>
      <c r="M1102" s="7">
        <f ca="1">IF(Tabla1[[#This Row],[FECHA EJEC.]]="","",Tabla1[[#This Row],[HORA INICIO]]+TIME(RANDBETWEEN(1,4),RANDBETWEEN(10,30),0))</f>
        <v>0.60763888888888895</v>
      </c>
      <c r="N1102" s="8">
        <f ca="1">IF(Tabla1[[#This Row],[FECHA EJEC.]]="","",HOUR(Tabla1[[#This Row],[HORA TERMINO]]-Tabla1[[#This Row],[HORA INICIO]])+MINUTE(Tabla1[[#This Row],[HORA TERMINO]]-Tabla1[[#This Row],[HORA INICIO]])/60)</f>
        <v>1.3666666666666667</v>
      </c>
      <c r="O1102" s="1" t="str">
        <f ca="1">IF(AND(K1102=I1102,J1102="CONFORME"),"FECHA CUMPLIDA",IF(J1102="STAND BY","STAND BY",IF(J1102=""," ",IF(Tabla1[[#This Row],[FECHA EJEC.]]="","PENDIENTE",CONCATENATE("RETRASO DE ",(K1102-I1102)," DIAS")))))</f>
        <v>RETRASO DE 3 DIAS</v>
      </c>
      <c r="P1102" s="2" t="str">
        <f ca="1">VLOOKUP(MONTH(Tabla1[[#This Row],[FECHA PROG.]]),Tabla2[],2,0)</f>
        <v>Jun</v>
      </c>
      <c r="Q1102" s="1">
        <f ca="1">YEAR(Tabla1[[#This Row],[FECHA PROG.]])</f>
        <v>2018</v>
      </c>
      <c r="R1102" s="8">
        <f ca="1">360-SUMIFS(Tabla1[HORAS],Tabla1[MÁQUINA],Tabla1[[#This Row],[MÁQUINA]],Tabla1[AÑO],Tabla1[[#This Row],[AÑO]],Tabla1[MES],Tabla1[[#This Row],[MES]])</f>
        <v>355.35</v>
      </c>
      <c r="S1102" s="17">
        <f ca="1">Tabla1[[#This Row],[HORAS DISPONIBLES]]/360</f>
        <v>0.98708333333333342</v>
      </c>
    </row>
    <row r="1103" spans="1:19" x14ac:dyDescent="0.2">
      <c r="A1103" s="1" t="s">
        <v>153</v>
      </c>
      <c r="B1103" s="1" t="s">
        <v>57</v>
      </c>
      <c r="C1103" s="1" t="str">
        <f ca="1">VLOOKUP(RANDBETWEEN(1,13),Tablas!$N$7:$O$19,2,0)</f>
        <v>RETROEXCAVADORA</v>
      </c>
      <c r="E1103" s="1" t="s">
        <v>21</v>
      </c>
      <c r="F1103" s="1">
        <v>107</v>
      </c>
      <c r="G1103" s="1" t="s">
        <v>106</v>
      </c>
      <c r="H1103" s="1">
        <v>2171</v>
      </c>
      <c r="I1103" s="2">
        <f t="shared" ca="1" si="17"/>
        <v>43293</v>
      </c>
      <c r="J1103" s="1" t="str">
        <f ca="1">IFERROR(IF(YEAR(Tabla1[[#This Row],[FECHA EJEC.]])&gt;0,"CONFORME","STANDBY"),"PENDIENTE")</f>
        <v>PENDIENTE</v>
      </c>
      <c r="K1103" s="2" t="str">
        <f ca="1">IF(VLOOKUP(RANDBETWEEN(1,20),Tablas!$Q$6:$R$25,2,0)=0,"",Tabla1[[#This Row],[FECHA PROG.]]+VLOOKUP(RANDBETWEEN(1,20),Tablas!$Q$6:$R$25,2,0))</f>
        <v/>
      </c>
      <c r="L1103" s="7" t="str">
        <f ca="1">IF(Tabla1[[#This Row],[FECHA EJEC.]]="","",TIME(RANDBETWEEN(9,15),RANDBETWEEN(10,40),0))</f>
        <v/>
      </c>
      <c r="M1103" s="7" t="str">
        <f ca="1">IF(Tabla1[[#This Row],[FECHA EJEC.]]="","",Tabla1[[#This Row],[HORA INICIO]]+TIME(RANDBETWEEN(1,4),RANDBETWEEN(10,30),0))</f>
        <v/>
      </c>
      <c r="N1103" s="8" t="str">
        <f ca="1">IF(Tabla1[[#This Row],[FECHA EJEC.]]="","",HOUR(Tabla1[[#This Row],[HORA TERMINO]]-Tabla1[[#This Row],[HORA INICIO]])+MINUTE(Tabla1[[#This Row],[HORA TERMINO]]-Tabla1[[#This Row],[HORA INICIO]])/60)</f>
        <v/>
      </c>
      <c r="O1103" s="1" t="str">
        <f ca="1">IF(AND(K1103=I1103,J1103="CONFORME"),"FECHA CUMPLIDA",IF(J1103="STAND BY","STAND BY",IF(J1103=""," ",IF(Tabla1[[#This Row],[FECHA EJEC.]]="","PENDIENTE",CONCATENATE("RETRASO DE ",(K1103-I1103)," DIAS")))))</f>
        <v>PENDIENTE</v>
      </c>
      <c r="P1103" s="2" t="str">
        <f ca="1">VLOOKUP(MONTH(Tabla1[[#This Row],[FECHA PROG.]]),Tabla2[],2,0)</f>
        <v>Jul</v>
      </c>
      <c r="Q1103" s="1">
        <f ca="1">YEAR(Tabla1[[#This Row],[FECHA PROG.]])</f>
        <v>2018</v>
      </c>
      <c r="R1103" s="8">
        <f ca="1">360-SUMIFS(Tabla1[HORAS],Tabla1[MÁQUINA],Tabla1[[#This Row],[MÁQUINA]],Tabla1[AÑO],Tabla1[[#This Row],[AÑO]],Tabla1[MES],Tabla1[[#This Row],[MES]])</f>
        <v>358.83333333333331</v>
      </c>
      <c r="S1103" s="17">
        <f ca="1">Tabla1[[#This Row],[HORAS DISPONIBLES]]/360</f>
        <v>0.99675925925925923</v>
      </c>
    </row>
    <row r="1104" spans="1:19" x14ac:dyDescent="0.2">
      <c r="A1104" s="1" t="s">
        <v>135</v>
      </c>
      <c r="B1104" s="1" t="s">
        <v>27</v>
      </c>
      <c r="C1104" s="1" t="str">
        <f ca="1">VLOOKUP(RANDBETWEEN(1,13),Tablas!$N$7:$O$19,2,0)</f>
        <v>MOTONIVELADORA</v>
      </c>
      <c r="D1104" s="1" t="s">
        <v>12</v>
      </c>
      <c r="E1104" s="1" t="s">
        <v>13</v>
      </c>
      <c r="F1104" s="1">
        <v>107</v>
      </c>
      <c r="G1104" s="1" t="s">
        <v>14</v>
      </c>
      <c r="H1104" s="1">
        <v>1420</v>
      </c>
      <c r="I1104" s="2">
        <f t="shared" ca="1" si="17"/>
        <v>43479</v>
      </c>
      <c r="J1104" s="1" t="str">
        <f ca="1">IFERROR(IF(YEAR(Tabla1[[#This Row],[FECHA EJEC.]])&gt;0,"CONFORME","STANDBY"),"PENDIENTE")</f>
        <v>PENDIENTE</v>
      </c>
      <c r="K1104" s="2" t="str">
        <f ca="1">IF(VLOOKUP(RANDBETWEEN(1,20),Tablas!$Q$6:$R$25,2,0)=0,"",Tabla1[[#This Row],[FECHA PROG.]]+VLOOKUP(RANDBETWEEN(1,20),Tablas!$Q$6:$R$25,2,0))</f>
        <v/>
      </c>
      <c r="L1104" s="7" t="str">
        <f ca="1">IF(Tabla1[[#This Row],[FECHA EJEC.]]="","",TIME(RANDBETWEEN(9,15),RANDBETWEEN(10,40),0))</f>
        <v/>
      </c>
      <c r="M1104" s="7" t="str">
        <f ca="1">IF(Tabla1[[#This Row],[FECHA EJEC.]]="","",Tabla1[[#This Row],[HORA INICIO]]+TIME(RANDBETWEEN(1,4),RANDBETWEEN(10,30),0))</f>
        <v/>
      </c>
      <c r="N1104" s="8" t="str">
        <f ca="1">IF(Tabla1[[#This Row],[FECHA EJEC.]]="","",HOUR(Tabla1[[#This Row],[HORA TERMINO]]-Tabla1[[#This Row],[HORA INICIO]])+MINUTE(Tabla1[[#This Row],[HORA TERMINO]]-Tabla1[[#This Row],[HORA INICIO]])/60)</f>
        <v/>
      </c>
      <c r="O1104" s="1" t="str">
        <f ca="1">IF(AND(K1104=I1104,J1104="CONFORME"),"FECHA CUMPLIDA",IF(J1104="STAND BY","STAND BY",IF(J1104=""," ",IF(Tabla1[[#This Row],[FECHA EJEC.]]="","PENDIENTE",CONCATENATE("RETRASO DE ",(K1104-I1104)," DIAS")))))</f>
        <v>PENDIENTE</v>
      </c>
      <c r="P1104" s="2" t="str">
        <f ca="1">VLOOKUP(MONTH(Tabla1[[#This Row],[FECHA PROG.]]),Tabla2[],2,0)</f>
        <v>Ene</v>
      </c>
      <c r="Q1104" s="1">
        <f ca="1">YEAR(Tabla1[[#This Row],[FECHA PROG.]])</f>
        <v>2019</v>
      </c>
      <c r="R1104" s="8">
        <f ca="1">360-SUMIFS(Tabla1[HORAS],Tabla1[MÁQUINA],Tabla1[[#This Row],[MÁQUINA]],Tabla1[AÑO],Tabla1[[#This Row],[AÑO]],Tabla1[MES],Tabla1[[#This Row],[MES]])</f>
        <v>358.75</v>
      </c>
      <c r="S1104" s="17">
        <f ca="1">Tabla1[[#This Row],[HORAS DISPONIBLES]]/360</f>
        <v>0.99652777777777779</v>
      </c>
    </row>
    <row r="1105" spans="1:19" x14ac:dyDescent="0.2">
      <c r="A1105" s="1" t="s">
        <v>135</v>
      </c>
      <c r="B1105" s="1" t="s">
        <v>27</v>
      </c>
      <c r="C1105" s="1" t="str">
        <f ca="1">VLOOKUP(RANDBETWEEN(1,13),Tablas!$N$7:$O$19,2,0)</f>
        <v>DRAGAS</v>
      </c>
      <c r="D1105" s="1" t="s">
        <v>12</v>
      </c>
      <c r="E1105" s="1" t="s">
        <v>18</v>
      </c>
      <c r="F1105" s="1">
        <v>107</v>
      </c>
      <c r="G1105" s="1" t="s">
        <v>55</v>
      </c>
      <c r="H1105" s="1">
        <v>1911</v>
      </c>
      <c r="I1105" s="2">
        <f t="shared" ca="1" si="17"/>
        <v>43386</v>
      </c>
      <c r="J1105" s="1" t="str">
        <f ca="1">IFERROR(IF(YEAR(Tabla1[[#This Row],[FECHA EJEC.]])&gt;0,"CONFORME","STANDBY"),"PENDIENTE")</f>
        <v>CONFORME</v>
      </c>
      <c r="K1105" s="2">
        <f ca="1">IF(VLOOKUP(RANDBETWEEN(1,20),Tablas!$Q$6:$R$25,2,0)=0,"",Tabla1[[#This Row],[FECHA PROG.]]+VLOOKUP(RANDBETWEEN(1,20),Tablas!$Q$6:$R$25,2,0))</f>
        <v>43389</v>
      </c>
      <c r="L1105" s="7">
        <f ca="1">IF(Tabla1[[#This Row],[FECHA EJEC.]]="","",TIME(RANDBETWEEN(9,15),RANDBETWEEN(10,40),0))</f>
        <v>0.46805555555555556</v>
      </c>
      <c r="M1105" s="7">
        <f ca="1">IF(Tabla1[[#This Row],[FECHA EJEC.]]="","",Tabla1[[#This Row],[HORA INICIO]]+TIME(RANDBETWEEN(1,4),RANDBETWEEN(10,30),0))</f>
        <v>0.65277777777777779</v>
      </c>
      <c r="N1105" s="8">
        <f ca="1">IF(Tabla1[[#This Row],[FECHA EJEC.]]="","",HOUR(Tabla1[[#This Row],[HORA TERMINO]]-Tabla1[[#This Row],[HORA INICIO]])+MINUTE(Tabla1[[#This Row],[HORA TERMINO]]-Tabla1[[#This Row],[HORA INICIO]])/60)</f>
        <v>4.4333333333333336</v>
      </c>
      <c r="O1105" s="1" t="str">
        <f ca="1">IF(AND(K1105=I1105,J1105="CONFORME"),"FECHA CUMPLIDA",IF(J1105="STAND BY","STAND BY",IF(J1105=""," ",IF(Tabla1[[#This Row],[FECHA EJEC.]]="","PENDIENTE",CONCATENATE("RETRASO DE ",(K1105-I1105)," DIAS")))))</f>
        <v>RETRASO DE 3 DIAS</v>
      </c>
      <c r="P1105" s="2" t="str">
        <f ca="1">VLOOKUP(MONTH(Tabla1[[#This Row],[FECHA PROG.]]),Tabla2[],2,0)</f>
        <v>Oct</v>
      </c>
      <c r="Q1105" s="1">
        <f ca="1">YEAR(Tabla1[[#This Row],[FECHA PROG.]])</f>
        <v>2018</v>
      </c>
      <c r="R1105" s="8">
        <f ca="1">360-SUMIFS(Tabla1[HORAS],Tabla1[MÁQUINA],Tabla1[[#This Row],[MÁQUINA]],Tabla1[AÑO],Tabla1[[#This Row],[AÑO]],Tabla1[MES],Tabla1[[#This Row],[MES]])</f>
        <v>354.36666666666667</v>
      </c>
      <c r="S1105" s="17">
        <f ca="1">Tabla1[[#This Row],[HORAS DISPONIBLES]]/360</f>
        <v>0.98435185185185192</v>
      </c>
    </row>
    <row r="1106" spans="1:19" x14ac:dyDescent="0.2">
      <c r="A1106" s="1" t="s">
        <v>188</v>
      </c>
      <c r="B1106" s="1" t="s">
        <v>35</v>
      </c>
      <c r="C1106" s="1" t="str">
        <f ca="1">VLOOKUP(RANDBETWEEN(1,13),Tablas!$N$7:$O$19,2,0)</f>
        <v>TRACTORES</v>
      </c>
      <c r="D1106" s="1" t="s">
        <v>12</v>
      </c>
      <c r="E1106" s="1" t="s">
        <v>13</v>
      </c>
      <c r="F1106" s="1">
        <v>106</v>
      </c>
      <c r="G1106" s="1" t="s">
        <v>29</v>
      </c>
      <c r="H1106" s="1">
        <v>908</v>
      </c>
      <c r="I1106" s="2">
        <f t="shared" ca="1" si="17"/>
        <v>43461</v>
      </c>
      <c r="J1106" s="1" t="str">
        <f ca="1">IFERROR(IF(YEAR(Tabla1[[#This Row],[FECHA EJEC.]])&gt;0,"CONFORME","STANDBY"),"PENDIENTE")</f>
        <v>PENDIENTE</v>
      </c>
      <c r="K1106" s="2" t="str">
        <f ca="1">IF(VLOOKUP(RANDBETWEEN(1,20),Tablas!$Q$6:$R$25,2,0)=0,"",Tabla1[[#This Row],[FECHA PROG.]]+VLOOKUP(RANDBETWEEN(1,20),Tablas!$Q$6:$R$25,2,0))</f>
        <v/>
      </c>
      <c r="L1106" s="7" t="str">
        <f ca="1">IF(Tabla1[[#This Row],[FECHA EJEC.]]="","",TIME(RANDBETWEEN(9,15),RANDBETWEEN(10,40),0))</f>
        <v/>
      </c>
      <c r="M1106" s="7" t="str">
        <f ca="1">IF(Tabla1[[#This Row],[FECHA EJEC.]]="","",Tabla1[[#This Row],[HORA INICIO]]+TIME(RANDBETWEEN(1,4),RANDBETWEEN(10,30),0))</f>
        <v/>
      </c>
      <c r="N1106" s="8" t="str">
        <f ca="1">IF(Tabla1[[#This Row],[FECHA EJEC.]]="","",HOUR(Tabla1[[#This Row],[HORA TERMINO]]-Tabla1[[#This Row],[HORA INICIO]])+MINUTE(Tabla1[[#This Row],[HORA TERMINO]]-Tabla1[[#This Row],[HORA INICIO]])/60)</f>
        <v/>
      </c>
      <c r="O1106" s="1" t="str">
        <f ca="1">IF(AND(K1106=I1106,J1106="CONFORME"),"FECHA CUMPLIDA",IF(J1106="STAND BY","STAND BY",IF(J1106=""," ",IF(Tabla1[[#This Row],[FECHA EJEC.]]="","PENDIENTE",CONCATENATE("RETRASO DE ",(K1106-I1106)," DIAS")))))</f>
        <v>PENDIENTE</v>
      </c>
      <c r="P1106" s="2" t="str">
        <f ca="1">VLOOKUP(MONTH(Tabla1[[#This Row],[FECHA PROG.]]),Tabla2[],2,0)</f>
        <v>Dic</v>
      </c>
      <c r="Q1106" s="1">
        <f ca="1">YEAR(Tabla1[[#This Row],[FECHA PROG.]])</f>
        <v>2018</v>
      </c>
      <c r="R1106" s="8">
        <f ca="1">360-SUMIFS(Tabla1[HORAS],Tabla1[MÁQUINA],Tabla1[[#This Row],[MÁQUINA]],Tabla1[AÑO],Tabla1[[#This Row],[AÑO]],Tabla1[MES],Tabla1[[#This Row],[MES]])</f>
        <v>330.26666666666665</v>
      </c>
      <c r="S1106" s="17">
        <f ca="1">Tabla1[[#This Row],[HORAS DISPONIBLES]]/360</f>
        <v>0.91740740740740734</v>
      </c>
    </row>
    <row r="1107" spans="1:19" x14ac:dyDescent="0.2">
      <c r="A1107" s="1" t="s">
        <v>188</v>
      </c>
      <c r="B1107" s="1" t="s">
        <v>35</v>
      </c>
      <c r="C1107" s="1" t="str">
        <f ca="1">VLOOKUP(RANDBETWEEN(1,13),Tablas!$N$7:$O$19,2,0)</f>
        <v>PAVIMENTADORA</v>
      </c>
      <c r="D1107" s="1" t="s">
        <v>12</v>
      </c>
      <c r="E1107" s="1" t="s">
        <v>18</v>
      </c>
      <c r="F1107" s="1">
        <v>106</v>
      </c>
      <c r="G1107" s="1" t="s">
        <v>55</v>
      </c>
      <c r="H1107" s="1">
        <v>1911</v>
      </c>
      <c r="I1107" s="2">
        <f t="shared" ca="1" si="17"/>
        <v>43517</v>
      </c>
      <c r="J1107" s="1" t="str">
        <f ca="1">IFERROR(IF(YEAR(Tabla1[[#This Row],[FECHA EJEC.]])&gt;0,"CONFORME","STANDBY"),"PENDIENTE")</f>
        <v>PENDIENTE</v>
      </c>
      <c r="K1107" s="2" t="str">
        <f ca="1">IF(VLOOKUP(RANDBETWEEN(1,20),Tablas!$Q$6:$R$25,2,0)=0,"",Tabla1[[#This Row],[FECHA PROG.]]+VLOOKUP(RANDBETWEEN(1,20),Tablas!$Q$6:$R$25,2,0))</f>
        <v/>
      </c>
      <c r="L1107" s="7" t="str">
        <f ca="1">IF(Tabla1[[#This Row],[FECHA EJEC.]]="","",TIME(RANDBETWEEN(9,15),RANDBETWEEN(10,40),0))</f>
        <v/>
      </c>
      <c r="M1107" s="7" t="str">
        <f ca="1">IF(Tabla1[[#This Row],[FECHA EJEC.]]="","",Tabla1[[#This Row],[HORA INICIO]]+TIME(RANDBETWEEN(1,4),RANDBETWEEN(10,30),0))</f>
        <v/>
      </c>
      <c r="N1107" s="8" t="str">
        <f ca="1">IF(Tabla1[[#This Row],[FECHA EJEC.]]="","",HOUR(Tabla1[[#This Row],[HORA TERMINO]]-Tabla1[[#This Row],[HORA INICIO]])+MINUTE(Tabla1[[#This Row],[HORA TERMINO]]-Tabla1[[#This Row],[HORA INICIO]])/60)</f>
        <v/>
      </c>
      <c r="O1107" s="1" t="str">
        <f ca="1">IF(AND(K1107=I1107,J1107="CONFORME"),"FECHA CUMPLIDA",IF(J1107="STAND BY","STAND BY",IF(J1107=""," ",IF(Tabla1[[#This Row],[FECHA EJEC.]]="","PENDIENTE",CONCATENATE("RETRASO DE ",(K1107-I1107)," DIAS")))))</f>
        <v>PENDIENTE</v>
      </c>
      <c r="P1107" s="2" t="str">
        <f ca="1">VLOOKUP(MONTH(Tabla1[[#This Row],[FECHA PROG.]]),Tabla2[],2,0)</f>
        <v>Feb</v>
      </c>
      <c r="Q1107" s="1">
        <f ca="1">YEAR(Tabla1[[#This Row],[FECHA PROG.]])</f>
        <v>2019</v>
      </c>
      <c r="R1107" s="8">
        <f ca="1">360-SUMIFS(Tabla1[HORAS],Tabla1[MÁQUINA],Tabla1[[#This Row],[MÁQUINA]],Tabla1[AÑO],Tabla1[[#This Row],[AÑO]],Tabla1[MES],Tabla1[[#This Row],[MES]])</f>
        <v>352.96666666666664</v>
      </c>
      <c r="S1107" s="17">
        <f ca="1">Tabla1[[#This Row],[HORAS DISPONIBLES]]/360</f>
        <v>0.98046296296296287</v>
      </c>
    </row>
    <row r="1108" spans="1:19" x14ac:dyDescent="0.2">
      <c r="A1108" s="1" t="s">
        <v>145</v>
      </c>
      <c r="B1108" s="1" t="s">
        <v>39</v>
      </c>
      <c r="C1108" s="1" t="str">
        <f ca="1">VLOOKUP(RANDBETWEEN(1,13),Tablas!$N$7:$O$19,2,0)</f>
        <v>LAS VOLQUETAS</v>
      </c>
      <c r="D1108" s="1" t="s">
        <v>12</v>
      </c>
      <c r="E1108" s="1" t="s">
        <v>21</v>
      </c>
      <c r="F1108" s="1">
        <v>107</v>
      </c>
      <c r="G1108" s="1" t="s">
        <v>25</v>
      </c>
      <c r="H1108" s="1">
        <v>1168</v>
      </c>
      <c r="I1108" s="2">
        <f t="shared" ca="1" si="17"/>
        <v>43163</v>
      </c>
      <c r="J1108" s="1" t="str">
        <f ca="1">IFERROR(IF(YEAR(Tabla1[[#This Row],[FECHA EJEC.]])&gt;0,"CONFORME","STANDBY"),"PENDIENTE")</f>
        <v>CONFORME</v>
      </c>
      <c r="K1108" s="2">
        <f ca="1">IF(VLOOKUP(RANDBETWEEN(1,20),Tablas!$Q$6:$R$25,2,0)=0,"",Tabla1[[#This Row],[FECHA PROG.]]+VLOOKUP(RANDBETWEEN(1,20),Tablas!$Q$6:$R$25,2,0))</f>
        <v>43166</v>
      </c>
      <c r="L1108" s="7">
        <f ca="1">IF(Tabla1[[#This Row],[FECHA EJEC.]]="","",TIME(RANDBETWEEN(9,15),RANDBETWEEN(10,40),0))</f>
        <v>0.59305555555555556</v>
      </c>
      <c r="M1108" s="7">
        <f ca="1">IF(Tabla1[[#This Row],[FECHA EJEC.]]="","",Tabla1[[#This Row],[HORA INICIO]]+TIME(RANDBETWEEN(1,4),RANDBETWEEN(10,30),0))</f>
        <v>0.72569444444444442</v>
      </c>
      <c r="N1108" s="8">
        <f ca="1">IF(Tabla1[[#This Row],[FECHA EJEC.]]="","",HOUR(Tabla1[[#This Row],[HORA TERMINO]]-Tabla1[[#This Row],[HORA INICIO]])+MINUTE(Tabla1[[#This Row],[HORA TERMINO]]-Tabla1[[#This Row],[HORA INICIO]])/60)</f>
        <v>3.1833333333333331</v>
      </c>
      <c r="O1108" s="1" t="str">
        <f ca="1">IF(AND(K1108=I1108,J1108="CONFORME"),"FECHA CUMPLIDA",IF(J1108="STAND BY","STAND BY",IF(J1108=""," ",IF(Tabla1[[#This Row],[FECHA EJEC.]]="","PENDIENTE",CONCATENATE("RETRASO DE ",(K1108-I1108)," DIAS")))))</f>
        <v>RETRASO DE 3 DIAS</v>
      </c>
      <c r="P1108" s="2" t="str">
        <f ca="1">VLOOKUP(MONTH(Tabla1[[#This Row],[FECHA PROG.]]),Tabla2[],2,0)</f>
        <v>Mar</v>
      </c>
      <c r="Q1108" s="1">
        <f ca="1">YEAR(Tabla1[[#This Row],[FECHA PROG.]])</f>
        <v>2018</v>
      </c>
      <c r="R1108" s="8">
        <f ca="1">360-SUMIFS(Tabla1[HORAS],Tabla1[MÁQUINA],Tabla1[[#This Row],[MÁQUINA]],Tabla1[AÑO],Tabla1[[#This Row],[AÑO]],Tabla1[MES],Tabla1[[#This Row],[MES]])</f>
        <v>343.95</v>
      </c>
      <c r="S1108" s="17">
        <f ca="1">Tabla1[[#This Row],[HORAS DISPONIBLES]]/360</f>
        <v>0.95541666666666658</v>
      </c>
    </row>
    <row r="1109" spans="1:19" x14ac:dyDescent="0.2">
      <c r="A1109" s="1" t="s">
        <v>142</v>
      </c>
      <c r="B1109" s="1" t="s">
        <v>33</v>
      </c>
      <c r="C1109" s="1" t="str">
        <f ca="1">VLOOKUP(RANDBETWEEN(1,13),Tablas!$N$7:$O$19,2,0)</f>
        <v>COMPACTADORA</v>
      </c>
      <c r="D1109" s="1" t="s">
        <v>12</v>
      </c>
      <c r="E1109" s="1" t="s">
        <v>24</v>
      </c>
      <c r="F1109" s="1">
        <v>201</v>
      </c>
      <c r="G1109" s="1" t="s">
        <v>25</v>
      </c>
      <c r="H1109" s="1">
        <v>1168</v>
      </c>
      <c r="I1109" s="2">
        <f t="shared" ca="1" si="17"/>
        <v>43495</v>
      </c>
      <c r="J1109" s="1" t="str">
        <f ca="1">IFERROR(IF(YEAR(Tabla1[[#This Row],[FECHA EJEC.]])&gt;0,"CONFORME","STANDBY"),"PENDIENTE")</f>
        <v>CONFORME</v>
      </c>
      <c r="K1109" s="2">
        <f ca="1">IF(VLOOKUP(RANDBETWEEN(1,20),Tablas!$Q$6:$R$25,2,0)=0,"",Tabla1[[#This Row],[FECHA PROG.]]+VLOOKUP(RANDBETWEEN(1,20),Tablas!$Q$6:$R$25,2,0))</f>
        <v>43498</v>
      </c>
      <c r="L1109" s="7">
        <f ca="1">IF(Tabla1[[#This Row],[FECHA EJEC.]]="","",TIME(RANDBETWEEN(9,15),RANDBETWEEN(10,40),0))</f>
        <v>0.48194444444444445</v>
      </c>
      <c r="M1109" s="7">
        <f ca="1">IF(Tabla1[[#This Row],[FECHA EJEC.]]="","",Tabla1[[#This Row],[HORA INICIO]]+TIME(RANDBETWEEN(1,4),RANDBETWEEN(10,30),0))</f>
        <v>0.62152777777777779</v>
      </c>
      <c r="N1109" s="8">
        <f ca="1">IF(Tabla1[[#This Row],[FECHA EJEC.]]="","",HOUR(Tabla1[[#This Row],[HORA TERMINO]]-Tabla1[[#This Row],[HORA INICIO]])+MINUTE(Tabla1[[#This Row],[HORA TERMINO]]-Tabla1[[#This Row],[HORA INICIO]])/60)</f>
        <v>3.35</v>
      </c>
      <c r="O1109" s="1" t="str">
        <f ca="1">IF(AND(K1109=I1109,J1109="CONFORME"),"FECHA CUMPLIDA",IF(J1109="STAND BY","STAND BY",IF(J1109=""," ",IF(Tabla1[[#This Row],[FECHA EJEC.]]="","PENDIENTE",CONCATENATE("RETRASO DE ",(K1109-I1109)," DIAS")))))</f>
        <v>RETRASO DE 3 DIAS</v>
      </c>
      <c r="P1109" s="2" t="str">
        <f ca="1">VLOOKUP(MONTH(Tabla1[[#This Row],[FECHA PROG.]]),Tabla2[],2,0)</f>
        <v>Ene</v>
      </c>
      <c r="Q1109" s="1">
        <f ca="1">YEAR(Tabla1[[#This Row],[FECHA PROG.]])</f>
        <v>2019</v>
      </c>
      <c r="R1109" s="8">
        <f ca="1">360-SUMIFS(Tabla1[HORAS],Tabla1[MÁQUINA],Tabla1[[#This Row],[MÁQUINA]],Tabla1[AÑO],Tabla1[[#This Row],[AÑO]],Tabla1[MES],Tabla1[[#This Row],[MES]])</f>
        <v>349.01666666666665</v>
      </c>
      <c r="S1109" s="17">
        <f ca="1">Tabla1[[#This Row],[HORAS DISPONIBLES]]/360</f>
        <v>0.96949074074074071</v>
      </c>
    </row>
    <row r="1110" spans="1:19" x14ac:dyDescent="0.2">
      <c r="A1110" s="1" t="s">
        <v>141</v>
      </c>
      <c r="B1110" s="1" t="s">
        <v>34</v>
      </c>
      <c r="C1110" s="1" t="str">
        <f ca="1">VLOOKUP(RANDBETWEEN(1,13),Tablas!$N$7:$O$19,2,0)</f>
        <v>TRACTORES</v>
      </c>
      <c r="D1110" s="1" t="s">
        <v>12</v>
      </c>
      <c r="E1110" s="1" t="s">
        <v>13</v>
      </c>
      <c r="F1110" s="1">
        <v>107</v>
      </c>
      <c r="G1110" s="1" t="s">
        <v>14</v>
      </c>
      <c r="H1110" s="1">
        <v>1420</v>
      </c>
      <c r="I1110" s="2">
        <f t="shared" ca="1" si="17"/>
        <v>43125</v>
      </c>
      <c r="J1110" s="1" t="str">
        <f ca="1">IFERROR(IF(YEAR(Tabla1[[#This Row],[FECHA EJEC.]])&gt;0,"CONFORME","STANDBY"),"PENDIENTE")</f>
        <v>CONFORME</v>
      </c>
      <c r="K1110" s="2">
        <f ca="1">IF(VLOOKUP(RANDBETWEEN(1,20),Tablas!$Q$6:$R$25,2,0)=0,"",Tabla1[[#This Row],[FECHA PROG.]]+VLOOKUP(RANDBETWEEN(1,20),Tablas!$Q$6:$R$25,2,0))</f>
        <v>43129</v>
      </c>
      <c r="L1110" s="7">
        <f ca="1">IF(Tabla1[[#This Row],[FECHA EJEC.]]="","",TIME(RANDBETWEEN(9,15),RANDBETWEEN(10,40),0))</f>
        <v>0.44305555555555554</v>
      </c>
      <c r="M1110" s="7">
        <f ca="1">IF(Tabla1[[#This Row],[FECHA EJEC.]]="","",Tabla1[[#This Row],[HORA INICIO]]+TIME(RANDBETWEEN(1,4),RANDBETWEEN(10,30),0))</f>
        <v>0.49722222222222223</v>
      </c>
      <c r="N1110" s="8">
        <f ca="1">IF(Tabla1[[#This Row],[FECHA EJEC.]]="","",HOUR(Tabla1[[#This Row],[HORA TERMINO]]-Tabla1[[#This Row],[HORA INICIO]])+MINUTE(Tabla1[[#This Row],[HORA TERMINO]]-Tabla1[[#This Row],[HORA INICIO]])/60)</f>
        <v>1.3</v>
      </c>
      <c r="O1110" s="1" t="str">
        <f ca="1">IF(AND(K1110=I1110,J1110="CONFORME"),"FECHA CUMPLIDA",IF(J1110="STAND BY","STAND BY",IF(J1110=""," ",IF(Tabla1[[#This Row],[FECHA EJEC.]]="","PENDIENTE",CONCATENATE("RETRASO DE ",(K1110-I1110)," DIAS")))))</f>
        <v>RETRASO DE 4 DIAS</v>
      </c>
      <c r="P1110" s="2" t="str">
        <f ca="1">VLOOKUP(MONTH(Tabla1[[#This Row],[FECHA PROG.]]),Tabla2[],2,0)</f>
        <v>Ene</v>
      </c>
      <c r="Q1110" s="1">
        <f ca="1">YEAR(Tabla1[[#This Row],[FECHA PROG.]])</f>
        <v>2018</v>
      </c>
      <c r="R1110" s="8">
        <f ca="1">360-SUMIFS(Tabla1[HORAS],Tabla1[MÁQUINA],Tabla1[[#This Row],[MÁQUINA]],Tabla1[AÑO],Tabla1[[#This Row],[AÑO]],Tabla1[MES],Tabla1[[#This Row],[MES]])</f>
        <v>337.55</v>
      </c>
      <c r="S1110" s="17">
        <f ca="1">Tabla1[[#This Row],[HORAS DISPONIBLES]]/360</f>
        <v>0.93763888888888891</v>
      </c>
    </row>
    <row r="1111" spans="1:19" x14ac:dyDescent="0.2">
      <c r="A1111" s="1" t="s">
        <v>154</v>
      </c>
      <c r="B1111" s="1" t="s">
        <v>58</v>
      </c>
      <c r="C1111" s="1" t="str">
        <f ca="1">VLOOKUP(RANDBETWEEN(1,13),Tablas!$N$7:$O$19,2,0)</f>
        <v>RETROEXCAVADORA</v>
      </c>
      <c r="E1111" s="1" t="s">
        <v>21</v>
      </c>
      <c r="F1111" s="1">
        <v>107</v>
      </c>
      <c r="G1111" s="1" t="s">
        <v>106</v>
      </c>
      <c r="H1111" s="1">
        <v>2171</v>
      </c>
      <c r="I1111" s="2">
        <f t="shared" ca="1" si="17"/>
        <v>43513</v>
      </c>
      <c r="J1111" s="1" t="str">
        <f ca="1">IFERROR(IF(YEAR(Tabla1[[#This Row],[FECHA EJEC.]])&gt;0,"CONFORME","STANDBY"),"PENDIENTE")</f>
        <v>CONFORME</v>
      </c>
      <c r="K1111" s="2">
        <f ca="1">IF(VLOOKUP(RANDBETWEEN(1,20),Tablas!$Q$6:$R$25,2,0)=0,"",Tabla1[[#This Row],[FECHA PROG.]]+VLOOKUP(RANDBETWEEN(1,20),Tablas!$Q$6:$R$25,2,0))</f>
        <v>43513</v>
      </c>
      <c r="L1111" s="7">
        <f ca="1">IF(Tabla1[[#This Row],[FECHA EJEC.]]="","",TIME(RANDBETWEEN(9,15),RANDBETWEEN(10,40),0))</f>
        <v>0.51041666666666663</v>
      </c>
      <c r="M1111" s="7">
        <f ca="1">IF(Tabla1[[#This Row],[FECHA EJEC.]]="","",Tabla1[[#This Row],[HORA INICIO]]+TIME(RANDBETWEEN(1,4),RANDBETWEEN(10,30),0))</f>
        <v>0.68611111111111112</v>
      </c>
      <c r="N1111" s="8">
        <f ca="1">IF(Tabla1[[#This Row],[FECHA EJEC.]]="","",HOUR(Tabla1[[#This Row],[HORA TERMINO]]-Tabla1[[#This Row],[HORA INICIO]])+MINUTE(Tabla1[[#This Row],[HORA TERMINO]]-Tabla1[[#This Row],[HORA INICIO]])/60)</f>
        <v>4.2166666666666668</v>
      </c>
      <c r="O1111" s="1" t="str">
        <f ca="1">IF(AND(K1111=I1111,J1111="CONFORME"),"FECHA CUMPLIDA",IF(J1111="STAND BY","STAND BY",IF(J1111=""," ",IF(Tabla1[[#This Row],[FECHA EJEC.]]="","PENDIENTE",CONCATENATE("RETRASO DE ",(K1111-I1111)," DIAS")))))</f>
        <v>FECHA CUMPLIDA</v>
      </c>
      <c r="P1111" s="2" t="str">
        <f ca="1">VLOOKUP(MONTH(Tabla1[[#This Row],[FECHA PROG.]]),Tabla2[],2,0)</f>
        <v>Feb</v>
      </c>
      <c r="Q1111" s="1">
        <f ca="1">YEAR(Tabla1[[#This Row],[FECHA PROG.]])</f>
        <v>2019</v>
      </c>
      <c r="R1111" s="8">
        <f ca="1">360-SUMIFS(Tabla1[HORAS],Tabla1[MÁQUINA],Tabla1[[#This Row],[MÁQUINA]],Tabla1[AÑO],Tabla1[[#This Row],[AÑO]],Tabla1[MES],Tabla1[[#This Row],[MES]])</f>
        <v>344.26666666666665</v>
      </c>
      <c r="S1111" s="17">
        <f ca="1">Tabla1[[#This Row],[HORAS DISPONIBLES]]/360</f>
        <v>0.9562962962962962</v>
      </c>
    </row>
    <row r="1112" spans="1:19" x14ac:dyDescent="0.2">
      <c r="A1112" s="1" t="s">
        <v>196</v>
      </c>
      <c r="B1112" s="1" t="s">
        <v>105</v>
      </c>
      <c r="C1112" s="1" t="str">
        <f ca="1">VLOOKUP(RANDBETWEEN(1,13),Tablas!$N$7:$O$19,2,0)</f>
        <v>MOTOTRAILLA</v>
      </c>
      <c r="E1112" s="1" t="s">
        <v>13</v>
      </c>
      <c r="F1112" s="1">
        <v>107</v>
      </c>
      <c r="G1112" s="1" t="s">
        <v>55</v>
      </c>
      <c r="H1112" s="1">
        <v>1911</v>
      </c>
      <c r="I1112" s="2">
        <f t="shared" ca="1" si="17"/>
        <v>43390</v>
      </c>
      <c r="J1112" s="1" t="str">
        <f ca="1">IFERROR(IF(YEAR(Tabla1[[#This Row],[FECHA EJEC.]])&gt;0,"CONFORME","STANDBY"),"PENDIENTE")</f>
        <v>CONFORME</v>
      </c>
      <c r="K1112" s="2">
        <f ca="1">IF(VLOOKUP(RANDBETWEEN(1,20),Tablas!$Q$6:$R$25,2,0)=0,"",Tabla1[[#This Row],[FECHA PROG.]]+VLOOKUP(RANDBETWEEN(1,20),Tablas!$Q$6:$R$25,2,0))</f>
        <v>43392</v>
      </c>
      <c r="L1112" s="7">
        <f ca="1">IF(Tabla1[[#This Row],[FECHA EJEC.]]="","",TIME(RANDBETWEEN(9,15),RANDBETWEEN(10,40),0))</f>
        <v>0.52013888888888893</v>
      </c>
      <c r="M1112" s="7">
        <f ca="1">IF(Tabla1[[#This Row],[FECHA EJEC.]]="","",Tabla1[[#This Row],[HORA INICIO]]+TIME(RANDBETWEEN(1,4),RANDBETWEEN(10,30),0))</f>
        <v>0.6972222222222223</v>
      </c>
      <c r="N1112" s="8">
        <f ca="1">IF(Tabla1[[#This Row],[FECHA EJEC.]]="","",HOUR(Tabla1[[#This Row],[HORA TERMINO]]-Tabla1[[#This Row],[HORA INICIO]])+MINUTE(Tabla1[[#This Row],[HORA TERMINO]]-Tabla1[[#This Row],[HORA INICIO]])/60)</f>
        <v>4.25</v>
      </c>
      <c r="O1112" s="1" t="str">
        <f ca="1">IF(AND(K1112=I1112,J1112="CONFORME"),"FECHA CUMPLIDA",IF(J1112="STAND BY","STAND BY",IF(J1112=""," ",IF(Tabla1[[#This Row],[FECHA EJEC.]]="","PENDIENTE",CONCATENATE("RETRASO DE ",(K1112-I1112)," DIAS")))))</f>
        <v>RETRASO DE 2 DIAS</v>
      </c>
      <c r="P1112" s="2" t="str">
        <f ca="1">VLOOKUP(MONTH(Tabla1[[#This Row],[FECHA PROG.]]),Tabla2[],2,0)</f>
        <v>Oct</v>
      </c>
      <c r="Q1112" s="1">
        <f ca="1">YEAR(Tabla1[[#This Row],[FECHA PROG.]])</f>
        <v>2018</v>
      </c>
      <c r="R1112" s="8">
        <f ca="1">360-SUMIFS(Tabla1[HORAS],Tabla1[MÁQUINA],Tabla1[[#This Row],[MÁQUINA]],Tabla1[AÑO],Tabla1[[#This Row],[AÑO]],Tabla1[MES],Tabla1[[#This Row],[MES]])</f>
        <v>355.75</v>
      </c>
      <c r="S1112" s="17">
        <f ca="1">Tabla1[[#This Row],[HORAS DISPONIBLES]]/360</f>
        <v>0.98819444444444449</v>
      </c>
    </row>
    <row r="1113" spans="1:19" x14ac:dyDescent="0.2">
      <c r="A1113" s="1" t="s">
        <v>196</v>
      </c>
      <c r="B1113" s="1" t="s">
        <v>105</v>
      </c>
      <c r="C1113" s="1" t="str">
        <f ca="1">VLOOKUP(RANDBETWEEN(1,13),Tablas!$N$7:$O$19,2,0)</f>
        <v>DRAGAS</v>
      </c>
      <c r="E1113" s="1" t="s">
        <v>18</v>
      </c>
      <c r="F1113" s="1">
        <v>107</v>
      </c>
      <c r="G1113" s="1" t="s">
        <v>55</v>
      </c>
      <c r="H1113" s="1">
        <v>1911</v>
      </c>
      <c r="I1113" s="2">
        <f t="shared" ca="1" si="17"/>
        <v>43431</v>
      </c>
      <c r="J1113" s="1" t="str">
        <f ca="1">IFERROR(IF(YEAR(Tabla1[[#This Row],[FECHA EJEC.]])&gt;0,"CONFORME","STANDBY"),"PENDIENTE")</f>
        <v>CONFORME</v>
      </c>
      <c r="K1113" s="2">
        <f ca="1">IF(VLOOKUP(RANDBETWEEN(1,20),Tablas!$Q$6:$R$25,2,0)=0,"",Tabla1[[#This Row],[FECHA PROG.]]+VLOOKUP(RANDBETWEEN(1,20),Tablas!$Q$6:$R$25,2,0))</f>
        <v>43431</v>
      </c>
      <c r="L1113" s="7">
        <f ca="1">IF(Tabla1[[#This Row],[FECHA EJEC.]]="","",TIME(RANDBETWEEN(9,15),RANDBETWEEN(10,40),0))</f>
        <v>0.56388888888888888</v>
      </c>
      <c r="M1113" s="7">
        <f ca="1">IF(Tabla1[[#This Row],[FECHA EJEC.]]="","",Tabla1[[#This Row],[HORA INICIO]]+TIME(RANDBETWEEN(1,4),RANDBETWEEN(10,30),0))</f>
        <v>0.70347222222222228</v>
      </c>
      <c r="N1113" s="8">
        <f ca="1">IF(Tabla1[[#This Row],[FECHA EJEC.]]="","",HOUR(Tabla1[[#This Row],[HORA TERMINO]]-Tabla1[[#This Row],[HORA INICIO]])+MINUTE(Tabla1[[#This Row],[HORA TERMINO]]-Tabla1[[#This Row],[HORA INICIO]])/60)</f>
        <v>3.35</v>
      </c>
      <c r="O1113" s="1" t="str">
        <f ca="1">IF(AND(K1113=I1113,J1113="CONFORME"),"FECHA CUMPLIDA",IF(J1113="STAND BY","STAND BY",IF(J1113=""," ",IF(Tabla1[[#This Row],[FECHA EJEC.]]="","PENDIENTE",CONCATENATE("RETRASO DE ",(K1113-I1113)," DIAS")))))</f>
        <v>FECHA CUMPLIDA</v>
      </c>
      <c r="P1113" s="2" t="str">
        <f ca="1">VLOOKUP(MONTH(Tabla1[[#This Row],[FECHA PROG.]]),Tabla2[],2,0)</f>
        <v>Nov</v>
      </c>
      <c r="Q1113" s="1">
        <f ca="1">YEAR(Tabla1[[#This Row],[FECHA PROG.]])</f>
        <v>2018</v>
      </c>
      <c r="R1113" s="8">
        <f ca="1">360-SUMIFS(Tabla1[HORAS],Tabla1[MÁQUINA],Tabla1[[#This Row],[MÁQUINA]],Tabla1[AÑO],Tabla1[[#This Row],[AÑO]],Tabla1[MES],Tabla1[[#This Row],[MES]])</f>
        <v>354.15</v>
      </c>
      <c r="S1113" s="17">
        <f ca="1">Tabla1[[#This Row],[HORAS DISPONIBLES]]/360</f>
        <v>0.9837499999999999</v>
      </c>
    </row>
    <row r="1114" spans="1:19" x14ac:dyDescent="0.2">
      <c r="A1114" s="1" t="s">
        <v>139</v>
      </c>
      <c r="B1114" s="1" t="s">
        <v>28</v>
      </c>
      <c r="C1114" s="1" t="str">
        <f ca="1">VLOOKUP(RANDBETWEEN(1,13),Tablas!$N$7:$O$19,2,0)</f>
        <v>ESCREPA</v>
      </c>
      <c r="D1114" s="1" t="s">
        <v>12</v>
      </c>
      <c r="E1114" s="1" t="s">
        <v>18</v>
      </c>
      <c r="F1114" s="1">
        <v>106</v>
      </c>
      <c r="G1114" s="1" t="s">
        <v>55</v>
      </c>
      <c r="H1114" s="1">
        <v>1911</v>
      </c>
      <c r="I1114" s="2">
        <f t="shared" ca="1" si="17"/>
        <v>43509</v>
      </c>
      <c r="J1114" s="1" t="str">
        <f ca="1">IFERROR(IF(YEAR(Tabla1[[#This Row],[FECHA EJEC.]])&gt;0,"CONFORME","STANDBY"),"PENDIENTE")</f>
        <v>PENDIENTE</v>
      </c>
      <c r="K1114" s="2" t="str">
        <f ca="1">IF(VLOOKUP(RANDBETWEEN(1,20),Tablas!$Q$6:$R$25,2,0)=0,"",Tabla1[[#This Row],[FECHA PROG.]]+VLOOKUP(RANDBETWEEN(1,20),Tablas!$Q$6:$R$25,2,0))</f>
        <v/>
      </c>
      <c r="L1114" s="7" t="str">
        <f ca="1">IF(Tabla1[[#This Row],[FECHA EJEC.]]="","",TIME(RANDBETWEEN(9,15),RANDBETWEEN(10,40),0))</f>
        <v/>
      </c>
      <c r="M1114" s="7" t="str">
        <f ca="1">IF(Tabla1[[#This Row],[FECHA EJEC.]]="","",Tabla1[[#This Row],[HORA INICIO]]+TIME(RANDBETWEEN(1,4),RANDBETWEEN(10,30),0))</f>
        <v/>
      </c>
      <c r="N1114" s="8" t="str">
        <f ca="1">IF(Tabla1[[#This Row],[FECHA EJEC.]]="","",HOUR(Tabla1[[#This Row],[HORA TERMINO]]-Tabla1[[#This Row],[HORA INICIO]])+MINUTE(Tabla1[[#This Row],[HORA TERMINO]]-Tabla1[[#This Row],[HORA INICIO]])/60)</f>
        <v/>
      </c>
      <c r="O1114" s="1" t="str">
        <f ca="1">IF(AND(K1114=I1114,J1114="CONFORME"),"FECHA CUMPLIDA",IF(J1114="STAND BY","STAND BY",IF(J1114=""," ",IF(Tabla1[[#This Row],[FECHA EJEC.]]="","PENDIENTE",CONCATENATE("RETRASO DE ",(K1114-I1114)," DIAS")))))</f>
        <v>PENDIENTE</v>
      </c>
      <c r="P1114" s="2" t="str">
        <f ca="1">VLOOKUP(MONTH(Tabla1[[#This Row],[FECHA PROG.]]),Tabla2[],2,0)</f>
        <v>Feb</v>
      </c>
      <c r="Q1114" s="1">
        <f ca="1">YEAR(Tabla1[[#This Row],[FECHA PROG.]])</f>
        <v>2019</v>
      </c>
      <c r="R1114" s="8">
        <f ca="1">360-SUMIFS(Tabla1[HORAS],Tabla1[MÁQUINA],Tabla1[[#This Row],[MÁQUINA]],Tabla1[AÑO],Tabla1[[#This Row],[AÑO]],Tabla1[MES],Tabla1[[#This Row],[MES]])</f>
        <v>312.64999999999998</v>
      </c>
      <c r="S1114" s="17">
        <f ca="1">Tabla1[[#This Row],[HORAS DISPONIBLES]]/360</f>
        <v>0.8684722222222222</v>
      </c>
    </row>
    <row r="1115" spans="1:19" x14ac:dyDescent="0.2">
      <c r="A1115" s="1" t="s">
        <v>139</v>
      </c>
      <c r="B1115" s="1" t="s">
        <v>28</v>
      </c>
      <c r="C1115" s="1" t="str">
        <f ca="1">VLOOKUP(RANDBETWEEN(1,13),Tablas!$N$7:$O$19,2,0)</f>
        <v>CARGADORA</v>
      </c>
      <c r="D1115" s="1" t="s">
        <v>12</v>
      </c>
      <c r="E1115" s="1" t="s">
        <v>13</v>
      </c>
      <c r="F1115" s="1">
        <v>106</v>
      </c>
      <c r="G1115" s="1" t="s">
        <v>29</v>
      </c>
      <c r="H1115" s="1">
        <v>2914</v>
      </c>
      <c r="I1115" s="2">
        <f t="shared" ca="1" si="17"/>
        <v>43397</v>
      </c>
      <c r="J1115" s="1" t="str">
        <f ca="1">IFERROR(IF(YEAR(Tabla1[[#This Row],[FECHA EJEC.]])&gt;0,"CONFORME","STANDBY"),"PENDIENTE")</f>
        <v>PENDIENTE</v>
      </c>
      <c r="K1115" s="2" t="str">
        <f ca="1">IF(VLOOKUP(RANDBETWEEN(1,20),Tablas!$Q$6:$R$25,2,0)=0,"",Tabla1[[#This Row],[FECHA PROG.]]+VLOOKUP(RANDBETWEEN(1,20),Tablas!$Q$6:$R$25,2,0))</f>
        <v/>
      </c>
      <c r="L1115" s="7" t="str">
        <f ca="1">IF(Tabla1[[#This Row],[FECHA EJEC.]]="","",TIME(RANDBETWEEN(9,15),RANDBETWEEN(10,40),0))</f>
        <v/>
      </c>
      <c r="M1115" s="7" t="str">
        <f ca="1">IF(Tabla1[[#This Row],[FECHA EJEC.]]="","",Tabla1[[#This Row],[HORA INICIO]]+TIME(RANDBETWEEN(1,4),RANDBETWEEN(10,30),0))</f>
        <v/>
      </c>
      <c r="N1115" s="8" t="str">
        <f ca="1">IF(Tabla1[[#This Row],[FECHA EJEC.]]="","",HOUR(Tabla1[[#This Row],[HORA TERMINO]]-Tabla1[[#This Row],[HORA INICIO]])+MINUTE(Tabla1[[#This Row],[HORA TERMINO]]-Tabla1[[#This Row],[HORA INICIO]])/60)</f>
        <v/>
      </c>
      <c r="O1115" s="1" t="str">
        <f ca="1">IF(AND(K1115=I1115,J1115="CONFORME"),"FECHA CUMPLIDA",IF(J1115="STAND BY","STAND BY",IF(J1115=""," ",IF(Tabla1[[#This Row],[FECHA EJEC.]]="","PENDIENTE",CONCATENATE("RETRASO DE ",(K1115-I1115)," DIAS")))))</f>
        <v>PENDIENTE</v>
      </c>
      <c r="P1115" s="2" t="str">
        <f ca="1">VLOOKUP(MONTH(Tabla1[[#This Row],[FECHA PROG.]]),Tabla2[],2,0)</f>
        <v>Oct</v>
      </c>
      <c r="Q1115" s="1">
        <f ca="1">YEAR(Tabla1[[#This Row],[FECHA PROG.]])</f>
        <v>2018</v>
      </c>
      <c r="R1115" s="8">
        <f ca="1">360-SUMIFS(Tabla1[HORAS],Tabla1[MÁQUINA],Tabla1[[#This Row],[MÁQUINA]],Tabla1[AÑO],Tabla1[[#This Row],[AÑO]],Tabla1[MES],Tabla1[[#This Row],[MES]])</f>
        <v>320.10000000000002</v>
      </c>
      <c r="S1115" s="17">
        <f ca="1">Tabla1[[#This Row],[HORAS DISPONIBLES]]/360</f>
        <v>0.88916666666666677</v>
      </c>
    </row>
    <row r="1116" spans="1:19" x14ac:dyDescent="0.2">
      <c r="A1116" s="1" t="s">
        <v>144</v>
      </c>
      <c r="B1116" s="1" t="s">
        <v>36</v>
      </c>
      <c r="C1116" s="1" t="str">
        <f ca="1">VLOOKUP(RANDBETWEEN(1,13),Tablas!$N$7:$O$19,2,0)</f>
        <v>CISTERNAS DE AGUA</v>
      </c>
      <c r="D1116" s="1" t="s">
        <v>12</v>
      </c>
      <c r="E1116" s="1" t="s">
        <v>21</v>
      </c>
      <c r="F1116" s="1">
        <v>107</v>
      </c>
      <c r="G1116" s="1" t="s">
        <v>25</v>
      </c>
      <c r="H1116" s="1">
        <v>1168</v>
      </c>
      <c r="I1116" s="2">
        <f t="shared" ca="1" si="17"/>
        <v>43546</v>
      </c>
      <c r="J1116" s="1" t="str">
        <f ca="1">IFERROR(IF(YEAR(Tabla1[[#This Row],[FECHA EJEC.]])&gt;0,"CONFORME","STANDBY"),"PENDIENTE")</f>
        <v>CONFORME</v>
      </c>
      <c r="K1116" s="2">
        <f ca="1">IF(VLOOKUP(RANDBETWEEN(1,20),Tablas!$Q$6:$R$25,2,0)=0,"",Tabla1[[#This Row],[FECHA PROG.]]+VLOOKUP(RANDBETWEEN(1,20),Tablas!$Q$6:$R$25,2,0))</f>
        <v>43549</v>
      </c>
      <c r="L1116" s="7">
        <f ca="1">IF(Tabla1[[#This Row],[FECHA EJEC.]]="","",TIME(RANDBETWEEN(9,15),RANDBETWEEN(10,40),0))</f>
        <v>0.47499999999999998</v>
      </c>
      <c r="M1116" s="7">
        <f ca="1">IF(Tabla1[[#This Row],[FECHA EJEC.]]="","",Tabla1[[#This Row],[HORA INICIO]]+TIME(RANDBETWEEN(1,4),RANDBETWEEN(10,30),0))</f>
        <v>0.57708333333333328</v>
      </c>
      <c r="N1116" s="8">
        <f ca="1">IF(Tabla1[[#This Row],[FECHA EJEC.]]="","",HOUR(Tabla1[[#This Row],[HORA TERMINO]]-Tabla1[[#This Row],[HORA INICIO]])+MINUTE(Tabla1[[#This Row],[HORA TERMINO]]-Tabla1[[#This Row],[HORA INICIO]])/60)</f>
        <v>2.4500000000000002</v>
      </c>
      <c r="O1116" s="1" t="str">
        <f ca="1">IF(AND(K1116=I1116,J1116="CONFORME"),"FECHA CUMPLIDA",IF(J1116="STAND BY","STAND BY",IF(J1116=""," ",IF(Tabla1[[#This Row],[FECHA EJEC.]]="","PENDIENTE",CONCATENATE("RETRASO DE ",(K1116-I1116)," DIAS")))))</f>
        <v>RETRASO DE 3 DIAS</v>
      </c>
      <c r="P1116" s="2" t="str">
        <f ca="1">VLOOKUP(MONTH(Tabla1[[#This Row],[FECHA PROG.]]),Tabla2[],2,0)</f>
        <v>Mar</v>
      </c>
      <c r="Q1116" s="1">
        <f ca="1">YEAR(Tabla1[[#This Row],[FECHA PROG.]])</f>
        <v>2019</v>
      </c>
      <c r="R1116" s="8">
        <f ca="1">360-SUMIFS(Tabla1[HORAS],Tabla1[MÁQUINA],Tabla1[[#This Row],[MÁQUINA]],Tabla1[AÑO],Tabla1[[#This Row],[AÑO]],Tabla1[MES],Tabla1[[#This Row],[MES]])</f>
        <v>351.86666666666667</v>
      </c>
      <c r="S1116" s="17">
        <f ca="1">Tabla1[[#This Row],[HORAS DISPONIBLES]]/360</f>
        <v>0.97740740740740739</v>
      </c>
    </row>
    <row r="1117" spans="1:19" x14ac:dyDescent="0.2">
      <c r="A1117" s="1" t="s">
        <v>142</v>
      </c>
      <c r="B1117" s="1" t="s">
        <v>37</v>
      </c>
      <c r="C1117" s="1" t="str">
        <f ca="1">VLOOKUP(RANDBETWEEN(1,13),Tablas!$N$7:$O$19,2,0)</f>
        <v>ESCREPA</v>
      </c>
      <c r="D1117" s="1" t="s">
        <v>12</v>
      </c>
      <c r="E1117" s="1" t="s">
        <v>24</v>
      </c>
      <c r="F1117" s="1">
        <v>201</v>
      </c>
      <c r="G1117" s="1" t="s">
        <v>25</v>
      </c>
      <c r="H1117" s="1">
        <v>1168</v>
      </c>
      <c r="I1117" s="2">
        <f t="shared" ca="1" si="17"/>
        <v>43276</v>
      </c>
      <c r="J1117" s="1" t="str">
        <f ca="1">IFERROR(IF(YEAR(Tabla1[[#This Row],[FECHA EJEC.]])&gt;0,"CONFORME","STANDBY"),"PENDIENTE")</f>
        <v>CONFORME</v>
      </c>
      <c r="K1117" s="2">
        <f ca="1">IF(VLOOKUP(RANDBETWEEN(1,20),Tablas!$Q$6:$R$25,2,0)=0,"",Tabla1[[#This Row],[FECHA PROG.]]+VLOOKUP(RANDBETWEEN(1,20),Tablas!$Q$6:$R$25,2,0))</f>
        <v>43277</v>
      </c>
      <c r="L1117" s="7">
        <f ca="1">IF(Tabla1[[#This Row],[FECHA EJEC.]]="","",TIME(RANDBETWEEN(9,15),RANDBETWEEN(10,40),0))</f>
        <v>0.56736111111111109</v>
      </c>
      <c r="M1117" s="7">
        <f ca="1">IF(Tabla1[[#This Row],[FECHA EJEC.]]="","",Tabla1[[#This Row],[HORA INICIO]]+TIME(RANDBETWEEN(1,4),RANDBETWEEN(10,30),0))</f>
        <v>0.62638888888888888</v>
      </c>
      <c r="N1117" s="8">
        <f ca="1">IF(Tabla1[[#This Row],[FECHA EJEC.]]="","",HOUR(Tabla1[[#This Row],[HORA TERMINO]]-Tabla1[[#This Row],[HORA INICIO]])+MINUTE(Tabla1[[#This Row],[HORA TERMINO]]-Tabla1[[#This Row],[HORA INICIO]])/60)</f>
        <v>1.4166666666666667</v>
      </c>
      <c r="O1117" s="1" t="str">
        <f ca="1">IF(AND(K1117=I1117,J1117="CONFORME"),"FECHA CUMPLIDA",IF(J1117="STAND BY","STAND BY",IF(J1117=""," ",IF(Tabla1[[#This Row],[FECHA EJEC.]]="","PENDIENTE",CONCATENATE("RETRASO DE ",(K1117-I1117)," DIAS")))))</f>
        <v>RETRASO DE 1 DIAS</v>
      </c>
      <c r="P1117" s="2" t="str">
        <f ca="1">VLOOKUP(MONTH(Tabla1[[#This Row],[FECHA PROG.]]),Tabla2[],2,0)</f>
        <v>Jun</v>
      </c>
      <c r="Q1117" s="1">
        <f ca="1">YEAR(Tabla1[[#This Row],[FECHA PROG.]])</f>
        <v>2018</v>
      </c>
      <c r="R1117" s="8">
        <f ca="1">360-SUMIFS(Tabla1[HORAS],Tabla1[MÁQUINA],Tabla1[[#This Row],[MÁQUINA]],Tabla1[AÑO],Tabla1[[#This Row],[AÑO]],Tabla1[MES],Tabla1[[#This Row],[MES]])</f>
        <v>348.75</v>
      </c>
      <c r="S1117" s="17">
        <f ca="1">Tabla1[[#This Row],[HORAS DISPONIBLES]]/360</f>
        <v>0.96875</v>
      </c>
    </row>
    <row r="1118" spans="1:19" x14ac:dyDescent="0.2">
      <c r="A1118" s="1" t="s">
        <v>141</v>
      </c>
      <c r="B1118" s="1" t="s">
        <v>38</v>
      </c>
      <c r="C1118" s="1" t="str">
        <f ca="1">VLOOKUP(RANDBETWEEN(1,13),Tablas!$N$7:$O$19,2,0)</f>
        <v>CARGADORA</v>
      </c>
      <c r="D1118" s="1" t="s">
        <v>12</v>
      </c>
      <c r="E1118" s="1" t="s">
        <v>13</v>
      </c>
      <c r="F1118" s="1">
        <v>107</v>
      </c>
      <c r="G1118" s="1" t="s">
        <v>14</v>
      </c>
      <c r="H1118" s="1">
        <v>1420</v>
      </c>
      <c r="I1118" s="2">
        <f t="shared" ca="1" si="17"/>
        <v>43398</v>
      </c>
      <c r="J1118" s="1" t="str">
        <f ca="1">IFERROR(IF(YEAR(Tabla1[[#This Row],[FECHA EJEC.]])&gt;0,"CONFORME","STANDBY"),"PENDIENTE")</f>
        <v>CONFORME</v>
      </c>
      <c r="K1118" s="2">
        <f ca="1">IF(VLOOKUP(RANDBETWEEN(1,20),Tablas!$Q$6:$R$25,2,0)=0,"",Tabla1[[#This Row],[FECHA PROG.]]+VLOOKUP(RANDBETWEEN(1,20),Tablas!$Q$6:$R$25,2,0))</f>
        <v>43398</v>
      </c>
      <c r="L1118" s="7">
        <f ca="1">IF(Tabla1[[#This Row],[FECHA EJEC.]]="","",TIME(RANDBETWEEN(9,15),RANDBETWEEN(10,40),0))</f>
        <v>0.63541666666666663</v>
      </c>
      <c r="M1118" s="7">
        <f ca="1">IF(Tabla1[[#This Row],[FECHA EJEC.]]="","",Tabla1[[#This Row],[HORA INICIO]]+TIME(RANDBETWEEN(1,4),RANDBETWEEN(10,30),0))</f>
        <v>0.73055555555555551</v>
      </c>
      <c r="N1118" s="8">
        <f ca="1">IF(Tabla1[[#This Row],[FECHA EJEC.]]="","",HOUR(Tabla1[[#This Row],[HORA TERMINO]]-Tabla1[[#This Row],[HORA INICIO]])+MINUTE(Tabla1[[#This Row],[HORA TERMINO]]-Tabla1[[#This Row],[HORA INICIO]])/60)</f>
        <v>2.2833333333333332</v>
      </c>
      <c r="O1118" s="1" t="str">
        <f ca="1">IF(AND(K1118=I1118,J1118="CONFORME"),"FECHA CUMPLIDA",IF(J1118="STAND BY","STAND BY",IF(J1118=""," ",IF(Tabla1[[#This Row],[FECHA EJEC.]]="","PENDIENTE",CONCATENATE("RETRASO DE ",(K1118-I1118)," DIAS")))))</f>
        <v>FECHA CUMPLIDA</v>
      </c>
      <c r="P1118" s="2" t="str">
        <f ca="1">VLOOKUP(MONTH(Tabla1[[#This Row],[FECHA PROG.]]),Tabla2[],2,0)</f>
        <v>Oct</v>
      </c>
      <c r="Q1118" s="1">
        <f ca="1">YEAR(Tabla1[[#This Row],[FECHA PROG.]])</f>
        <v>2018</v>
      </c>
      <c r="R1118" s="8">
        <f ca="1">360-SUMIFS(Tabla1[HORAS],Tabla1[MÁQUINA],Tabla1[[#This Row],[MÁQUINA]],Tabla1[AÑO],Tabla1[[#This Row],[AÑO]],Tabla1[MES],Tabla1[[#This Row],[MES]])</f>
        <v>347.66666666666669</v>
      </c>
      <c r="S1118" s="17">
        <f ca="1">Tabla1[[#This Row],[HORAS DISPONIBLES]]/360</f>
        <v>0.96574074074074079</v>
      </c>
    </row>
    <row r="1119" spans="1:19" x14ac:dyDescent="0.2">
      <c r="A1119" s="1" t="s">
        <v>154</v>
      </c>
      <c r="B1119" s="1" t="s">
        <v>59</v>
      </c>
      <c r="C1119" s="1" t="str">
        <f ca="1">VLOOKUP(RANDBETWEEN(1,13),Tablas!$N$7:$O$19,2,0)</f>
        <v>DRAGAS</v>
      </c>
      <c r="E1119" s="1" t="s">
        <v>21</v>
      </c>
      <c r="F1119" s="1">
        <v>107</v>
      </c>
      <c r="G1119" s="1" t="s">
        <v>106</v>
      </c>
      <c r="H1119" s="1">
        <v>2171</v>
      </c>
      <c r="I1119" s="2">
        <f t="shared" ca="1" si="17"/>
        <v>43467</v>
      </c>
      <c r="J1119" s="1" t="str">
        <f ca="1">IFERROR(IF(YEAR(Tabla1[[#This Row],[FECHA EJEC.]])&gt;0,"CONFORME","STANDBY"),"PENDIENTE")</f>
        <v>CONFORME</v>
      </c>
      <c r="K1119" s="2">
        <f ca="1">IF(VLOOKUP(RANDBETWEEN(1,20),Tablas!$Q$6:$R$25,2,0)=0,"",Tabla1[[#This Row],[FECHA PROG.]]+VLOOKUP(RANDBETWEEN(1,20),Tablas!$Q$6:$R$25,2,0))</f>
        <v>43468</v>
      </c>
      <c r="L1119" s="7">
        <f ca="1">IF(Tabla1[[#This Row],[FECHA EJEC.]]="","",TIME(RANDBETWEEN(9,15),RANDBETWEEN(10,40),0))</f>
        <v>0.48125000000000001</v>
      </c>
      <c r="M1119" s="7">
        <f ca="1">IF(Tabla1[[#This Row],[FECHA EJEC.]]="","",Tabla1[[#This Row],[HORA INICIO]]+TIME(RANDBETWEEN(1,4),RANDBETWEEN(10,30),0))</f>
        <v>0.57916666666666672</v>
      </c>
      <c r="N1119" s="8">
        <f ca="1">IF(Tabla1[[#This Row],[FECHA EJEC.]]="","",HOUR(Tabla1[[#This Row],[HORA TERMINO]]-Tabla1[[#This Row],[HORA INICIO]])+MINUTE(Tabla1[[#This Row],[HORA TERMINO]]-Tabla1[[#This Row],[HORA INICIO]])/60)</f>
        <v>2.35</v>
      </c>
      <c r="O1119" s="1" t="str">
        <f ca="1">IF(AND(K1119=I1119,J1119="CONFORME"),"FECHA CUMPLIDA",IF(J1119="STAND BY","STAND BY",IF(J1119=""," ",IF(Tabla1[[#This Row],[FECHA EJEC.]]="","PENDIENTE",CONCATENATE("RETRASO DE ",(K1119-I1119)," DIAS")))))</f>
        <v>RETRASO DE 1 DIAS</v>
      </c>
      <c r="P1119" s="2" t="str">
        <f ca="1">VLOOKUP(MONTH(Tabla1[[#This Row],[FECHA PROG.]]),Tabla2[],2,0)</f>
        <v>Ene</v>
      </c>
      <c r="Q1119" s="1">
        <f ca="1">YEAR(Tabla1[[#This Row],[FECHA PROG.]])</f>
        <v>2019</v>
      </c>
      <c r="R1119" s="8">
        <f ca="1">360-SUMIFS(Tabla1[HORAS],Tabla1[MÁQUINA],Tabla1[[#This Row],[MÁQUINA]],Tabla1[AÑO],Tabla1[[#This Row],[AÑO]],Tabla1[MES],Tabla1[[#This Row],[MES]])</f>
        <v>342.5</v>
      </c>
      <c r="S1119" s="17">
        <f ca="1">Tabla1[[#This Row],[HORAS DISPONIBLES]]/360</f>
        <v>0.95138888888888884</v>
      </c>
    </row>
    <row r="1120" spans="1:19" x14ac:dyDescent="0.2">
      <c r="A1120" s="1" t="s">
        <v>185</v>
      </c>
      <c r="B1120" s="1" t="s">
        <v>95</v>
      </c>
      <c r="C1120" s="1" t="str">
        <f ca="1">VLOOKUP(RANDBETWEEN(1,13),Tablas!$N$7:$O$19,2,0)</f>
        <v>DRAGAS</v>
      </c>
      <c r="E1120" s="1" t="s">
        <v>18</v>
      </c>
      <c r="F1120" s="1">
        <v>201</v>
      </c>
      <c r="G1120" s="1" t="s">
        <v>55</v>
      </c>
      <c r="H1120" s="1">
        <v>1911</v>
      </c>
      <c r="I1120" s="2">
        <f t="shared" ca="1" si="17"/>
        <v>43199</v>
      </c>
      <c r="J1120" s="1" t="str">
        <f ca="1">IFERROR(IF(YEAR(Tabla1[[#This Row],[FECHA EJEC.]])&gt;0,"CONFORME","STANDBY"),"PENDIENTE")</f>
        <v>CONFORME</v>
      </c>
      <c r="K1120" s="2">
        <f ca="1">IF(VLOOKUP(RANDBETWEEN(1,20),Tablas!$Q$6:$R$25,2,0)=0,"",Tabla1[[#This Row],[FECHA PROG.]]+VLOOKUP(RANDBETWEEN(1,20),Tablas!$Q$6:$R$25,2,0))</f>
        <v>43201</v>
      </c>
      <c r="L1120" s="7">
        <f ca="1">IF(Tabla1[[#This Row],[FECHA EJEC.]]="","",TIME(RANDBETWEEN(9,15),RANDBETWEEN(10,40),0))</f>
        <v>0.52361111111111114</v>
      </c>
      <c r="M1120" s="7">
        <f ca="1">IF(Tabla1[[#This Row],[FECHA EJEC.]]="","",Tabla1[[#This Row],[HORA INICIO]]+TIME(RANDBETWEEN(1,4),RANDBETWEEN(10,30),0))</f>
        <v>0.62430555555555556</v>
      </c>
      <c r="N1120" s="8">
        <f ca="1">IF(Tabla1[[#This Row],[FECHA EJEC.]]="","",HOUR(Tabla1[[#This Row],[HORA TERMINO]]-Tabla1[[#This Row],[HORA INICIO]])+MINUTE(Tabla1[[#This Row],[HORA TERMINO]]-Tabla1[[#This Row],[HORA INICIO]])/60)</f>
        <v>2.4166666666666665</v>
      </c>
      <c r="O1120" s="1" t="str">
        <f ca="1">IF(AND(K1120=I1120,J1120="CONFORME"),"FECHA CUMPLIDA",IF(J1120="STAND BY","STAND BY",IF(J1120=""," ",IF(Tabla1[[#This Row],[FECHA EJEC.]]="","PENDIENTE",CONCATENATE("RETRASO DE ",(K1120-I1120)," DIAS")))))</f>
        <v>RETRASO DE 2 DIAS</v>
      </c>
      <c r="P1120" s="2" t="str">
        <f ca="1">VLOOKUP(MONTH(Tabla1[[#This Row],[FECHA PROG.]]),Tabla2[],2,0)</f>
        <v>Abr</v>
      </c>
      <c r="Q1120" s="1">
        <f ca="1">YEAR(Tabla1[[#This Row],[FECHA PROG.]])</f>
        <v>2018</v>
      </c>
      <c r="R1120" s="8">
        <f ca="1">360-SUMIFS(Tabla1[HORAS],Tabla1[MÁQUINA],Tabla1[[#This Row],[MÁQUINA]],Tabla1[AÑO],Tabla1[[#This Row],[AÑO]],Tabla1[MES],Tabla1[[#This Row],[MES]])</f>
        <v>357.58333333333331</v>
      </c>
      <c r="S1120" s="17">
        <f ca="1">Tabla1[[#This Row],[HORAS DISPONIBLES]]/360</f>
        <v>0.99328703703703702</v>
      </c>
    </row>
    <row r="1121" spans="1:19" x14ac:dyDescent="0.2">
      <c r="A1121" s="1" t="s">
        <v>186</v>
      </c>
      <c r="B1121" s="1" t="s">
        <v>96</v>
      </c>
      <c r="C1121" s="1" t="str">
        <f ca="1">VLOOKUP(RANDBETWEEN(1,13),Tablas!$N$7:$O$19,2,0)</f>
        <v>DRAGAS</v>
      </c>
      <c r="E1121" s="1" t="s">
        <v>18</v>
      </c>
      <c r="F1121" s="1">
        <v>201</v>
      </c>
      <c r="G1121" s="1" t="s">
        <v>55</v>
      </c>
      <c r="H1121" s="1">
        <v>1911</v>
      </c>
      <c r="I1121" s="2">
        <f t="shared" ca="1" si="17"/>
        <v>43253</v>
      </c>
      <c r="J1121" s="1" t="str">
        <f ca="1">IFERROR(IF(YEAR(Tabla1[[#This Row],[FECHA EJEC.]])&gt;0,"CONFORME","STANDBY"),"PENDIENTE")</f>
        <v>CONFORME</v>
      </c>
      <c r="K1121" s="2">
        <f ca="1">IF(VLOOKUP(RANDBETWEEN(1,20),Tablas!$Q$6:$R$25,2,0)=0,"",Tabla1[[#This Row],[FECHA PROG.]]+VLOOKUP(RANDBETWEEN(1,20),Tablas!$Q$6:$R$25,2,0))</f>
        <v>43257</v>
      </c>
      <c r="L1121" s="7">
        <f ca="1">IF(Tabla1[[#This Row],[FECHA EJEC.]]="","",TIME(RANDBETWEEN(9,15),RANDBETWEEN(10,40),0))</f>
        <v>0.55000000000000004</v>
      </c>
      <c r="M1121" s="7">
        <f ca="1">IF(Tabla1[[#This Row],[FECHA EJEC.]]="","",Tabla1[[#This Row],[HORA INICIO]]+TIME(RANDBETWEEN(1,4),RANDBETWEEN(10,30),0))</f>
        <v>0.73541666666666672</v>
      </c>
      <c r="N1121" s="8">
        <f ca="1">IF(Tabla1[[#This Row],[FECHA EJEC.]]="","",HOUR(Tabla1[[#This Row],[HORA TERMINO]]-Tabla1[[#This Row],[HORA INICIO]])+MINUTE(Tabla1[[#This Row],[HORA TERMINO]]-Tabla1[[#This Row],[HORA INICIO]])/60)</f>
        <v>4.45</v>
      </c>
      <c r="O1121" s="1" t="str">
        <f ca="1">IF(AND(K1121=I1121,J1121="CONFORME"),"FECHA CUMPLIDA",IF(J1121="STAND BY","STAND BY",IF(J1121=""," ",IF(Tabla1[[#This Row],[FECHA EJEC.]]="","PENDIENTE",CONCATENATE("RETRASO DE ",(K1121-I1121)," DIAS")))))</f>
        <v>RETRASO DE 4 DIAS</v>
      </c>
      <c r="P1121" s="2" t="str">
        <f ca="1">VLOOKUP(MONTH(Tabla1[[#This Row],[FECHA PROG.]]),Tabla2[],2,0)</f>
        <v>Jun</v>
      </c>
      <c r="Q1121" s="1">
        <f ca="1">YEAR(Tabla1[[#This Row],[FECHA PROG.]])</f>
        <v>2018</v>
      </c>
      <c r="R1121" s="8">
        <f ca="1">360-SUMIFS(Tabla1[HORAS],Tabla1[MÁQUINA],Tabla1[[#This Row],[MÁQUINA]],Tabla1[AÑO],Tabla1[[#This Row],[AÑO]],Tabla1[MES],Tabla1[[#This Row],[MES]])</f>
        <v>355.55</v>
      </c>
      <c r="S1121" s="17">
        <f ca="1">Tabla1[[#This Row],[HORAS DISPONIBLES]]/360</f>
        <v>0.98763888888888896</v>
      </c>
    </row>
    <row r="1122" spans="1:19" x14ac:dyDescent="0.2">
      <c r="A1122" s="1" t="s">
        <v>139</v>
      </c>
      <c r="B1122" s="1" t="s">
        <v>32</v>
      </c>
      <c r="C1122" s="1" t="str">
        <f ca="1">VLOOKUP(RANDBETWEEN(1,13),Tablas!$N$7:$O$19,2,0)</f>
        <v>MOTOTRAILLA</v>
      </c>
      <c r="D1122" s="1" t="s">
        <v>12</v>
      </c>
      <c r="E1122" s="1" t="s">
        <v>13</v>
      </c>
      <c r="F1122" s="1">
        <v>106</v>
      </c>
      <c r="G1122" s="1" t="s">
        <v>29</v>
      </c>
      <c r="H1122" s="1">
        <v>908</v>
      </c>
      <c r="I1122" s="2">
        <f t="shared" ca="1" si="17"/>
        <v>43249</v>
      </c>
      <c r="J1122" s="1" t="str">
        <f ca="1">IFERROR(IF(YEAR(Tabla1[[#This Row],[FECHA EJEC.]])&gt;0,"CONFORME","STANDBY"),"PENDIENTE")</f>
        <v>PENDIENTE</v>
      </c>
      <c r="K1122" s="2" t="str">
        <f ca="1">IF(VLOOKUP(RANDBETWEEN(1,20),Tablas!$Q$6:$R$25,2,0)=0,"",Tabla1[[#This Row],[FECHA PROG.]]+VLOOKUP(RANDBETWEEN(1,20),Tablas!$Q$6:$R$25,2,0))</f>
        <v/>
      </c>
      <c r="L1122" s="7" t="str">
        <f ca="1">IF(Tabla1[[#This Row],[FECHA EJEC.]]="","",TIME(RANDBETWEEN(9,15),RANDBETWEEN(10,40),0))</f>
        <v/>
      </c>
      <c r="M1122" s="7" t="str">
        <f ca="1">IF(Tabla1[[#This Row],[FECHA EJEC.]]="","",Tabla1[[#This Row],[HORA INICIO]]+TIME(RANDBETWEEN(1,4),RANDBETWEEN(10,30),0))</f>
        <v/>
      </c>
      <c r="N1122" s="8" t="str">
        <f ca="1">IF(Tabla1[[#This Row],[FECHA EJEC.]]="","",HOUR(Tabla1[[#This Row],[HORA TERMINO]]-Tabla1[[#This Row],[HORA INICIO]])+MINUTE(Tabla1[[#This Row],[HORA TERMINO]]-Tabla1[[#This Row],[HORA INICIO]])/60)</f>
        <v/>
      </c>
      <c r="O1122" s="1" t="str">
        <f ca="1">IF(AND(K1122=I1122,J1122="CONFORME"),"FECHA CUMPLIDA",IF(J1122="STAND BY","STAND BY",IF(J1122=""," ",IF(Tabla1[[#This Row],[FECHA EJEC.]]="","PENDIENTE",CONCATENATE("RETRASO DE ",(K1122-I1122)," DIAS")))))</f>
        <v>PENDIENTE</v>
      </c>
      <c r="P1122" s="2" t="str">
        <f ca="1">VLOOKUP(MONTH(Tabla1[[#This Row],[FECHA PROG.]]),Tabla2[],2,0)</f>
        <v>May</v>
      </c>
      <c r="Q1122" s="1">
        <f ca="1">YEAR(Tabla1[[#This Row],[FECHA PROG.]])</f>
        <v>2018</v>
      </c>
      <c r="R1122" s="8">
        <f ca="1">360-SUMIFS(Tabla1[HORAS],Tabla1[MÁQUINA],Tabla1[[#This Row],[MÁQUINA]],Tabla1[AÑO],Tabla1[[#This Row],[AÑO]],Tabla1[MES],Tabla1[[#This Row],[MES]])</f>
        <v>335.8</v>
      </c>
      <c r="S1122" s="17">
        <f ca="1">Tabla1[[#This Row],[HORAS DISPONIBLES]]/360</f>
        <v>0.93277777777777782</v>
      </c>
    </row>
    <row r="1123" spans="1:19" x14ac:dyDescent="0.2">
      <c r="A1123" s="1" t="s">
        <v>139</v>
      </c>
      <c r="B1123" s="1" t="s">
        <v>32</v>
      </c>
      <c r="C1123" s="1" t="str">
        <f ca="1">VLOOKUP(RANDBETWEEN(1,13),Tablas!$N$7:$O$19,2,0)</f>
        <v>MOTONIVELADORA</v>
      </c>
      <c r="D1123" s="1" t="s">
        <v>12</v>
      </c>
      <c r="E1123" s="1" t="s">
        <v>18</v>
      </c>
      <c r="F1123" s="1">
        <v>106</v>
      </c>
      <c r="G1123" s="1" t="s">
        <v>55</v>
      </c>
      <c r="H1123" s="1">
        <v>1911</v>
      </c>
      <c r="I1123" s="2">
        <f t="shared" ca="1" si="17"/>
        <v>43276</v>
      </c>
      <c r="J1123" s="1" t="str">
        <f ca="1">IFERROR(IF(YEAR(Tabla1[[#This Row],[FECHA EJEC.]])&gt;0,"CONFORME","STANDBY"),"PENDIENTE")</f>
        <v>CONFORME</v>
      </c>
      <c r="K1123" s="2">
        <f ca="1">IF(VLOOKUP(RANDBETWEEN(1,20),Tablas!$Q$6:$R$25,2,0)=0,"",Tabla1[[#This Row],[FECHA PROG.]]+VLOOKUP(RANDBETWEEN(1,20),Tablas!$Q$6:$R$25,2,0))</f>
        <v>43280</v>
      </c>
      <c r="L1123" s="7">
        <f ca="1">IF(Tabla1[[#This Row],[FECHA EJEC.]]="","",TIME(RANDBETWEEN(9,15),RANDBETWEEN(10,40),0))</f>
        <v>0.64444444444444449</v>
      </c>
      <c r="M1123" s="7">
        <f ca="1">IF(Tabla1[[#This Row],[FECHA EJEC.]]="","",Tabla1[[#This Row],[HORA INICIO]]+TIME(RANDBETWEEN(1,4),RANDBETWEEN(10,30),0))</f>
        <v>0.77916666666666667</v>
      </c>
      <c r="N1123" s="8">
        <f ca="1">IF(Tabla1[[#This Row],[FECHA EJEC.]]="","",HOUR(Tabla1[[#This Row],[HORA TERMINO]]-Tabla1[[#This Row],[HORA INICIO]])+MINUTE(Tabla1[[#This Row],[HORA TERMINO]]-Tabla1[[#This Row],[HORA INICIO]])/60)</f>
        <v>3.2333333333333334</v>
      </c>
      <c r="O1123" s="1" t="str">
        <f ca="1">IF(AND(K1123=I1123,J1123="CONFORME"),"FECHA CUMPLIDA",IF(J1123="STAND BY","STAND BY",IF(J1123=""," ",IF(Tabla1[[#This Row],[FECHA EJEC.]]="","PENDIENTE",CONCATENATE("RETRASO DE ",(K1123-I1123)," DIAS")))))</f>
        <v>RETRASO DE 4 DIAS</v>
      </c>
      <c r="P1123" s="2" t="str">
        <f ca="1">VLOOKUP(MONTH(Tabla1[[#This Row],[FECHA PROG.]]),Tabla2[],2,0)</f>
        <v>Jun</v>
      </c>
      <c r="Q1123" s="1">
        <f ca="1">YEAR(Tabla1[[#This Row],[FECHA PROG.]])</f>
        <v>2018</v>
      </c>
      <c r="R1123" s="8">
        <f ca="1">360-SUMIFS(Tabla1[HORAS],Tabla1[MÁQUINA],Tabla1[[#This Row],[MÁQUINA]],Tabla1[AÑO],Tabla1[[#This Row],[AÑO]],Tabla1[MES],Tabla1[[#This Row],[MES]])</f>
        <v>306.26666666666665</v>
      </c>
      <c r="S1123" s="17">
        <f ca="1">Tabla1[[#This Row],[HORAS DISPONIBLES]]/360</f>
        <v>0.85074074074074069</v>
      </c>
    </row>
    <row r="1124" spans="1:19" x14ac:dyDescent="0.2">
      <c r="A1124" s="1" t="s">
        <v>146</v>
      </c>
      <c r="B1124" s="1" t="s">
        <v>40</v>
      </c>
      <c r="C1124" s="1" t="str">
        <f ca="1">VLOOKUP(RANDBETWEEN(1,13),Tablas!$N$7:$O$19,2,0)</f>
        <v>MOTOTRAILLA</v>
      </c>
      <c r="D1124" s="1" t="s">
        <v>12</v>
      </c>
      <c r="E1124" s="1" t="s">
        <v>24</v>
      </c>
      <c r="F1124" s="1">
        <v>201</v>
      </c>
      <c r="G1124" s="1" t="s">
        <v>25</v>
      </c>
      <c r="H1124" s="1">
        <v>1168</v>
      </c>
      <c r="I1124" s="2">
        <f t="shared" ca="1" si="17"/>
        <v>43165</v>
      </c>
      <c r="J1124" s="1" t="str">
        <f ca="1">IFERROR(IF(YEAR(Tabla1[[#This Row],[FECHA EJEC.]])&gt;0,"CONFORME","STANDBY"),"PENDIENTE")</f>
        <v>PENDIENTE</v>
      </c>
      <c r="K1124" s="2" t="str">
        <f ca="1">IF(VLOOKUP(RANDBETWEEN(1,20),Tablas!$Q$6:$R$25,2,0)=0,"",Tabla1[[#This Row],[FECHA PROG.]]+VLOOKUP(RANDBETWEEN(1,20),Tablas!$Q$6:$R$25,2,0))</f>
        <v/>
      </c>
      <c r="L1124" s="7" t="str">
        <f ca="1">IF(Tabla1[[#This Row],[FECHA EJEC.]]="","",TIME(RANDBETWEEN(9,15),RANDBETWEEN(10,40),0))</f>
        <v/>
      </c>
      <c r="M1124" s="7" t="str">
        <f ca="1">IF(Tabla1[[#This Row],[FECHA EJEC.]]="","",Tabla1[[#This Row],[HORA INICIO]]+TIME(RANDBETWEEN(1,4),RANDBETWEEN(10,30),0))</f>
        <v/>
      </c>
      <c r="N1124" s="8" t="str">
        <f ca="1">IF(Tabla1[[#This Row],[FECHA EJEC.]]="","",HOUR(Tabla1[[#This Row],[HORA TERMINO]]-Tabla1[[#This Row],[HORA INICIO]])+MINUTE(Tabla1[[#This Row],[HORA TERMINO]]-Tabla1[[#This Row],[HORA INICIO]])/60)</f>
        <v/>
      </c>
      <c r="O1124" s="1" t="str">
        <f ca="1">IF(AND(K1124=I1124,J1124="CONFORME"),"FECHA CUMPLIDA",IF(J1124="STAND BY","STAND BY",IF(J1124=""," ",IF(Tabla1[[#This Row],[FECHA EJEC.]]="","PENDIENTE",CONCATENATE("RETRASO DE ",(K1124-I1124)," DIAS")))))</f>
        <v>PENDIENTE</v>
      </c>
      <c r="P1124" s="2" t="str">
        <f ca="1">VLOOKUP(MONTH(Tabla1[[#This Row],[FECHA PROG.]]),Tabla2[],2,0)</f>
        <v>Mar</v>
      </c>
      <c r="Q1124" s="1">
        <f ca="1">YEAR(Tabla1[[#This Row],[FECHA PROG.]])</f>
        <v>2018</v>
      </c>
      <c r="R1124" s="8">
        <f ca="1">360-SUMIFS(Tabla1[HORAS],Tabla1[MÁQUINA],Tabla1[[#This Row],[MÁQUINA]],Tabla1[AÑO],Tabla1[[#This Row],[AÑO]],Tabla1[MES],Tabla1[[#This Row],[MES]])</f>
        <v>354.46666666666664</v>
      </c>
      <c r="S1124" s="17">
        <f ca="1">Tabla1[[#This Row],[HORAS DISPONIBLES]]/360</f>
        <v>0.98462962962962952</v>
      </c>
    </row>
    <row r="1125" spans="1:19" x14ac:dyDescent="0.2">
      <c r="A1125" s="1" t="s">
        <v>141</v>
      </c>
      <c r="B1125" s="1" t="s">
        <v>41</v>
      </c>
      <c r="C1125" s="1" t="str">
        <f ca="1">VLOOKUP(RANDBETWEEN(1,13),Tablas!$N$7:$O$19,2,0)</f>
        <v>COMPACTADORA</v>
      </c>
      <c r="D1125" s="1" t="s">
        <v>12</v>
      </c>
      <c r="E1125" s="1" t="s">
        <v>13</v>
      </c>
      <c r="F1125" s="1">
        <v>107</v>
      </c>
      <c r="G1125" s="1" t="s">
        <v>14</v>
      </c>
      <c r="H1125" s="1">
        <v>1420</v>
      </c>
      <c r="I1125" s="2">
        <f t="shared" ca="1" si="17"/>
        <v>43498</v>
      </c>
      <c r="J1125" s="1" t="str">
        <f ca="1">IFERROR(IF(YEAR(Tabla1[[#This Row],[FECHA EJEC.]])&gt;0,"CONFORME","STANDBY"),"PENDIENTE")</f>
        <v>CONFORME</v>
      </c>
      <c r="K1125" s="2">
        <f ca="1">IF(VLOOKUP(RANDBETWEEN(1,20),Tablas!$Q$6:$R$25,2,0)=0,"",Tabla1[[#This Row],[FECHA PROG.]]+VLOOKUP(RANDBETWEEN(1,20),Tablas!$Q$6:$R$25,2,0))</f>
        <v>43502</v>
      </c>
      <c r="L1125" s="7">
        <f ca="1">IF(Tabla1[[#This Row],[FECHA EJEC.]]="","",TIME(RANDBETWEEN(9,15),RANDBETWEEN(10,40),0))</f>
        <v>0.46666666666666667</v>
      </c>
      <c r="M1125" s="7">
        <f ca="1">IF(Tabla1[[#This Row],[FECHA EJEC.]]="","",Tabla1[[#This Row],[HORA INICIO]]+TIME(RANDBETWEEN(1,4),RANDBETWEEN(10,30),0))</f>
        <v>0.61111111111111116</v>
      </c>
      <c r="N1125" s="8">
        <f ca="1">IF(Tabla1[[#This Row],[FECHA EJEC.]]="","",HOUR(Tabla1[[#This Row],[HORA TERMINO]]-Tabla1[[#This Row],[HORA INICIO]])+MINUTE(Tabla1[[#This Row],[HORA TERMINO]]-Tabla1[[#This Row],[HORA INICIO]])/60)</f>
        <v>3.4666666666666668</v>
      </c>
      <c r="O1125" s="1" t="str">
        <f ca="1">IF(AND(K1125=I1125,J1125="CONFORME"),"FECHA CUMPLIDA",IF(J1125="STAND BY","STAND BY",IF(J1125=""," ",IF(Tabla1[[#This Row],[FECHA EJEC.]]="","PENDIENTE",CONCATENATE("RETRASO DE ",(K1125-I1125)," DIAS")))))</f>
        <v>RETRASO DE 4 DIAS</v>
      </c>
      <c r="P1125" s="2" t="str">
        <f ca="1">VLOOKUP(MONTH(Tabla1[[#This Row],[FECHA PROG.]]),Tabla2[],2,0)</f>
        <v>Feb</v>
      </c>
      <c r="Q1125" s="1">
        <f ca="1">YEAR(Tabla1[[#This Row],[FECHA PROG.]])</f>
        <v>2019</v>
      </c>
      <c r="R1125" s="8">
        <f ca="1">360-SUMIFS(Tabla1[HORAS],Tabla1[MÁQUINA],Tabla1[[#This Row],[MÁQUINA]],Tabla1[AÑO],Tabla1[[#This Row],[AÑO]],Tabla1[MES],Tabla1[[#This Row],[MES]])</f>
        <v>348.63333333333333</v>
      </c>
      <c r="S1125" s="17">
        <f ca="1">Tabla1[[#This Row],[HORAS DISPONIBLES]]/360</f>
        <v>0.96842592592592591</v>
      </c>
    </row>
    <row r="1126" spans="1:19" x14ac:dyDescent="0.2">
      <c r="A1126" s="1" t="s">
        <v>153</v>
      </c>
      <c r="B1126" s="1" t="s">
        <v>60</v>
      </c>
      <c r="C1126" s="1" t="str">
        <f ca="1">VLOOKUP(RANDBETWEEN(1,13),Tablas!$N$7:$O$19,2,0)</f>
        <v>RETROEXCAVADORA</v>
      </c>
      <c r="E1126" s="1" t="s">
        <v>18</v>
      </c>
      <c r="F1126" s="1">
        <v>107</v>
      </c>
      <c r="G1126" s="1" t="s">
        <v>106</v>
      </c>
      <c r="H1126" s="1">
        <v>2171</v>
      </c>
      <c r="I1126" s="2">
        <f t="shared" ca="1" si="17"/>
        <v>43243</v>
      </c>
      <c r="J1126" s="1" t="str">
        <f ca="1">IFERROR(IF(YEAR(Tabla1[[#This Row],[FECHA EJEC.]])&gt;0,"CONFORME","STANDBY"),"PENDIENTE")</f>
        <v>CONFORME</v>
      </c>
      <c r="K1126" s="2">
        <f ca="1">IF(VLOOKUP(RANDBETWEEN(1,20),Tablas!$Q$6:$R$25,2,0)=0,"",Tabla1[[#This Row],[FECHA PROG.]]+VLOOKUP(RANDBETWEEN(1,20),Tablas!$Q$6:$R$25,2,0))</f>
        <v>43246</v>
      </c>
      <c r="L1126" s="7">
        <f ca="1">IF(Tabla1[[#This Row],[FECHA EJEC.]]="","",TIME(RANDBETWEEN(9,15),RANDBETWEEN(10,40),0))</f>
        <v>0.52083333333333337</v>
      </c>
      <c r="M1126" s="7">
        <f ca="1">IF(Tabla1[[#This Row],[FECHA EJEC.]]="","",Tabla1[[#This Row],[HORA INICIO]]+TIME(RANDBETWEEN(1,4),RANDBETWEEN(10,30),0))</f>
        <v>0.62430555555555556</v>
      </c>
      <c r="N1126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1126" s="1" t="str">
        <f ca="1">IF(AND(K1126=I1126,J1126="CONFORME"),"FECHA CUMPLIDA",IF(J1126="STAND BY","STAND BY",IF(J1126=""," ",IF(Tabla1[[#This Row],[FECHA EJEC.]]="","PENDIENTE",CONCATENATE("RETRASO DE ",(K1126-I1126)," DIAS")))))</f>
        <v>RETRASO DE 3 DIAS</v>
      </c>
      <c r="P1126" s="2" t="str">
        <f ca="1">VLOOKUP(MONTH(Tabla1[[#This Row],[FECHA PROG.]]),Tabla2[],2,0)</f>
        <v>May</v>
      </c>
      <c r="Q1126" s="1">
        <f ca="1">YEAR(Tabla1[[#This Row],[FECHA PROG.]])</f>
        <v>2018</v>
      </c>
      <c r="R1126" s="8">
        <f ca="1">360-SUMIFS(Tabla1[HORAS],Tabla1[MÁQUINA],Tabla1[[#This Row],[MÁQUINA]],Tabla1[AÑO],Tabla1[[#This Row],[AÑO]],Tabla1[MES],Tabla1[[#This Row],[MES]])</f>
        <v>355.16666666666669</v>
      </c>
      <c r="S1126" s="17">
        <f ca="1">Tabla1[[#This Row],[HORAS DISPONIBLES]]/360</f>
        <v>0.98657407407407416</v>
      </c>
    </row>
    <row r="1127" spans="1:19" x14ac:dyDescent="0.2">
      <c r="A1127" s="1" t="s">
        <v>189</v>
      </c>
      <c r="B1127" s="1" t="s">
        <v>98</v>
      </c>
      <c r="C1127" s="1" t="str">
        <f ca="1">VLOOKUP(RANDBETWEEN(1,13),Tablas!$N$7:$O$19,2,0)</f>
        <v>MOTONIVELADORA</v>
      </c>
      <c r="E1127" s="1" t="s">
        <v>21</v>
      </c>
      <c r="F1127" s="1">
        <v>201</v>
      </c>
      <c r="G1127" s="1" t="s">
        <v>55</v>
      </c>
      <c r="H1127" s="1">
        <v>1911</v>
      </c>
      <c r="I1127" s="2">
        <f t="shared" ca="1" si="17"/>
        <v>43400</v>
      </c>
      <c r="J1127" s="1" t="str">
        <f ca="1">IFERROR(IF(YEAR(Tabla1[[#This Row],[FECHA EJEC.]])&gt;0,"CONFORME","STANDBY"),"PENDIENTE")</f>
        <v>PENDIENTE</v>
      </c>
      <c r="K1127" s="2" t="str">
        <f ca="1">IF(VLOOKUP(RANDBETWEEN(1,20),Tablas!$Q$6:$R$25,2,0)=0,"",Tabla1[[#This Row],[FECHA PROG.]]+VLOOKUP(RANDBETWEEN(1,20),Tablas!$Q$6:$R$25,2,0))</f>
        <v/>
      </c>
      <c r="L1127" s="7" t="str">
        <f ca="1">IF(Tabla1[[#This Row],[FECHA EJEC.]]="","",TIME(RANDBETWEEN(9,15),RANDBETWEEN(10,40),0))</f>
        <v/>
      </c>
      <c r="M1127" s="7" t="str">
        <f ca="1">IF(Tabla1[[#This Row],[FECHA EJEC.]]="","",Tabla1[[#This Row],[HORA INICIO]]+TIME(RANDBETWEEN(1,4),RANDBETWEEN(10,30),0))</f>
        <v/>
      </c>
      <c r="N1127" s="8" t="str">
        <f ca="1">IF(Tabla1[[#This Row],[FECHA EJEC.]]="","",HOUR(Tabla1[[#This Row],[HORA TERMINO]]-Tabla1[[#This Row],[HORA INICIO]])+MINUTE(Tabla1[[#This Row],[HORA TERMINO]]-Tabla1[[#This Row],[HORA INICIO]])/60)</f>
        <v/>
      </c>
      <c r="O1127" s="1" t="str">
        <f ca="1">IF(AND(K1127=I1127,J1127="CONFORME"),"FECHA CUMPLIDA",IF(J1127="STAND BY","STAND BY",IF(J1127=""," ",IF(Tabla1[[#This Row],[FECHA EJEC.]]="","PENDIENTE",CONCATENATE("RETRASO DE ",(K1127-I1127)," DIAS")))))</f>
        <v>PENDIENTE</v>
      </c>
      <c r="P1127" s="2" t="str">
        <f ca="1">VLOOKUP(MONTH(Tabla1[[#This Row],[FECHA PROG.]]),Tabla2[],2,0)</f>
        <v>Oct</v>
      </c>
      <c r="Q1127" s="1">
        <f ca="1">YEAR(Tabla1[[#This Row],[FECHA PROG.]])</f>
        <v>2018</v>
      </c>
      <c r="R1127" s="8">
        <f ca="1">360-SUMIFS(Tabla1[HORAS],Tabla1[MÁQUINA],Tabla1[[#This Row],[MÁQUINA]],Tabla1[AÑO],Tabla1[[#This Row],[AÑO]],Tabla1[MES],Tabla1[[#This Row],[MES]])</f>
        <v>360</v>
      </c>
      <c r="S1127" s="17">
        <f ca="1">Tabla1[[#This Row],[HORAS DISPONIBLES]]/360</f>
        <v>1</v>
      </c>
    </row>
    <row r="1128" spans="1:19" x14ac:dyDescent="0.2">
      <c r="A1128" s="1" t="s">
        <v>188</v>
      </c>
      <c r="B1128" s="1" t="s">
        <v>35</v>
      </c>
      <c r="C1128" s="1" t="str">
        <f ca="1">VLOOKUP(RANDBETWEEN(1,13),Tablas!$N$7:$O$19,2,0)</f>
        <v>TRACTORES</v>
      </c>
      <c r="D1128" s="1" t="s">
        <v>12</v>
      </c>
      <c r="E1128" s="1" t="s">
        <v>13</v>
      </c>
      <c r="F1128" s="1">
        <v>106</v>
      </c>
      <c r="G1128" s="1" t="s">
        <v>29</v>
      </c>
      <c r="H1128" s="1">
        <v>908</v>
      </c>
      <c r="I1128" s="2">
        <f t="shared" ca="1" si="17"/>
        <v>43108</v>
      </c>
      <c r="J1128" s="1" t="str">
        <f ca="1">IFERROR(IF(YEAR(Tabla1[[#This Row],[FECHA EJEC.]])&gt;0,"CONFORME","STANDBY"),"PENDIENTE")</f>
        <v>CONFORME</v>
      </c>
      <c r="K1128" s="2">
        <f ca="1">IF(VLOOKUP(RANDBETWEEN(1,20),Tablas!$Q$6:$R$25,2,0)=0,"",Tabla1[[#This Row],[FECHA PROG.]]+VLOOKUP(RANDBETWEEN(1,20),Tablas!$Q$6:$R$25,2,0))</f>
        <v>43109</v>
      </c>
      <c r="L1128" s="7">
        <f ca="1">IF(Tabla1[[#This Row],[FECHA EJEC.]]="","",TIME(RANDBETWEEN(9,15),RANDBETWEEN(10,40),0))</f>
        <v>0.51527777777777772</v>
      </c>
      <c r="M1128" s="7">
        <f ca="1">IF(Tabla1[[#This Row],[FECHA EJEC.]]="","",Tabla1[[#This Row],[HORA INICIO]]+TIME(RANDBETWEEN(1,4),RANDBETWEEN(10,30),0))</f>
        <v>0.61041666666666661</v>
      </c>
      <c r="N1128" s="8">
        <f ca="1">IF(Tabla1[[#This Row],[FECHA EJEC.]]="","",HOUR(Tabla1[[#This Row],[HORA TERMINO]]-Tabla1[[#This Row],[HORA INICIO]])+MINUTE(Tabla1[[#This Row],[HORA TERMINO]]-Tabla1[[#This Row],[HORA INICIO]])/60)</f>
        <v>2.2833333333333332</v>
      </c>
      <c r="O1128" s="1" t="str">
        <f ca="1">IF(AND(K1128=I1128,J1128="CONFORME"),"FECHA CUMPLIDA",IF(J1128="STAND BY","STAND BY",IF(J1128=""," ",IF(Tabla1[[#This Row],[FECHA EJEC.]]="","PENDIENTE",CONCATENATE("RETRASO DE ",(K1128-I1128)," DIAS")))))</f>
        <v>RETRASO DE 1 DIAS</v>
      </c>
      <c r="P1128" s="2" t="str">
        <f ca="1">VLOOKUP(MONTH(Tabla1[[#This Row],[FECHA PROG.]]),Tabla2[],2,0)</f>
        <v>Ene</v>
      </c>
      <c r="Q1128" s="1">
        <f ca="1">YEAR(Tabla1[[#This Row],[FECHA PROG.]])</f>
        <v>2018</v>
      </c>
      <c r="R1128" s="8">
        <f ca="1">360-SUMIFS(Tabla1[HORAS],Tabla1[MÁQUINA],Tabla1[[#This Row],[MÁQUINA]],Tabla1[AÑO],Tabla1[[#This Row],[AÑO]],Tabla1[MES],Tabla1[[#This Row],[MES]])</f>
        <v>331.1</v>
      </c>
      <c r="S1128" s="17">
        <f ca="1">Tabla1[[#This Row],[HORAS DISPONIBLES]]/360</f>
        <v>0.91972222222222233</v>
      </c>
    </row>
    <row r="1129" spans="1:19" x14ac:dyDescent="0.2">
      <c r="A1129" s="1" t="s">
        <v>188</v>
      </c>
      <c r="B1129" s="1" t="s">
        <v>35</v>
      </c>
      <c r="C1129" s="1" t="str">
        <f ca="1">VLOOKUP(RANDBETWEEN(1,13),Tablas!$N$7:$O$19,2,0)</f>
        <v>PAVIMENTADORA</v>
      </c>
      <c r="D1129" s="1" t="s">
        <v>12</v>
      </c>
      <c r="E1129" s="1" t="s">
        <v>18</v>
      </c>
      <c r="F1129" s="1">
        <v>106</v>
      </c>
      <c r="G1129" s="1" t="s">
        <v>55</v>
      </c>
      <c r="H1129" s="1">
        <v>1911</v>
      </c>
      <c r="I1129" s="2">
        <f t="shared" ca="1" si="17"/>
        <v>43182</v>
      </c>
      <c r="J1129" s="1" t="str">
        <f ca="1">IFERROR(IF(YEAR(Tabla1[[#This Row],[FECHA EJEC.]])&gt;0,"CONFORME","STANDBY"),"PENDIENTE")</f>
        <v>CONFORME</v>
      </c>
      <c r="K1129" s="2">
        <f ca="1">IF(VLOOKUP(RANDBETWEEN(1,20),Tablas!$Q$6:$R$25,2,0)=0,"",Tabla1[[#This Row],[FECHA PROG.]]+VLOOKUP(RANDBETWEEN(1,20),Tablas!$Q$6:$R$25,2,0))</f>
        <v>43182</v>
      </c>
      <c r="L1129" s="7">
        <f ca="1">IF(Tabla1[[#This Row],[FECHA EJEC.]]="","",TIME(RANDBETWEEN(9,15),RANDBETWEEN(10,40),0))</f>
        <v>0.51597222222222228</v>
      </c>
      <c r="M1129" s="7">
        <f ca="1">IF(Tabla1[[#This Row],[FECHA EJEC.]]="","",Tabla1[[#This Row],[HORA INICIO]]+TIME(RANDBETWEEN(1,4),RANDBETWEEN(10,30),0))</f>
        <v>0.56666666666666676</v>
      </c>
      <c r="N1129" s="8">
        <f ca="1">IF(Tabla1[[#This Row],[FECHA EJEC.]]="","",HOUR(Tabla1[[#This Row],[HORA TERMINO]]-Tabla1[[#This Row],[HORA INICIO]])+MINUTE(Tabla1[[#This Row],[HORA TERMINO]]-Tabla1[[#This Row],[HORA INICIO]])/60)</f>
        <v>1.2166666666666668</v>
      </c>
      <c r="O1129" s="1" t="str">
        <f ca="1">IF(AND(K1129=I1129,J1129="CONFORME"),"FECHA CUMPLIDA",IF(J1129="STAND BY","STAND BY",IF(J1129=""," ",IF(Tabla1[[#This Row],[FECHA EJEC.]]="","PENDIENTE",CONCATENATE("RETRASO DE ",(K1129-I1129)," DIAS")))))</f>
        <v>FECHA CUMPLIDA</v>
      </c>
      <c r="P1129" s="2" t="str">
        <f ca="1">VLOOKUP(MONTH(Tabla1[[#This Row],[FECHA PROG.]]),Tabla2[],2,0)</f>
        <v>Mar</v>
      </c>
      <c r="Q1129" s="1">
        <f ca="1">YEAR(Tabla1[[#This Row],[FECHA PROG.]])</f>
        <v>2018</v>
      </c>
      <c r="R1129" s="8">
        <f ca="1">360-SUMIFS(Tabla1[HORAS],Tabla1[MÁQUINA],Tabla1[[#This Row],[MÁQUINA]],Tabla1[AÑO],Tabla1[[#This Row],[AÑO]],Tabla1[MES],Tabla1[[#This Row],[MES]])</f>
        <v>343.01666666666665</v>
      </c>
      <c r="S1129" s="17">
        <f ca="1">Tabla1[[#This Row],[HORAS DISPONIBLES]]/360</f>
        <v>0.95282407407407399</v>
      </c>
    </row>
    <row r="1130" spans="1:19" x14ac:dyDescent="0.2">
      <c r="A1130" s="1" t="s">
        <v>148</v>
      </c>
      <c r="B1130" s="1" t="s">
        <v>43</v>
      </c>
      <c r="C1130" s="1" t="str">
        <f ca="1">VLOOKUP(RANDBETWEEN(1,13),Tablas!$N$7:$O$19,2,0)</f>
        <v>LAS VOLQUETAS</v>
      </c>
      <c r="D1130" s="1" t="s">
        <v>12</v>
      </c>
      <c r="E1130" s="1" t="s">
        <v>24</v>
      </c>
      <c r="F1130" s="1">
        <v>201</v>
      </c>
      <c r="G1130" s="1" t="s">
        <v>25</v>
      </c>
      <c r="H1130" s="1">
        <v>1168</v>
      </c>
      <c r="I1130" s="2">
        <f t="shared" ca="1" si="17"/>
        <v>43241</v>
      </c>
      <c r="J1130" s="1" t="str">
        <f ca="1">IFERROR(IF(YEAR(Tabla1[[#This Row],[FECHA EJEC.]])&gt;0,"CONFORME","STANDBY"),"PENDIENTE")</f>
        <v>PENDIENTE</v>
      </c>
      <c r="K1130" s="2" t="str">
        <f ca="1">IF(VLOOKUP(RANDBETWEEN(1,20),Tablas!$Q$6:$R$25,2,0)=0,"",Tabla1[[#This Row],[FECHA PROG.]]+VLOOKUP(RANDBETWEEN(1,20),Tablas!$Q$6:$R$25,2,0))</f>
        <v/>
      </c>
      <c r="L1130" s="7" t="str">
        <f ca="1">IF(Tabla1[[#This Row],[FECHA EJEC.]]="","",TIME(RANDBETWEEN(9,15),RANDBETWEEN(10,40),0))</f>
        <v/>
      </c>
      <c r="M1130" s="7" t="str">
        <f ca="1">IF(Tabla1[[#This Row],[FECHA EJEC.]]="","",Tabla1[[#This Row],[HORA INICIO]]+TIME(RANDBETWEEN(1,4),RANDBETWEEN(10,30),0))</f>
        <v/>
      </c>
      <c r="N1130" s="8" t="str">
        <f ca="1">IF(Tabla1[[#This Row],[FECHA EJEC.]]="","",HOUR(Tabla1[[#This Row],[HORA TERMINO]]-Tabla1[[#This Row],[HORA INICIO]])+MINUTE(Tabla1[[#This Row],[HORA TERMINO]]-Tabla1[[#This Row],[HORA INICIO]])/60)</f>
        <v/>
      </c>
      <c r="O1130" s="1" t="str">
        <f ca="1">IF(AND(K1130=I1130,J1130="CONFORME"),"FECHA CUMPLIDA",IF(J1130="STAND BY","STAND BY",IF(J1130=""," ",IF(Tabla1[[#This Row],[FECHA EJEC.]]="","PENDIENTE",CONCATENATE("RETRASO DE ",(K1130-I1130)," DIAS")))))</f>
        <v>PENDIENTE</v>
      </c>
      <c r="P1130" s="2" t="str">
        <f ca="1">VLOOKUP(MONTH(Tabla1[[#This Row],[FECHA PROG.]]),Tabla2[],2,0)</f>
        <v>May</v>
      </c>
      <c r="Q1130" s="1">
        <f ca="1">YEAR(Tabla1[[#This Row],[FECHA PROG.]])</f>
        <v>2018</v>
      </c>
      <c r="R1130" s="8">
        <f ca="1">360-SUMIFS(Tabla1[HORAS],Tabla1[MÁQUINA],Tabla1[[#This Row],[MÁQUINA]],Tabla1[AÑO],Tabla1[[#This Row],[AÑO]],Tabla1[MES],Tabla1[[#This Row],[MES]])</f>
        <v>356.7</v>
      </c>
      <c r="S1130" s="17">
        <f ca="1">Tabla1[[#This Row],[HORAS DISPONIBLES]]/360</f>
        <v>0.99083333333333334</v>
      </c>
    </row>
    <row r="1131" spans="1:19" x14ac:dyDescent="0.2">
      <c r="A1131" s="1" t="s">
        <v>134</v>
      </c>
      <c r="B1131" s="1" t="s">
        <v>44</v>
      </c>
      <c r="C1131" s="1" t="str">
        <f ca="1">VLOOKUP(RANDBETWEEN(1,13),Tablas!$N$7:$O$19,2,0)</f>
        <v>MOTONIVELADORA</v>
      </c>
      <c r="D1131" s="1" t="s">
        <v>12</v>
      </c>
      <c r="E1131" s="1" t="s">
        <v>13</v>
      </c>
      <c r="F1131" s="1">
        <v>107</v>
      </c>
      <c r="G1131" s="1" t="s">
        <v>14</v>
      </c>
      <c r="H1131" s="1">
        <v>1420</v>
      </c>
      <c r="I1131" s="2">
        <f t="shared" ca="1" si="17"/>
        <v>43418</v>
      </c>
      <c r="J1131" s="1" t="str">
        <f ca="1">IFERROR(IF(YEAR(Tabla1[[#This Row],[FECHA EJEC.]])&gt;0,"CONFORME","STANDBY"),"PENDIENTE")</f>
        <v>PENDIENTE</v>
      </c>
      <c r="K1131" s="2" t="str">
        <f ca="1">IF(VLOOKUP(RANDBETWEEN(1,20),Tablas!$Q$6:$R$25,2,0)=0,"",Tabla1[[#This Row],[FECHA PROG.]]+VLOOKUP(RANDBETWEEN(1,20),Tablas!$Q$6:$R$25,2,0))</f>
        <v/>
      </c>
      <c r="L1131" s="7" t="str">
        <f ca="1">IF(Tabla1[[#This Row],[FECHA EJEC.]]="","",TIME(RANDBETWEEN(9,15),RANDBETWEEN(10,40),0))</f>
        <v/>
      </c>
      <c r="M1131" s="7" t="str">
        <f ca="1">IF(Tabla1[[#This Row],[FECHA EJEC.]]="","",Tabla1[[#This Row],[HORA INICIO]]+TIME(RANDBETWEEN(1,4),RANDBETWEEN(10,30),0))</f>
        <v/>
      </c>
      <c r="N1131" s="8" t="str">
        <f ca="1">IF(Tabla1[[#This Row],[FECHA EJEC.]]="","",HOUR(Tabla1[[#This Row],[HORA TERMINO]]-Tabla1[[#This Row],[HORA INICIO]])+MINUTE(Tabla1[[#This Row],[HORA TERMINO]]-Tabla1[[#This Row],[HORA INICIO]])/60)</f>
        <v/>
      </c>
      <c r="O1131" s="1" t="str">
        <f ca="1">IF(AND(K1131=I1131,J1131="CONFORME"),"FECHA CUMPLIDA",IF(J1131="STAND BY","STAND BY",IF(J1131=""," ",IF(Tabla1[[#This Row],[FECHA EJEC.]]="","PENDIENTE",CONCATENATE("RETRASO DE ",(K1131-I1131)," DIAS")))))</f>
        <v>PENDIENTE</v>
      </c>
      <c r="P1131" s="2" t="str">
        <f ca="1">VLOOKUP(MONTH(Tabla1[[#This Row],[FECHA PROG.]]),Tabla2[],2,0)</f>
        <v>Nov</v>
      </c>
      <c r="Q1131" s="1">
        <f ca="1">YEAR(Tabla1[[#This Row],[FECHA PROG.]])</f>
        <v>2018</v>
      </c>
      <c r="R1131" s="8">
        <f ca="1">360-SUMIFS(Tabla1[HORAS],Tabla1[MÁQUINA],Tabla1[[#This Row],[MÁQUINA]],Tabla1[AÑO],Tabla1[[#This Row],[AÑO]],Tabla1[MES],Tabla1[[#This Row],[MES]])</f>
        <v>351.61666666666667</v>
      </c>
      <c r="S1131" s="17">
        <f ca="1">Tabla1[[#This Row],[HORAS DISPONIBLES]]/360</f>
        <v>0.97671296296296295</v>
      </c>
    </row>
    <row r="1132" spans="1:19" x14ac:dyDescent="0.2">
      <c r="A1132" s="1" t="s">
        <v>139</v>
      </c>
      <c r="B1132" s="1" t="s">
        <v>32</v>
      </c>
      <c r="C1132" s="1" t="str">
        <f ca="1">VLOOKUP(RANDBETWEEN(1,13),Tablas!$N$7:$O$19,2,0)</f>
        <v>CARGADORA</v>
      </c>
      <c r="D1132" s="1" t="s">
        <v>12</v>
      </c>
      <c r="E1132" s="1" t="s">
        <v>13</v>
      </c>
      <c r="F1132" s="1">
        <v>106</v>
      </c>
      <c r="G1132" s="1" t="s">
        <v>29</v>
      </c>
      <c r="H1132" s="1">
        <v>908</v>
      </c>
      <c r="I1132" s="2">
        <f t="shared" ca="1" si="17"/>
        <v>43183</v>
      </c>
      <c r="J1132" s="1" t="str">
        <f ca="1">IFERROR(IF(YEAR(Tabla1[[#This Row],[FECHA EJEC.]])&gt;0,"CONFORME","STANDBY"),"PENDIENTE")</f>
        <v>CONFORME</v>
      </c>
      <c r="K1132" s="2">
        <f ca="1">IF(VLOOKUP(RANDBETWEEN(1,20),Tablas!$Q$6:$R$25,2,0)=0,"",Tabla1[[#This Row],[FECHA PROG.]]+VLOOKUP(RANDBETWEEN(1,20),Tablas!$Q$6:$R$25,2,0))</f>
        <v>43187</v>
      </c>
      <c r="L1132" s="7">
        <f ca="1">IF(Tabla1[[#This Row],[FECHA EJEC.]]="","",TIME(RANDBETWEEN(9,15),RANDBETWEEN(10,40),0))</f>
        <v>0.61041666666666672</v>
      </c>
      <c r="M1132" s="7">
        <f ca="1">IF(Tabla1[[#This Row],[FECHA EJEC.]]="","",Tabla1[[#This Row],[HORA INICIO]]+TIME(RANDBETWEEN(1,4),RANDBETWEEN(10,30),0))</f>
        <v>0.74930555555555567</v>
      </c>
      <c r="N1132" s="8">
        <f ca="1">IF(Tabla1[[#This Row],[FECHA EJEC.]]="","",HOUR(Tabla1[[#This Row],[HORA TERMINO]]-Tabla1[[#This Row],[HORA INICIO]])+MINUTE(Tabla1[[#This Row],[HORA TERMINO]]-Tabla1[[#This Row],[HORA INICIO]])/60)</f>
        <v>3.3333333333333335</v>
      </c>
      <c r="O1132" s="1" t="str">
        <f ca="1">IF(AND(K1132=I1132,J1132="CONFORME"),"FECHA CUMPLIDA",IF(J1132="STAND BY","STAND BY",IF(J1132=""," ",IF(Tabla1[[#This Row],[FECHA EJEC.]]="","PENDIENTE",CONCATENATE("RETRASO DE ",(K1132-I1132)," DIAS")))))</f>
        <v>RETRASO DE 4 DIAS</v>
      </c>
      <c r="P1132" s="2" t="str">
        <f ca="1">VLOOKUP(MONTH(Tabla1[[#This Row],[FECHA PROG.]]),Tabla2[],2,0)</f>
        <v>Mar</v>
      </c>
      <c r="Q1132" s="1">
        <f ca="1">YEAR(Tabla1[[#This Row],[FECHA PROG.]])</f>
        <v>2018</v>
      </c>
      <c r="R1132" s="8">
        <f ca="1">360-SUMIFS(Tabla1[HORAS],Tabla1[MÁQUINA],Tabla1[[#This Row],[MÁQUINA]],Tabla1[AÑO],Tabla1[[#This Row],[AÑO]],Tabla1[MES],Tabla1[[#This Row],[MES]])</f>
        <v>303.93333333333334</v>
      </c>
      <c r="S1132" s="17">
        <f ca="1">Tabla1[[#This Row],[HORAS DISPONIBLES]]/360</f>
        <v>0.84425925925925926</v>
      </c>
    </row>
    <row r="1133" spans="1:19" x14ac:dyDescent="0.2">
      <c r="A1133" s="1" t="s">
        <v>139</v>
      </c>
      <c r="B1133" s="1" t="s">
        <v>32</v>
      </c>
      <c r="C1133" s="1" t="str">
        <f ca="1">VLOOKUP(RANDBETWEEN(1,13),Tablas!$N$7:$O$19,2,0)</f>
        <v>EXCAVADORA</v>
      </c>
      <c r="D1133" s="1" t="s">
        <v>12</v>
      </c>
      <c r="E1133" s="1" t="s">
        <v>18</v>
      </c>
      <c r="F1133" s="1">
        <v>106</v>
      </c>
      <c r="G1133" s="1" t="s">
        <v>55</v>
      </c>
      <c r="H1133" s="1">
        <v>1911</v>
      </c>
      <c r="I1133" s="2">
        <f t="shared" ca="1" si="17"/>
        <v>43532</v>
      </c>
      <c r="J1133" s="1" t="str">
        <f ca="1">IFERROR(IF(YEAR(Tabla1[[#This Row],[FECHA EJEC.]])&gt;0,"CONFORME","STANDBY"),"PENDIENTE")</f>
        <v>CONFORME</v>
      </c>
      <c r="K1133" s="2">
        <f ca="1">IF(VLOOKUP(RANDBETWEEN(1,20),Tablas!$Q$6:$R$25,2,0)=0,"",Tabla1[[#This Row],[FECHA PROG.]]+VLOOKUP(RANDBETWEEN(1,20),Tablas!$Q$6:$R$25,2,0))</f>
        <v>43532</v>
      </c>
      <c r="L1133" s="7">
        <f ca="1">IF(Tabla1[[#This Row],[FECHA EJEC.]]="","",TIME(RANDBETWEEN(9,15),RANDBETWEEN(10,40),0))</f>
        <v>0.44236111111111109</v>
      </c>
      <c r="M1133" s="7">
        <f ca="1">IF(Tabla1[[#This Row],[FECHA EJEC.]]="","",Tabla1[[#This Row],[HORA INICIO]]+TIME(RANDBETWEEN(1,4),RANDBETWEEN(10,30),0))</f>
        <v>0.6166666666666667</v>
      </c>
      <c r="N1133" s="8">
        <f ca="1">IF(Tabla1[[#This Row],[FECHA EJEC.]]="","",HOUR(Tabla1[[#This Row],[HORA TERMINO]]-Tabla1[[#This Row],[HORA INICIO]])+MINUTE(Tabla1[[#This Row],[HORA TERMINO]]-Tabla1[[#This Row],[HORA INICIO]])/60)</f>
        <v>4.1833333333333336</v>
      </c>
      <c r="O1133" s="1" t="str">
        <f ca="1">IF(AND(K1133=I1133,J1133="CONFORME"),"FECHA CUMPLIDA",IF(J1133="STAND BY","STAND BY",IF(J1133=""," ",IF(Tabla1[[#This Row],[FECHA EJEC.]]="","PENDIENTE",CONCATENATE("RETRASO DE ",(K1133-I1133)," DIAS")))))</f>
        <v>FECHA CUMPLIDA</v>
      </c>
      <c r="P1133" s="2" t="str">
        <f ca="1">VLOOKUP(MONTH(Tabla1[[#This Row],[FECHA PROG.]]),Tabla2[],2,0)</f>
        <v>Mar</v>
      </c>
      <c r="Q1133" s="1">
        <f ca="1">YEAR(Tabla1[[#This Row],[FECHA PROG.]])</f>
        <v>2019</v>
      </c>
      <c r="R1133" s="8">
        <f ca="1">360-SUMIFS(Tabla1[HORAS],Tabla1[MÁQUINA],Tabla1[[#This Row],[MÁQUINA]],Tabla1[AÑO],Tabla1[[#This Row],[AÑO]],Tabla1[MES],Tabla1[[#This Row],[MES]])</f>
        <v>300.46666666666664</v>
      </c>
      <c r="S1133" s="17">
        <f ca="1">Tabla1[[#This Row],[HORAS DISPONIBLES]]/360</f>
        <v>0.83462962962962961</v>
      </c>
    </row>
    <row r="1134" spans="1:19" x14ac:dyDescent="0.2">
      <c r="A1134" s="1" t="s">
        <v>142</v>
      </c>
      <c r="B1134" s="1" t="s">
        <v>33</v>
      </c>
      <c r="C1134" s="1" t="str">
        <f ca="1">VLOOKUP(RANDBETWEEN(1,13),Tablas!$N$7:$O$19,2,0)</f>
        <v>CARGADORA</v>
      </c>
      <c r="D1134" s="1" t="s">
        <v>12</v>
      </c>
      <c r="E1134" s="1" t="s">
        <v>24</v>
      </c>
      <c r="F1134" s="1">
        <v>201</v>
      </c>
      <c r="G1134" s="1" t="s">
        <v>25</v>
      </c>
      <c r="H1134" s="1">
        <v>1168</v>
      </c>
      <c r="I1134" s="2">
        <f t="shared" ca="1" si="17"/>
        <v>43388</v>
      </c>
      <c r="J1134" s="1" t="str">
        <f ca="1">IFERROR(IF(YEAR(Tabla1[[#This Row],[FECHA EJEC.]])&gt;0,"CONFORME","STANDBY"),"PENDIENTE")</f>
        <v>CONFORME</v>
      </c>
      <c r="K1134" s="2">
        <f ca="1">IF(VLOOKUP(RANDBETWEEN(1,20),Tablas!$Q$6:$R$25,2,0)=0,"",Tabla1[[#This Row],[FECHA PROG.]]+VLOOKUP(RANDBETWEEN(1,20),Tablas!$Q$6:$R$25,2,0))</f>
        <v>43388</v>
      </c>
      <c r="L1134" s="7">
        <f ca="1">IF(Tabla1[[#This Row],[FECHA EJEC.]]="","",TIME(RANDBETWEEN(9,15),RANDBETWEEN(10,40),0))</f>
        <v>0.43819444444444444</v>
      </c>
      <c r="M1134" s="7">
        <f ca="1">IF(Tabla1[[#This Row],[FECHA EJEC.]]="","",Tabla1[[#This Row],[HORA INICIO]]+TIME(RANDBETWEEN(1,4),RANDBETWEEN(10,30),0))</f>
        <v>0.49166666666666664</v>
      </c>
      <c r="N1134" s="8">
        <f ca="1">IF(Tabla1[[#This Row],[FECHA EJEC.]]="","",HOUR(Tabla1[[#This Row],[HORA TERMINO]]-Tabla1[[#This Row],[HORA INICIO]])+MINUTE(Tabla1[[#This Row],[HORA TERMINO]]-Tabla1[[#This Row],[HORA INICIO]])/60)</f>
        <v>1.2833333333333332</v>
      </c>
      <c r="O1134" s="1" t="str">
        <f ca="1">IF(AND(K1134=I1134,J1134="CONFORME"),"FECHA CUMPLIDA",IF(J1134="STAND BY","STAND BY",IF(J1134=""," ",IF(Tabla1[[#This Row],[FECHA EJEC.]]="","PENDIENTE",CONCATENATE("RETRASO DE ",(K1134-I1134)," DIAS")))))</f>
        <v>FECHA CUMPLIDA</v>
      </c>
      <c r="P1134" s="2" t="str">
        <f ca="1">VLOOKUP(MONTH(Tabla1[[#This Row],[FECHA PROG.]]),Tabla2[],2,0)</f>
        <v>Oct</v>
      </c>
      <c r="Q1134" s="1">
        <f ca="1">YEAR(Tabla1[[#This Row],[FECHA PROG.]])</f>
        <v>2018</v>
      </c>
      <c r="R1134" s="8">
        <f ca="1">360-SUMIFS(Tabla1[HORAS],Tabla1[MÁQUINA],Tabla1[[#This Row],[MÁQUINA]],Tabla1[AÑO],Tabla1[[#This Row],[AÑO]],Tabla1[MES],Tabla1[[#This Row],[MES]])</f>
        <v>347.71666666666664</v>
      </c>
      <c r="S1134" s="17">
        <f ca="1">Tabla1[[#This Row],[HORAS DISPONIBLES]]/360</f>
        <v>0.96587962962962959</v>
      </c>
    </row>
    <row r="1135" spans="1:19" x14ac:dyDescent="0.2">
      <c r="A1135" s="1" t="s">
        <v>139</v>
      </c>
      <c r="B1135" s="1" t="s">
        <v>28</v>
      </c>
      <c r="C1135" s="1" t="str">
        <f ca="1">VLOOKUP(RANDBETWEEN(1,13),Tablas!$N$7:$O$19,2,0)</f>
        <v>MOTONIVELADORA</v>
      </c>
      <c r="D1135" s="1" t="s">
        <v>12</v>
      </c>
      <c r="E1135" s="1" t="s">
        <v>18</v>
      </c>
      <c r="F1135" s="1">
        <v>106</v>
      </c>
      <c r="G1135" s="1" t="s">
        <v>55</v>
      </c>
      <c r="H1135" s="1">
        <v>1911</v>
      </c>
      <c r="I1135" s="2">
        <f t="shared" ca="1" si="17"/>
        <v>43501</v>
      </c>
      <c r="J1135" s="1" t="str">
        <f ca="1">IFERROR(IF(YEAR(Tabla1[[#This Row],[FECHA EJEC.]])&gt;0,"CONFORME","STANDBY"),"PENDIENTE")</f>
        <v>CONFORME</v>
      </c>
      <c r="K1135" s="2">
        <f ca="1">IF(VLOOKUP(RANDBETWEEN(1,20),Tablas!$Q$6:$R$25,2,0)=0,"",Tabla1[[#This Row],[FECHA PROG.]]+VLOOKUP(RANDBETWEEN(1,20),Tablas!$Q$6:$R$25,2,0))</f>
        <v>43504</v>
      </c>
      <c r="L1135" s="7">
        <f ca="1">IF(Tabla1[[#This Row],[FECHA EJEC.]]="","",TIME(RANDBETWEEN(9,15),RANDBETWEEN(10,40),0))</f>
        <v>0.64513888888888893</v>
      </c>
      <c r="M1135" s="7">
        <f ca="1">IF(Tabla1[[#This Row],[FECHA EJEC.]]="","",Tabla1[[#This Row],[HORA INICIO]]+TIME(RANDBETWEEN(1,4),RANDBETWEEN(10,30),0))</f>
        <v>0.73819444444444449</v>
      </c>
      <c r="N1135" s="8">
        <f ca="1">IF(Tabla1[[#This Row],[FECHA EJEC.]]="","",HOUR(Tabla1[[#This Row],[HORA TERMINO]]-Tabla1[[#This Row],[HORA INICIO]])+MINUTE(Tabla1[[#This Row],[HORA TERMINO]]-Tabla1[[#This Row],[HORA INICIO]])/60)</f>
        <v>2.2333333333333334</v>
      </c>
      <c r="O1135" s="1" t="str">
        <f ca="1">IF(AND(K1135=I1135,J1135="CONFORME"),"FECHA CUMPLIDA",IF(J1135="STAND BY","STAND BY",IF(J1135=""," ",IF(Tabla1[[#This Row],[FECHA EJEC.]]="","PENDIENTE",CONCATENATE("RETRASO DE ",(K1135-I1135)," DIAS")))))</f>
        <v>RETRASO DE 3 DIAS</v>
      </c>
      <c r="P1135" s="2" t="str">
        <f ca="1">VLOOKUP(MONTH(Tabla1[[#This Row],[FECHA PROG.]]),Tabla2[],2,0)</f>
        <v>Feb</v>
      </c>
      <c r="Q1135" s="1">
        <f ca="1">YEAR(Tabla1[[#This Row],[FECHA PROG.]])</f>
        <v>2019</v>
      </c>
      <c r="R1135" s="8">
        <f ca="1">360-SUMIFS(Tabla1[HORAS],Tabla1[MÁQUINA],Tabla1[[#This Row],[MÁQUINA]],Tabla1[AÑO],Tabla1[[#This Row],[AÑO]],Tabla1[MES],Tabla1[[#This Row],[MES]])</f>
        <v>312.64999999999998</v>
      </c>
      <c r="S1135" s="17">
        <f ca="1">Tabla1[[#This Row],[HORAS DISPONIBLES]]/360</f>
        <v>0.8684722222222222</v>
      </c>
    </row>
    <row r="1136" spans="1:19" x14ac:dyDescent="0.2">
      <c r="A1136" s="1" t="s">
        <v>139</v>
      </c>
      <c r="B1136" s="1" t="s">
        <v>28</v>
      </c>
      <c r="C1136" s="1" t="str">
        <f ca="1">VLOOKUP(RANDBETWEEN(1,13),Tablas!$N$7:$O$19,2,0)</f>
        <v>TRACTORES</v>
      </c>
      <c r="D1136" s="1" t="s">
        <v>12</v>
      </c>
      <c r="E1136" s="1" t="s">
        <v>13</v>
      </c>
      <c r="F1136" s="1">
        <v>106</v>
      </c>
      <c r="G1136" s="1" t="s">
        <v>29</v>
      </c>
      <c r="H1136" s="1">
        <v>2914</v>
      </c>
      <c r="I1136" s="2">
        <f t="shared" ca="1" si="17"/>
        <v>43417</v>
      </c>
      <c r="J1136" s="1" t="str">
        <f ca="1">IFERROR(IF(YEAR(Tabla1[[#This Row],[FECHA EJEC.]])&gt;0,"CONFORME","STANDBY"),"PENDIENTE")</f>
        <v>CONFORME</v>
      </c>
      <c r="K1136" s="2">
        <f ca="1">IF(VLOOKUP(RANDBETWEEN(1,20),Tablas!$Q$6:$R$25,2,0)=0,"",Tabla1[[#This Row],[FECHA PROG.]]+VLOOKUP(RANDBETWEEN(1,20),Tablas!$Q$6:$R$25,2,0))</f>
        <v>43418</v>
      </c>
      <c r="L1136" s="7">
        <f ca="1">IF(Tabla1[[#This Row],[FECHA EJEC.]]="","",TIME(RANDBETWEEN(9,15),RANDBETWEEN(10,40),0))</f>
        <v>0.46944444444444444</v>
      </c>
      <c r="M1136" s="7">
        <f ca="1">IF(Tabla1[[#This Row],[FECHA EJEC.]]="","",Tabla1[[#This Row],[HORA INICIO]]+TIME(RANDBETWEEN(1,4),RANDBETWEEN(10,30),0))</f>
        <v>0.51875000000000004</v>
      </c>
      <c r="N1136" s="8">
        <f ca="1">IF(Tabla1[[#This Row],[FECHA EJEC.]]="","",HOUR(Tabla1[[#This Row],[HORA TERMINO]]-Tabla1[[#This Row],[HORA INICIO]])+MINUTE(Tabla1[[#This Row],[HORA TERMINO]]-Tabla1[[#This Row],[HORA INICIO]])/60)</f>
        <v>1.1833333333333333</v>
      </c>
      <c r="O1136" s="1" t="str">
        <f ca="1">IF(AND(K1136=I1136,J1136="CONFORME"),"FECHA CUMPLIDA",IF(J1136="STAND BY","STAND BY",IF(J1136=""," ",IF(Tabla1[[#This Row],[FECHA EJEC.]]="","PENDIENTE",CONCATENATE("RETRASO DE ",(K1136-I1136)," DIAS")))))</f>
        <v>RETRASO DE 1 DIAS</v>
      </c>
      <c r="P1136" s="2" t="str">
        <f ca="1">VLOOKUP(MONTH(Tabla1[[#This Row],[FECHA PROG.]]),Tabla2[],2,0)</f>
        <v>Nov</v>
      </c>
      <c r="Q1136" s="1">
        <f ca="1">YEAR(Tabla1[[#This Row],[FECHA PROG.]])</f>
        <v>2018</v>
      </c>
      <c r="R1136" s="8">
        <f ca="1">360-SUMIFS(Tabla1[HORAS],Tabla1[MÁQUINA],Tabla1[[#This Row],[MÁQUINA]],Tabla1[AÑO],Tabla1[[#This Row],[AÑO]],Tabla1[MES],Tabla1[[#This Row],[MES]])</f>
        <v>321.14999999999998</v>
      </c>
      <c r="S1136" s="17">
        <f ca="1">Tabla1[[#This Row],[HORAS DISPONIBLES]]/360</f>
        <v>0.89208333333333323</v>
      </c>
    </row>
    <row r="1137" spans="1:19" x14ac:dyDescent="0.2">
      <c r="A1137" s="1" t="s">
        <v>136</v>
      </c>
      <c r="B1137" s="1" t="s">
        <v>20</v>
      </c>
      <c r="C1137" s="1" t="str">
        <f ca="1">VLOOKUP(RANDBETWEEN(1,13),Tablas!$N$7:$O$19,2,0)</f>
        <v>LAS VOLQUETAS</v>
      </c>
      <c r="D1137" s="1" t="s">
        <v>12</v>
      </c>
      <c r="E1137" s="1" t="s">
        <v>21</v>
      </c>
      <c r="F1137" s="1">
        <v>106</v>
      </c>
      <c r="G1137" s="1" t="s">
        <v>25</v>
      </c>
      <c r="H1137" s="1">
        <v>1698</v>
      </c>
      <c r="I1137" s="2">
        <f t="shared" ca="1" si="17"/>
        <v>43595</v>
      </c>
      <c r="J1137" s="1" t="str">
        <f ca="1">IFERROR(IF(YEAR(Tabla1[[#This Row],[FECHA EJEC.]])&gt;0,"CONFORME","STANDBY"),"PENDIENTE")</f>
        <v>CONFORME</v>
      </c>
      <c r="K1137" s="2">
        <f ca="1">IF(VLOOKUP(RANDBETWEEN(1,20),Tablas!$Q$6:$R$25,2,0)=0,"",Tabla1[[#This Row],[FECHA PROG.]]+VLOOKUP(RANDBETWEEN(1,20),Tablas!$Q$6:$R$25,2,0))</f>
        <v>43598</v>
      </c>
      <c r="L1137" s="7">
        <f ca="1">IF(Tabla1[[#This Row],[FECHA EJEC.]]="","",TIME(RANDBETWEEN(9,15),RANDBETWEEN(10,40),0))</f>
        <v>0.56597222222222221</v>
      </c>
      <c r="M1137" s="7">
        <f ca="1">IF(Tabla1[[#This Row],[FECHA EJEC.]]="","",Tabla1[[#This Row],[HORA INICIO]]+TIME(RANDBETWEEN(1,4),RANDBETWEEN(10,30),0))</f>
        <v>0.62777777777777777</v>
      </c>
      <c r="N1137" s="8">
        <f ca="1">IF(Tabla1[[#This Row],[FECHA EJEC.]]="","",HOUR(Tabla1[[#This Row],[HORA TERMINO]]-Tabla1[[#This Row],[HORA INICIO]])+MINUTE(Tabla1[[#This Row],[HORA TERMINO]]-Tabla1[[#This Row],[HORA INICIO]])/60)</f>
        <v>1.4833333333333334</v>
      </c>
      <c r="O1137" s="1" t="str">
        <f ca="1">IF(AND(K1137=I1137,J1137="CONFORME"),"FECHA CUMPLIDA",IF(J1137="STAND BY","STAND BY",IF(J1137=""," ",IF(Tabla1[[#This Row],[FECHA EJEC.]]="","PENDIENTE",CONCATENATE("RETRASO DE ",(K1137-I1137)," DIAS")))))</f>
        <v>RETRASO DE 3 DIAS</v>
      </c>
      <c r="P1137" s="2" t="str">
        <f ca="1">VLOOKUP(MONTH(Tabla1[[#This Row],[FECHA PROG.]]),Tabla2[],2,0)</f>
        <v>May</v>
      </c>
      <c r="Q1137" s="1">
        <f ca="1">YEAR(Tabla1[[#This Row],[FECHA PROG.]])</f>
        <v>2019</v>
      </c>
      <c r="R1137" s="8">
        <f ca="1">360-SUMIFS(Tabla1[HORAS],Tabla1[MÁQUINA],Tabla1[[#This Row],[MÁQUINA]],Tabla1[AÑO],Tabla1[[#This Row],[AÑO]],Tabla1[MES],Tabla1[[#This Row],[MES]])</f>
        <v>345.55</v>
      </c>
      <c r="S1137" s="17">
        <f ca="1">Tabla1[[#This Row],[HORAS DISPONIBLES]]/360</f>
        <v>0.95986111111111116</v>
      </c>
    </row>
    <row r="1138" spans="1:19" x14ac:dyDescent="0.2">
      <c r="A1138" s="1" t="s">
        <v>149</v>
      </c>
      <c r="B1138" s="1" t="s">
        <v>45</v>
      </c>
      <c r="C1138" s="1" t="str">
        <f ca="1">VLOOKUP(RANDBETWEEN(1,13),Tablas!$N$7:$O$19,2,0)</f>
        <v>PAVIMENTADORA</v>
      </c>
      <c r="D1138" s="1" t="s">
        <v>12</v>
      </c>
      <c r="E1138" s="1" t="s">
        <v>24</v>
      </c>
      <c r="F1138" s="1">
        <v>201</v>
      </c>
      <c r="G1138" s="1" t="s">
        <v>25</v>
      </c>
      <c r="H1138" s="1">
        <v>1168</v>
      </c>
      <c r="I1138" s="2">
        <f t="shared" ca="1" si="17"/>
        <v>43278</v>
      </c>
      <c r="J1138" s="1" t="str">
        <f ca="1">IFERROR(IF(YEAR(Tabla1[[#This Row],[FECHA EJEC.]])&gt;0,"CONFORME","STANDBY"),"PENDIENTE")</f>
        <v>CONFORME</v>
      </c>
      <c r="K1138" s="2">
        <f ca="1">IF(VLOOKUP(RANDBETWEEN(1,20),Tablas!$Q$6:$R$25,2,0)=0,"",Tabla1[[#This Row],[FECHA PROG.]]+VLOOKUP(RANDBETWEEN(1,20),Tablas!$Q$6:$R$25,2,0))</f>
        <v>43278</v>
      </c>
      <c r="L1138" s="7">
        <f ca="1">IF(Tabla1[[#This Row],[FECHA EJEC.]]="","",TIME(RANDBETWEEN(9,15),RANDBETWEEN(10,40),0))</f>
        <v>0.47152777777777777</v>
      </c>
      <c r="M1138" s="7">
        <f ca="1">IF(Tabla1[[#This Row],[FECHA EJEC.]]="","",Tabla1[[#This Row],[HORA INICIO]]+TIME(RANDBETWEEN(1,4),RANDBETWEEN(10,30),0))</f>
        <v>0.64652777777777781</v>
      </c>
      <c r="N1138" s="8">
        <f ca="1">IF(Tabla1[[#This Row],[FECHA EJEC.]]="","",HOUR(Tabla1[[#This Row],[HORA TERMINO]]-Tabla1[[#This Row],[HORA INICIO]])+MINUTE(Tabla1[[#This Row],[HORA TERMINO]]-Tabla1[[#This Row],[HORA INICIO]])/60)</f>
        <v>4.2</v>
      </c>
      <c r="O1138" s="1" t="str">
        <f ca="1">IF(AND(K1138=I1138,J1138="CONFORME"),"FECHA CUMPLIDA",IF(J1138="STAND BY","STAND BY",IF(J1138=""," ",IF(Tabla1[[#This Row],[FECHA EJEC.]]="","PENDIENTE",CONCATENATE("RETRASO DE ",(K1138-I1138)," DIAS")))))</f>
        <v>FECHA CUMPLIDA</v>
      </c>
      <c r="P1138" s="2" t="str">
        <f ca="1">VLOOKUP(MONTH(Tabla1[[#This Row],[FECHA PROG.]]),Tabla2[],2,0)</f>
        <v>Jun</v>
      </c>
      <c r="Q1138" s="1">
        <f ca="1">YEAR(Tabla1[[#This Row],[FECHA PROG.]])</f>
        <v>2018</v>
      </c>
      <c r="R1138" s="8">
        <f ca="1">360-SUMIFS(Tabla1[HORAS],Tabla1[MÁQUINA],Tabla1[[#This Row],[MÁQUINA]],Tabla1[AÑO],Tabla1[[#This Row],[AÑO]],Tabla1[MES],Tabla1[[#This Row],[MES]])</f>
        <v>351.6</v>
      </c>
      <c r="S1138" s="17">
        <f ca="1">Tabla1[[#This Row],[HORAS DISPONIBLES]]/360</f>
        <v>0.97666666666666668</v>
      </c>
    </row>
    <row r="1139" spans="1:19" x14ac:dyDescent="0.2">
      <c r="A1139" s="1" t="s">
        <v>151</v>
      </c>
      <c r="B1139" s="1" t="s">
        <v>47</v>
      </c>
      <c r="C1139" s="1" t="str">
        <f ca="1">VLOOKUP(RANDBETWEEN(1,13),Tablas!$N$7:$O$19,2,0)</f>
        <v>TRACTORES</v>
      </c>
      <c r="D1139" s="1" t="s">
        <v>12</v>
      </c>
      <c r="E1139" s="1" t="s">
        <v>13</v>
      </c>
      <c r="F1139" s="1">
        <v>107</v>
      </c>
      <c r="G1139" s="1" t="s">
        <v>14</v>
      </c>
      <c r="H1139" s="1">
        <v>1420</v>
      </c>
      <c r="I1139" s="2">
        <f t="shared" ca="1" si="17"/>
        <v>43334</v>
      </c>
      <c r="J1139" s="1" t="str">
        <f ca="1">IFERROR(IF(YEAR(Tabla1[[#This Row],[FECHA EJEC.]])&gt;0,"CONFORME","STANDBY"),"PENDIENTE")</f>
        <v>PENDIENTE</v>
      </c>
      <c r="K1139" s="2" t="str">
        <f ca="1">IF(VLOOKUP(RANDBETWEEN(1,20),Tablas!$Q$6:$R$25,2,0)=0,"",Tabla1[[#This Row],[FECHA PROG.]]+VLOOKUP(RANDBETWEEN(1,20),Tablas!$Q$6:$R$25,2,0))</f>
        <v/>
      </c>
      <c r="L1139" s="7" t="str">
        <f ca="1">IF(Tabla1[[#This Row],[FECHA EJEC.]]="","",TIME(RANDBETWEEN(9,15),RANDBETWEEN(10,40),0))</f>
        <v/>
      </c>
      <c r="M1139" s="7" t="str">
        <f ca="1">IF(Tabla1[[#This Row],[FECHA EJEC.]]="","",Tabla1[[#This Row],[HORA INICIO]]+TIME(RANDBETWEEN(1,4),RANDBETWEEN(10,30),0))</f>
        <v/>
      </c>
      <c r="N1139" s="8" t="str">
        <f ca="1">IF(Tabla1[[#This Row],[FECHA EJEC.]]="","",HOUR(Tabla1[[#This Row],[HORA TERMINO]]-Tabla1[[#This Row],[HORA INICIO]])+MINUTE(Tabla1[[#This Row],[HORA TERMINO]]-Tabla1[[#This Row],[HORA INICIO]])/60)</f>
        <v/>
      </c>
      <c r="O1139" s="1" t="str">
        <f ca="1">IF(AND(K1139=I1139,J1139="CONFORME"),"FECHA CUMPLIDA",IF(J1139="STAND BY","STAND BY",IF(J1139=""," ",IF(Tabla1[[#This Row],[FECHA EJEC.]]="","PENDIENTE",CONCATENATE("RETRASO DE ",(K1139-I1139)," DIAS")))))</f>
        <v>PENDIENTE</v>
      </c>
      <c r="P1139" s="2" t="str">
        <f ca="1">VLOOKUP(MONTH(Tabla1[[#This Row],[FECHA PROG.]]),Tabla2[],2,0)</f>
        <v>Ago</v>
      </c>
      <c r="Q1139" s="1">
        <f ca="1">YEAR(Tabla1[[#This Row],[FECHA PROG.]])</f>
        <v>2018</v>
      </c>
      <c r="R1139" s="8">
        <f ca="1">360-SUMIFS(Tabla1[HORAS],Tabla1[MÁQUINA],Tabla1[[#This Row],[MÁQUINA]],Tabla1[AÑO],Tabla1[[#This Row],[AÑO]],Tabla1[MES],Tabla1[[#This Row],[MES]])</f>
        <v>353.03333333333336</v>
      </c>
      <c r="S1139" s="17">
        <f ca="1">Tabla1[[#This Row],[HORAS DISPONIBLES]]/360</f>
        <v>0.98064814814814827</v>
      </c>
    </row>
    <row r="1140" spans="1:19" x14ac:dyDescent="0.2">
      <c r="A1140" s="1" t="s">
        <v>154</v>
      </c>
      <c r="B1140" s="1" t="s">
        <v>61</v>
      </c>
      <c r="C1140" s="1" t="str">
        <f ca="1">VLOOKUP(RANDBETWEEN(1,13),Tablas!$N$7:$O$19,2,0)</f>
        <v>PAVIMENTADORA</v>
      </c>
      <c r="E1140" s="1" t="s">
        <v>18</v>
      </c>
      <c r="F1140" s="1">
        <v>107</v>
      </c>
      <c r="G1140" s="1" t="s">
        <v>55</v>
      </c>
      <c r="H1140" s="1">
        <v>1911</v>
      </c>
      <c r="I1140" s="2">
        <f t="shared" ca="1" si="17"/>
        <v>43283</v>
      </c>
      <c r="J1140" s="1" t="str">
        <f ca="1">IFERROR(IF(YEAR(Tabla1[[#This Row],[FECHA EJEC.]])&gt;0,"CONFORME","STANDBY"),"PENDIENTE")</f>
        <v>CONFORME</v>
      </c>
      <c r="K1140" s="2">
        <f ca="1">IF(VLOOKUP(RANDBETWEEN(1,20),Tablas!$Q$6:$R$25,2,0)=0,"",Tabla1[[#This Row],[FECHA PROG.]]+VLOOKUP(RANDBETWEEN(1,20),Tablas!$Q$6:$R$25,2,0))</f>
        <v>43287</v>
      </c>
      <c r="L1140" s="7">
        <f ca="1">IF(Tabla1[[#This Row],[FECHA EJEC.]]="","",TIME(RANDBETWEEN(9,15),RANDBETWEEN(10,40),0))</f>
        <v>0.64444444444444449</v>
      </c>
      <c r="M1140" s="7">
        <f ca="1">IF(Tabla1[[#This Row],[FECHA EJEC.]]="","",Tabla1[[#This Row],[HORA INICIO]]+TIME(RANDBETWEEN(1,4),RANDBETWEEN(10,30),0))</f>
        <v>0.70138888888888895</v>
      </c>
      <c r="N1140" s="8">
        <f ca="1">IF(Tabla1[[#This Row],[FECHA EJEC.]]="","",HOUR(Tabla1[[#This Row],[HORA TERMINO]]-Tabla1[[#This Row],[HORA INICIO]])+MINUTE(Tabla1[[#This Row],[HORA TERMINO]]-Tabla1[[#This Row],[HORA INICIO]])/60)</f>
        <v>1.3666666666666667</v>
      </c>
      <c r="O1140" s="1" t="str">
        <f ca="1">IF(AND(K1140=I1140,J1140="CONFORME"),"FECHA CUMPLIDA",IF(J1140="STAND BY","STAND BY",IF(J1140=""," ",IF(Tabla1[[#This Row],[FECHA EJEC.]]="","PENDIENTE",CONCATENATE("RETRASO DE ",(K1140-I1140)," DIAS")))))</f>
        <v>RETRASO DE 4 DIAS</v>
      </c>
      <c r="P1140" s="2" t="str">
        <f ca="1">VLOOKUP(MONTH(Tabla1[[#This Row],[FECHA PROG.]]),Tabla2[],2,0)</f>
        <v>Jul</v>
      </c>
      <c r="Q1140" s="1">
        <f ca="1">YEAR(Tabla1[[#This Row],[FECHA PROG.]])</f>
        <v>2018</v>
      </c>
      <c r="R1140" s="8">
        <f ca="1">360-SUMIFS(Tabla1[HORAS],Tabla1[MÁQUINA],Tabla1[[#This Row],[MÁQUINA]],Tabla1[AÑO],Tabla1[[#This Row],[AÑO]],Tabla1[MES],Tabla1[[#This Row],[MES]])</f>
        <v>347.18333333333334</v>
      </c>
      <c r="S1140" s="17">
        <f ca="1">Tabla1[[#This Row],[HORAS DISPONIBLES]]/360</f>
        <v>0.96439814814814817</v>
      </c>
    </row>
    <row r="1141" spans="1:19" x14ac:dyDescent="0.2">
      <c r="A1141" s="1" t="s">
        <v>139</v>
      </c>
      <c r="B1141" s="1" t="s">
        <v>32</v>
      </c>
      <c r="C1141" s="1" t="str">
        <f ca="1">VLOOKUP(RANDBETWEEN(1,13),Tablas!$N$7:$O$19,2,0)</f>
        <v>DRAGAS</v>
      </c>
      <c r="D1141" s="1" t="s">
        <v>12</v>
      </c>
      <c r="E1141" s="1" t="s">
        <v>13</v>
      </c>
      <c r="F1141" s="1">
        <v>106</v>
      </c>
      <c r="G1141" s="1" t="s">
        <v>29</v>
      </c>
      <c r="H1141" s="1">
        <v>908</v>
      </c>
      <c r="I1141" s="2">
        <f t="shared" ca="1" si="17"/>
        <v>43310</v>
      </c>
      <c r="J1141" s="1" t="str">
        <f ca="1">IFERROR(IF(YEAR(Tabla1[[#This Row],[FECHA EJEC.]])&gt;0,"CONFORME","STANDBY"),"PENDIENTE")</f>
        <v>PENDIENTE</v>
      </c>
      <c r="K1141" s="2" t="str">
        <f ca="1">IF(VLOOKUP(RANDBETWEEN(1,20),Tablas!$Q$6:$R$25,2,0)=0,"",Tabla1[[#This Row],[FECHA PROG.]]+VLOOKUP(RANDBETWEEN(1,20),Tablas!$Q$6:$R$25,2,0))</f>
        <v/>
      </c>
      <c r="L1141" s="7" t="str">
        <f ca="1">IF(Tabla1[[#This Row],[FECHA EJEC.]]="","",TIME(RANDBETWEEN(9,15),RANDBETWEEN(10,40),0))</f>
        <v/>
      </c>
      <c r="M1141" s="7" t="str">
        <f ca="1">IF(Tabla1[[#This Row],[FECHA EJEC.]]="","",Tabla1[[#This Row],[HORA INICIO]]+TIME(RANDBETWEEN(1,4),RANDBETWEEN(10,30),0))</f>
        <v/>
      </c>
      <c r="N1141" s="8" t="str">
        <f ca="1">IF(Tabla1[[#This Row],[FECHA EJEC.]]="","",HOUR(Tabla1[[#This Row],[HORA TERMINO]]-Tabla1[[#This Row],[HORA INICIO]])+MINUTE(Tabla1[[#This Row],[HORA TERMINO]]-Tabla1[[#This Row],[HORA INICIO]])/60)</f>
        <v/>
      </c>
      <c r="O1141" s="1" t="str">
        <f ca="1">IF(AND(K1141=I1141,J1141="CONFORME"),"FECHA CUMPLIDA",IF(J1141="STAND BY","STAND BY",IF(J1141=""," ",IF(Tabla1[[#This Row],[FECHA EJEC.]]="","PENDIENTE",CONCATENATE("RETRASO DE ",(K1141-I1141)," DIAS")))))</f>
        <v>PENDIENTE</v>
      </c>
      <c r="P1141" s="2" t="str">
        <f ca="1">VLOOKUP(MONTH(Tabla1[[#This Row],[FECHA PROG.]]),Tabla2[],2,0)</f>
        <v>Jul</v>
      </c>
      <c r="Q1141" s="1">
        <f ca="1">YEAR(Tabla1[[#This Row],[FECHA PROG.]])</f>
        <v>2018</v>
      </c>
      <c r="R1141" s="8">
        <f ca="1">360-SUMIFS(Tabla1[HORAS],Tabla1[MÁQUINA],Tabla1[[#This Row],[MÁQUINA]],Tabla1[AÑO],Tabla1[[#This Row],[AÑO]],Tabla1[MES],Tabla1[[#This Row],[MES]])</f>
        <v>332.75</v>
      </c>
      <c r="S1141" s="17">
        <f ca="1">Tabla1[[#This Row],[HORAS DISPONIBLES]]/360</f>
        <v>0.9243055555555556</v>
      </c>
    </row>
    <row r="1142" spans="1:19" x14ac:dyDescent="0.2">
      <c r="A1142" s="1" t="s">
        <v>139</v>
      </c>
      <c r="B1142" s="1" t="s">
        <v>32</v>
      </c>
      <c r="C1142" s="1" t="str">
        <f ca="1">VLOOKUP(RANDBETWEEN(1,13),Tablas!$N$7:$O$19,2,0)</f>
        <v>EXCAVADORA</v>
      </c>
      <c r="D1142" s="1" t="s">
        <v>12</v>
      </c>
      <c r="E1142" s="1" t="s">
        <v>18</v>
      </c>
      <c r="F1142" s="1">
        <v>106</v>
      </c>
      <c r="G1142" s="1" t="s">
        <v>55</v>
      </c>
      <c r="H1142" s="1">
        <v>1911</v>
      </c>
      <c r="I1142" s="2">
        <f t="shared" ca="1" si="17"/>
        <v>43394</v>
      </c>
      <c r="J1142" s="1" t="str">
        <f ca="1">IFERROR(IF(YEAR(Tabla1[[#This Row],[FECHA EJEC.]])&gt;0,"CONFORME","STANDBY"),"PENDIENTE")</f>
        <v>CONFORME</v>
      </c>
      <c r="K1142" s="2">
        <f ca="1">IF(VLOOKUP(RANDBETWEEN(1,20),Tablas!$Q$6:$R$25,2,0)=0,"",Tabla1[[#This Row],[FECHA PROG.]]+VLOOKUP(RANDBETWEEN(1,20),Tablas!$Q$6:$R$25,2,0))</f>
        <v>43394</v>
      </c>
      <c r="L1142" s="7">
        <f ca="1">IF(Tabla1[[#This Row],[FECHA EJEC.]]="","",TIME(RANDBETWEEN(9,15),RANDBETWEEN(10,40),0))</f>
        <v>0.65138888888888891</v>
      </c>
      <c r="M1142" s="7">
        <f ca="1">IF(Tabla1[[#This Row],[FECHA EJEC.]]="","",Tabla1[[#This Row],[HORA INICIO]]+TIME(RANDBETWEEN(1,4),RANDBETWEEN(10,30),0))</f>
        <v>0.79236111111111107</v>
      </c>
      <c r="N1142" s="8">
        <f ca="1">IF(Tabla1[[#This Row],[FECHA EJEC.]]="","",HOUR(Tabla1[[#This Row],[HORA TERMINO]]-Tabla1[[#This Row],[HORA INICIO]])+MINUTE(Tabla1[[#This Row],[HORA TERMINO]]-Tabla1[[#This Row],[HORA INICIO]])/60)</f>
        <v>3.3833333333333333</v>
      </c>
      <c r="O1142" s="1" t="str">
        <f ca="1">IF(AND(K1142=I1142,J1142="CONFORME"),"FECHA CUMPLIDA",IF(J1142="STAND BY","STAND BY",IF(J1142=""," ",IF(Tabla1[[#This Row],[FECHA EJEC.]]="","PENDIENTE",CONCATENATE("RETRASO DE ",(K1142-I1142)," DIAS")))))</f>
        <v>FECHA CUMPLIDA</v>
      </c>
      <c r="P1142" s="2" t="str">
        <f ca="1">VLOOKUP(MONTH(Tabla1[[#This Row],[FECHA PROG.]]),Tabla2[],2,0)</f>
        <v>Oct</v>
      </c>
      <c r="Q1142" s="1">
        <f ca="1">YEAR(Tabla1[[#This Row],[FECHA PROG.]])</f>
        <v>2018</v>
      </c>
      <c r="R1142" s="8">
        <f ca="1">360-SUMIFS(Tabla1[HORAS],Tabla1[MÁQUINA],Tabla1[[#This Row],[MÁQUINA]],Tabla1[AÑO],Tabla1[[#This Row],[AÑO]],Tabla1[MES],Tabla1[[#This Row],[MES]])</f>
        <v>320.10000000000002</v>
      </c>
      <c r="S1142" s="17">
        <f ca="1">Tabla1[[#This Row],[HORAS DISPONIBLES]]/360</f>
        <v>0.88916666666666677</v>
      </c>
    </row>
    <row r="1143" spans="1:19" x14ac:dyDescent="0.2">
      <c r="A1143" s="1" t="s">
        <v>147</v>
      </c>
      <c r="B1143" s="1" t="s">
        <v>42</v>
      </c>
      <c r="C1143" s="1" t="str">
        <f ca="1">VLOOKUP(RANDBETWEEN(1,13),Tablas!$N$7:$O$19,2,0)</f>
        <v>TRACTORES</v>
      </c>
      <c r="D1143" s="1" t="s">
        <v>12</v>
      </c>
      <c r="E1143" s="1" t="s">
        <v>21</v>
      </c>
      <c r="F1143" s="1">
        <v>106</v>
      </c>
      <c r="G1143" s="1" t="s">
        <v>25</v>
      </c>
      <c r="H1143" s="1">
        <v>1168</v>
      </c>
      <c r="I1143" s="2">
        <f t="shared" ca="1" si="17"/>
        <v>43588</v>
      </c>
      <c r="J1143" s="1" t="str">
        <f ca="1">IFERROR(IF(YEAR(Tabla1[[#This Row],[FECHA EJEC.]])&gt;0,"CONFORME","STANDBY"),"PENDIENTE")</f>
        <v>PENDIENTE</v>
      </c>
      <c r="K1143" s="2" t="str">
        <f ca="1">IF(VLOOKUP(RANDBETWEEN(1,20),Tablas!$Q$6:$R$25,2,0)=0,"",Tabla1[[#This Row],[FECHA PROG.]]+VLOOKUP(RANDBETWEEN(1,20),Tablas!$Q$6:$R$25,2,0))</f>
        <v/>
      </c>
      <c r="L1143" s="7" t="str">
        <f ca="1">IF(Tabla1[[#This Row],[FECHA EJEC.]]="","",TIME(RANDBETWEEN(9,15),RANDBETWEEN(10,40),0))</f>
        <v/>
      </c>
      <c r="M1143" s="7" t="str">
        <f ca="1">IF(Tabla1[[#This Row],[FECHA EJEC.]]="","",Tabla1[[#This Row],[HORA INICIO]]+TIME(RANDBETWEEN(1,4),RANDBETWEEN(10,30),0))</f>
        <v/>
      </c>
      <c r="N1143" s="8" t="str">
        <f ca="1">IF(Tabla1[[#This Row],[FECHA EJEC.]]="","",HOUR(Tabla1[[#This Row],[HORA TERMINO]]-Tabla1[[#This Row],[HORA INICIO]])+MINUTE(Tabla1[[#This Row],[HORA TERMINO]]-Tabla1[[#This Row],[HORA INICIO]])/60)</f>
        <v/>
      </c>
      <c r="O1143" s="1" t="str">
        <f ca="1">IF(AND(K1143=I1143,J1143="CONFORME"),"FECHA CUMPLIDA",IF(J1143="STAND BY","STAND BY",IF(J1143=""," ",IF(Tabla1[[#This Row],[FECHA EJEC.]]="","PENDIENTE",CONCATENATE("RETRASO DE ",(K1143-I1143)," DIAS")))))</f>
        <v>PENDIENTE</v>
      </c>
      <c r="P1143" s="2" t="str">
        <f ca="1">VLOOKUP(MONTH(Tabla1[[#This Row],[FECHA PROG.]]),Tabla2[],2,0)</f>
        <v>May</v>
      </c>
      <c r="Q1143" s="1">
        <f ca="1">YEAR(Tabla1[[#This Row],[FECHA PROG.]])</f>
        <v>2019</v>
      </c>
      <c r="R1143" s="8">
        <f ca="1">360-SUMIFS(Tabla1[HORAS],Tabla1[MÁQUINA],Tabla1[[#This Row],[MÁQUINA]],Tabla1[AÑO],Tabla1[[#This Row],[AÑO]],Tabla1[MES],Tabla1[[#This Row],[MES]])</f>
        <v>352.48333333333335</v>
      </c>
      <c r="S1143" s="17">
        <f ca="1">Tabla1[[#This Row],[HORAS DISPONIBLES]]/360</f>
        <v>0.97912037037037036</v>
      </c>
    </row>
    <row r="1144" spans="1:19" x14ac:dyDescent="0.2">
      <c r="A1144" s="1" t="s">
        <v>152</v>
      </c>
      <c r="B1144" s="1" t="s">
        <v>56</v>
      </c>
      <c r="C1144" s="1" t="str">
        <f ca="1">VLOOKUP(RANDBETWEEN(1,13),Tablas!$N$7:$O$19,2,0)</f>
        <v>LAS VOLQUETAS</v>
      </c>
      <c r="E1144" s="1" t="s">
        <v>13</v>
      </c>
      <c r="F1144" s="1">
        <v>107</v>
      </c>
      <c r="G1144" s="1" t="s">
        <v>25</v>
      </c>
      <c r="H1144" s="1">
        <v>1168</v>
      </c>
      <c r="I1144" s="2">
        <f t="shared" ca="1" si="17"/>
        <v>43181</v>
      </c>
      <c r="J1144" s="1" t="str">
        <f ca="1">IFERROR(IF(YEAR(Tabla1[[#This Row],[FECHA EJEC.]])&gt;0,"CONFORME","STANDBY"),"PENDIENTE")</f>
        <v>CONFORME</v>
      </c>
      <c r="K1144" s="2">
        <f ca="1">IF(VLOOKUP(RANDBETWEEN(1,20),Tablas!$Q$6:$R$25,2,0)=0,"",Tabla1[[#This Row],[FECHA PROG.]]+VLOOKUP(RANDBETWEEN(1,20),Tablas!$Q$6:$R$25,2,0))</f>
        <v>43182</v>
      </c>
      <c r="L1144" s="7">
        <f ca="1">IF(Tabla1[[#This Row],[FECHA EJEC.]]="","",TIME(RANDBETWEEN(9,15),RANDBETWEEN(10,40),0))</f>
        <v>0.56944444444444442</v>
      </c>
      <c r="M1144" s="7">
        <f ca="1">IF(Tabla1[[#This Row],[FECHA EJEC.]]="","",Tabla1[[#This Row],[HORA INICIO]]+TIME(RANDBETWEEN(1,4),RANDBETWEEN(10,30),0))</f>
        <v>0.71180555555555558</v>
      </c>
      <c r="N1144" s="8">
        <f ca="1">IF(Tabla1[[#This Row],[FECHA EJEC.]]="","",HOUR(Tabla1[[#This Row],[HORA TERMINO]]-Tabla1[[#This Row],[HORA INICIO]])+MINUTE(Tabla1[[#This Row],[HORA TERMINO]]-Tabla1[[#This Row],[HORA INICIO]])/60)</f>
        <v>3.4166666666666665</v>
      </c>
      <c r="O1144" s="1" t="str">
        <f ca="1">IF(AND(K1144=I1144,J1144="CONFORME"),"FECHA CUMPLIDA",IF(J1144="STAND BY","STAND BY",IF(J1144=""," ",IF(Tabla1[[#This Row],[FECHA EJEC.]]="","PENDIENTE",CONCATENATE("RETRASO DE ",(K1144-I1144)," DIAS")))))</f>
        <v>RETRASO DE 1 DIAS</v>
      </c>
      <c r="P1144" s="2" t="str">
        <f ca="1">VLOOKUP(MONTH(Tabla1[[#This Row],[FECHA PROG.]]),Tabla2[],2,0)</f>
        <v>Mar</v>
      </c>
      <c r="Q1144" s="1">
        <f ca="1">YEAR(Tabla1[[#This Row],[FECHA PROG.]])</f>
        <v>2018</v>
      </c>
      <c r="R1144" s="8">
        <f ca="1">360-SUMIFS(Tabla1[HORAS],Tabla1[MÁQUINA],Tabla1[[#This Row],[MÁQUINA]],Tabla1[AÑO],Tabla1[[#This Row],[AÑO]],Tabla1[MES],Tabla1[[#This Row],[MES]])</f>
        <v>351.78333333333336</v>
      </c>
      <c r="S1144" s="17">
        <f ca="1">Tabla1[[#This Row],[HORAS DISPONIBLES]]/360</f>
        <v>0.97717592592592595</v>
      </c>
    </row>
    <row r="1145" spans="1:19" x14ac:dyDescent="0.2">
      <c r="A1145" s="1" t="s">
        <v>152</v>
      </c>
      <c r="B1145" s="1" t="s">
        <v>56</v>
      </c>
      <c r="C1145" s="1" t="str">
        <f ca="1">VLOOKUP(RANDBETWEEN(1,13),Tablas!$N$7:$O$19,2,0)</f>
        <v>ESCREPA</v>
      </c>
      <c r="E1145" s="1" t="s">
        <v>18</v>
      </c>
      <c r="F1145" s="1">
        <v>107</v>
      </c>
      <c r="G1145" s="1" t="s">
        <v>55</v>
      </c>
      <c r="H1145" s="1">
        <v>1911</v>
      </c>
      <c r="I1145" s="2">
        <f t="shared" ca="1" si="17"/>
        <v>43148</v>
      </c>
      <c r="J1145" s="1" t="str">
        <f ca="1">IFERROR(IF(YEAR(Tabla1[[#This Row],[FECHA EJEC.]])&gt;0,"CONFORME","STANDBY"),"PENDIENTE")</f>
        <v>PENDIENTE</v>
      </c>
      <c r="K1145" s="2" t="str">
        <f ca="1">IF(VLOOKUP(RANDBETWEEN(1,20),Tablas!$Q$6:$R$25,2,0)=0,"",Tabla1[[#This Row],[FECHA PROG.]]+VLOOKUP(RANDBETWEEN(1,20),Tablas!$Q$6:$R$25,2,0))</f>
        <v/>
      </c>
      <c r="L1145" s="7" t="str">
        <f ca="1">IF(Tabla1[[#This Row],[FECHA EJEC.]]="","",TIME(RANDBETWEEN(9,15),RANDBETWEEN(10,40),0))</f>
        <v/>
      </c>
      <c r="M1145" s="7" t="str">
        <f ca="1">IF(Tabla1[[#This Row],[FECHA EJEC.]]="","",Tabla1[[#This Row],[HORA INICIO]]+TIME(RANDBETWEEN(1,4),RANDBETWEEN(10,30),0))</f>
        <v/>
      </c>
      <c r="N1145" s="8" t="str">
        <f ca="1">IF(Tabla1[[#This Row],[FECHA EJEC.]]="","",HOUR(Tabla1[[#This Row],[HORA TERMINO]]-Tabla1[[#This Row],[HORA INICIO]])+MINUTE(Tabla1[[#This Row],[HORA TERMINO]]-Tabla1[[#This Row],[HORA INICIO]])/60)</f>
        <v/>
      </c>
      <c r="O1145" s="1" t="str">
        <f ca="1">IF(AND(K1145=I1145,J1145="CONFORME"),"FECHA CUMPLIDA",IF(J1145="STAND BY","STAND BY",IF(J1145=""," ",IF(Tabla1[[#This Row],[FECHA EJEC.]]="","PENDIENTE",CONCATENATE("RETRASO DE ",(K1145-I1145)," DIAS")))))</f>
        <v>PENDIENTE</v>
      </c>
      <c r="P1145" s="2" t="str">
        <f ca="1">VLOOKUP(MONTH(Tabla1[[#This Row],[FECHA PROG.]]),Tabla2[],2,0)</f>
        <v>Feb</v>
      </c>
      <c r="Q1145" s="1">
        <f ca="1">YEAR(Tabla1[[#This Row],[FECHA PROG.]])</f>
        <v>2018</v>
      </c>
      <c r="R1145" s="8">
        <f ca="1">360-SUMIFS(Tabla1[HORAS],Tabla1[MÁQUINA],Tabla1[[#This Row],[MÁQUINA]],Tabla1[AÑO],Tabla1[[#This Row],[AÑO]],Tabla1[MES],Tabla1[[#This Row],[MES]])</f>
        <v>358.61666666666667</v>
      </c>
      <c r="S1145" s="17">
        <f ca="1">Tabla1[[#This Row],[HORAS DISPONIBLES]]/360</f>
        <v>0.99615740740740744</v>
      </c>
    </row>
    <row r="1146" spans="1:19" x14ac:dyDescent="0.2">
      <c r="A1146" s="1" t="s">
        <v>150</v>
      </c>
      <c r="B1146" s="1" t="s">
        <v>46</v>
      </c>
      <c r="C1146" s="1" t="str">
        <f ca="1">VLOOKUP(RANDBETWEEN(1,13),Tablas!$N$7:$O$19,2,0)</f>
        <v>LAS VOLQUETAS</v>
      </c>
      <c r="D1146" s="1" t="s">
        <v>12</v>
      </c>
      <c r="E1146" s="1" t="s">
        <v>24</v>
      </c>
      <c r="F1146" s="1">
        <v>201</v>
      </c>
      <c r="G1146" s="1" t="s">
        <v>25</v>
      </c>
      <c r="H1146" s="1">
        <v>1168</v>
      </c>
      <c r="I1146" s="2">
        <f t="shared" ca="1" si="17"/>
        <v>43182</v>
      </c>
      <c r="J1146" s="1" t="str">
        <f ca="1">IFERROR(IF(YEAR(Tabla1[[#This Row],[FECHA EJEC.]])&gt;0,"CONFORME","STANDBY"),"PENDIENTE")</f>
        <v>CONFORME</v>
      </c>
      <c r="K1146" s="2">
        <f ca="1">IF(VLOOKUP(RANDBETWEEN(1,20),Tablas!$Q$6:$R$25,2,0)=0,"",Tabla1[[#This Row],[FECHA PROG.]]+VLOOKUP(RANDBETWEEN(1,20),Tablas!$Q$6:$R$25,2,0))</f>
        <v>43186</v>
      </c>
      <c r="L1146" s="7">
        <f ca="1">IF(Tabla1[[#This Row],[FECHA EJEC.]]="","",TIME(RANDBETWEEN(9,15),RANDBETWEEN(10,40),0))</f>
        <v>0.40277777777777779</v>
      </c>
      <c r="M1146" s="7">
        <f ca="1">IF(Tabla1[[#This Row],[FECHA EJEC.]]="","",Tabla1[[#This Row],[HORA INICIO]]+TIME(RANDBETWEEN(1,4),RANDBETWEEN(10,30),0))</f>
        <v>0.46250000000000002</v>
      </c>
      <c r="N1146" s="8">
        <f ca="1">IF(Tabla1[[#This Row],[FECHA EJEC.]]="","",HOUR(Tabla1[[#This Row],[HORA TERMINO]]-Tabla1[[#This Row],[HORA INICIO]])+MINUTE(Tabla1[[#This Row],[HORA TERMINO]]-Tabla1[[#This Row],[HORA INICIO]])/60)</f>
        <v>1.4333333333333333</v>
      </c>
      <c r="O1146" s="1" t="str">
        <f ca="1">IF(AND(K1146=I1146,J1146="CONFORME"),"FECHA CUMPLIDA",IF(J1146="STAND BY","STAND BY",IF(J1146=""," ",IF(Tabla1[[#This Row],[FECHA EJEC.]]="","PENDIENTE",CONCATENATE("RETRASO DE ",(K1146-I1146)," DIAS")))))</f>
        <v>RETRASO DE 4 DIAS</v>
      </c>
      <c r="P1146" s="2" t="str">
        <f ca="1">VLOOKUP(MONTH(Tabla1[[#This Row],[FECHA PROG.]]),Tabla2[],2,0)</f>
        <v>Mar</v>
      </c>
      <c r="Q1146" s="1">
        <f ca="1">YEAR(Tabla1[[#This Row],[FECHA PROG.]])</f>
        <v>2018</v>
      </c>
      <c r="R1146" s="8">
        <f ca="1">360-SUMIFS(Tabla1[HORAS],Tabla1[MÁQUINA],Tabla1[[#This Row],[MÁQUINA]],Tabla1[AÑO],Tabla1[[#This Row],[AÑO]],Tabla1[MES],Tabla1[[#This Row],[MES]])</f>
        <v>350.55</v>
      </c>
      <c r="S1146" s="17">
        <f ca="1">Tabla1[[#This Row],[HORAS DISPONIBLES]]/360</f>
        <v>0.97375</v>
      </c>
    </row>
    <row r="1147" spans="1:19" x14ac:dyDescent="0.2">
      <c r="A1147" s="1" t="s">
        <v>134</v>
      </c>
      <c r="B1147" s="1" t="s">
        <v>48</v>
      </c>
      <c r="C1147" s="1" t="str">
        <f ca="1">VLOOKUP(RANDBETWEEN(1,13),Tablas!$N$7:$O$19,2,0)</f>
        <v>DRAGAS</v>
      </c>
      <c r="D1147" s="1" t="s">
        <v>12</v>
      </c>
      <c r="E1147" s="1" t="s">
        <v>13</v>
      </c>
      <c r="F1147" s="1">
        <v>107</v>
      </c>
      <c r="G1147" s="1" t="s">
        <v>14</v>
      </c>
      <c r="H1147" s="1">
        <v>1420</v>
      </c>
      <c r="I1147" s="2">
        <f t="shared" ca="1" si="17"/>
        <v>43304</v>
      </c>
      <c r="J1147" s="1" t="str">
        <f ca="1">IFERROR(IF(YEAR(Tabla1[[#This Row],[FECHA EJEC.]])&gt;0,"CONFORME","STANDBY"),"PENDIENTE")</f>
        <v>PENDIENTE</v>
      </c>
      <c r="K1147" s="2" t="str">
        <f ca="1">IF(VLOOKUP(RANDBETWEEN(1,20),Tablas!$Q$6:$R$25,2,0)=0,"",Tabla1[[#This Row],[FECHA PROG.]]+VLOOKUP(RANDBETWEEN(1,20),Tablas!$Q$6:$R$25,2,0))</f>
        <v/>
      </c>
      <c r="L1147" s="7" t="str">
        <f ca="1">IF(Tabla1[[#This Row],[FECHA EJEC.]]="","",TIME(RANDBETWEEN(9,15),RANDBETWEEN(10,40),0))</f>
        <v/>
      </c>
      <c r="M1147" s="7" t="str">
        <f ca="1">IF(Tabla1[[#This Row],[FECHA EJEC.]]="","",Tabla1[[#This Row],[HORA INICIO]]+TIME(RANDBETWEEN(1,4),RANDBETWEEN(10,30),0))</f>
        <v/>
      </c>
      <c r="N1147" s="8" t="str">
        <f ca="1">IF(Tabla1[[#This Row],[FECHA EJEC.]]="","",HOUR(Tabla1[[#This Row],[HORA TERMINO]]-Tabla1[[#This Row],[HORA INICIO]])+MINUTE(Tabla1[[#This Row],[HORA TERMINO]]-Tabla1[[#This Row],[HORA INICIO]])/60)</f>
        <v/>
      </c>
      <c r="O1147" s="1" t="str">
        <f ca="1">IF(AND(K1147=I1147,J1147="CONFORME"),"FECHA CUMPLIDA",IF(J1147="STAND BY","STAND BY",IF(J1147=""," ",IF(Tabla1[[#This Row],[FECHA EJEC.]]="","PENDIENTE",CONCATENATE("RETRASO DE ",(K1147-I1147)," DIAS")))))</f>
        <v>PENDIENTE</v>
      </c>
      <c r="P1147" s="2" t="str">
        <f ca="1">VLOOKUP(MONTH(Tabla1[[#This Row],[FECHA PROG.]]),Tabla2[],2,0)</f>
        <v>Jul</v>
      </c>
      <c r="Q1147" s="1">
        <f ca="1">YEAR(Tabla1[[#This Row],[FECHA PROG.]])</f>
        <v>2018</v>
      </c>
      <c r="R1147" s="8">
        <f ca="1">360-SUMIFS(Tabla1[HORAS],Tabla1[MÁQUINA],Tabla1[[#This Row],[MÁQUINA]],Tabla1[AÑO],Tabla1[[#This Row],[AÑO]],Tabla1[MES],Tabla1[[#This Row],[MES]])</f>
        <v>340.7</v>
      </c>
      <c r="S1147" s="17">
        <f ca="1">Tabla1[[#This Row],[HORAS DISPONIBLES]]/360</f>
        <v>0.94638888888888884</v>
      </c>
    </row>
    <row r="1148" spans="1:19" x14ac:dyDescent="0.2">
      <c r="A1148" s="1" t="s">
        <v>154</v>
      </c>
      <c r="B1148" s="1" t="s">
        <v>63</v>
      </c>
      <c r="C1148" s="1" t="str">
        <f ca="1">VLOOKUP(RANDBETWEEN(1,13),Tablas!$N$7:$O$19,2,0)</f>
        <v>DRAGALINA</v>
      </c>
      <c r="E1148" s="1" t="s">
        <v>18</v>
      </c>
      <c r="F1148" s="1">
        <v>107</v>
      </c>
      <c r="G1148" s="1" t="s">
        <v>106</v>
      </c>
      <c r="H1148" s="1">
        <v>2171</v>
      </c>
      <c r="I1148" s="2">
        <f t="shared" ca="1" si="17"/>
        <v>43515</v>
      </c>
      <c r="J1148" s="1" t="str">
        <f ca="1">IFERROR(IF(YEAR(Tabla1[[#This Row],[FECHA EJEC.]])&gt;0,"CONFORME","STANDBY"),"PENDIENTE")</f>
        <v>CONFORME</v>
      </c>
      <c r="K1148" s="2">
        <f ca="1">IF(VLOOKUP(RANDBETWEEN(1,20),Tablas!$Q$6:$R$25,2,0)=0,"",Tabla1[[#This Row],[FECHA PROG.]]+VLOOKUP(RANDBETWEEN(1,20),Tablas!$Q$6:$R$25,2,0))</f>
        <v>43516</v>
      </c>
      <c r="L1148" s="7">
        <f ca="1">IF(Tabla1[[#This Row],[FECHA EJEC.]]="","",TIME(RANDBETWEEN(9,15),RANDBETWEEN(10,40),0))</f>
        <v>0.44097222222222221</v>
      </c>
      <c r="M1148" s="7">
        <f ca="1">IF(Tabla1[[#This Row],[FECHA EJEC.]]="","",Tabla1[[#This Row],[HORA INICIO]]+TIME(RANDBETWEEN(1,4),RANDBETWEEN(10,30),0))</f>
        <v>0.57777777777777772</v>
      </c>
      <c r="N1148" s="8">
        <f ca="1">IF(Tabla1[[#This Row],[FECHA EJEC.]]="","",HOUR(Tabla1[[#This Row],[HORA TERMINO]]-Tabla1[[#This Row],[HORA INICIO]])+MINUTE(Tabla1[[#This Row],[HORA TERMINO]]-Tabla1[[#This Row],[HORA INICIO]])/60)</f>
        <v>3.2833333333333332</v>
      </c>
      <c r="O1148" s="1" t="str">
        <f ca="1">IF(AND(K1148=I1148,J1148="CONFORME"),"FECHA CUMPLIDA",IF(J1148="STAND BY","STAND BY",IF(J1148=""," ",IF(Tabla1[[#This Row],[FECHA EJEC.]]="","PENDIENTE",CONCATENATE("RETRASO DE ",(K1148-I1148)," DIAS")))))</f>
        <v>RETRASO DE 1 DIAS</v>
      </c>
      <c r="P1148" s="2" t="str">
        <f ca="1">VLOOKUP(MONTH(Tabla1[[#This Row],[FECHA PROG.]]),Tabla2[],2,0)</f>
        <v>Feb</v>
      </c>
      <c r="Q1148" s="1">
        <f ca="1">YEAR(Tabla1[[#This Row],[FECHA PROG.]])</f>
        <v>2019</v>
      </c>
      <c r="R1148" s="8">
        <f ca="1">360-SUMIFS(Tabla1[HORAS],Tabla1[MÁQUINA],Tabla1[[#This Row],[MÁQUINA]],Tabla1[AÑO],Tabla1[[#This Row],[AÑO]],Tabla1[MES],Tabla1[[#This Row],[MES]])</f>
        <v>344.26666666666665</v>
      </c>
      <c r="S1148" s="17">
        <f ca="1">Tabla1[[#This Row],[HORAS DISPONIBLES]]/360</f>
        <v>0.9562962962962962</v>
      </c>
    </row>
    <row r="1149" spans="1:19" x14ac:dyDescent="0.2">
      <c r="A1149" s="1" t="s">
        <v>135</v>
      </c>
      <c r="B1149" s="1" t="s">
        <v>16</v>
      </c>
      <c r="C1149" s="1" t="str">
        <f ca="1">VLOOKUP(RANDBETWEEN(1,13),Tablas!$N$7:$O$19,2,0)</f>
        <v>CISTERNAS DE AGUA</v>
      </c>
      <c r="D1149" s="1" t="s">
        <v>12</v>
      </c>
      <c r="E1149" s="1" t="s">
        <v>13</v>
      </c>
      <c r="F1149" s="1">
        <v>107</v>
      </c>
      <c r="G1149" s="1" t="s">
        <v>106</v>
      </c>
      <c r="H1149" s="1">
        <v>1420</v>
      </c>
      <c r="I1149" s="2">
        <f t="shared" ca="1" si="17"/>
        <v>43504</v>
      </c>
      <c r="J1149" s="1" t="str">
        <f ca="1">IFERROR(IF(YEAR(Tabla1[[#This Row],[FECHA EJEC.]])&gt;0,"CONFORME","STANDBY"),"PENDIENTE")</f>
        <v>CONFORME</v>
      </c>
      <c r="K1149" s="2">
        <f ca="1">IF(VLOOKUP(RANDBETWEEN(1,20),Tablas!$Q$6:$R$25,2,0)=0,"",Tabla1[[#This Row],[FECHA PROG.]]+VLOOKUP(RANDBETWEEN(1,20),Tablas!$Q$6:$R$25,2,0))</f>
        <v>43508</v>
      </c>
      <c r="L1149" s="7">
        <f ca="1">IF(Tabla1[[#This Row],[FECHA EJEC.]]="","",TIME(RANDBETWEEN(9,15),RANDBETWEEN(10,40),0))</f>
        <v>0.42708333333333331</v>
      </c>
      <c r="M1149" s="7">
        <f ca="1">IF(Tabla1[[#This Row],[FECHA EJEC.]]="","",Tabla1[[#This Row],[HORA INICIO]]+TIME(RANDBETWEEN(1,4),RANDBETWEEN(10,30),0))</f>
        <v>0.60416666666666663</v>
      </c>
      <c r="N1149" s="8">
        <f ca="1">IF(Tabla1[[#This Row],[FECHA EJEC.]]="","",HOUR(Tabla1[[#This Row],[HORA TERMINO]]-Tabla1[[#This Row],[HORA INICIO]])+MINUTE(Tabla1[[#This Row],[HORA TERMINO]]-Tabla1[[#This Row],[HORA INICIO]])/60)</f>
        <v>4.25</v>
      </c>
      <c r="O1149" s="1" t="str">
        <f ca="1">IF(AND(K1149=I1149,J1149="CONFORME"),"FECHA CUMPLIDA",IF(J1149="STAND BY","STAND BY",IF(J1149=""," ",IF(Tabla1[[#This Row],[FECHA EJEC.]]="","PENDIENTE",CONCATENATE("RETRASO DE ",(K1149-I1149)," DIAS")))))</f>
        <v>RETRASO DE 4 DIAS</v>
      </c>
      <c r="P1149" s="2" t="str">
        <f ca="1">VLOOKUP(MONTH(Tabla1[[#This Row],[FECHA PROG.]]),Tabla2[],2,0)</f>
        <v>Feb</v>
      </c>
      <c r="Q1149" s="1">
        <f ca="1">YEAR(Tabla1[[#This Row],[FECHA PROG.]])</f>
        <v>2019</v>
      </c>
      <c r="R1149" s="8">
        <f ca="1">360-SUMIFS(Tabla1[HORAS],Tabla1[MÁQUINA],Tabla1[[#This Row],[MÁQUINA]],Tabla1[AÑO],Tabla1[[#This Row],[AÑO]],Tabla1[MES],Tabla1[[#This Row],[MES]])</f>
        <v>343.5333333333333</v>
      </c>
      <c r="S1149" s="17">
        <f ca="1">Tabla1[[#This Row],[HORAS DISPONIBLES]]/360</f>
        <v>0.95425925925925914</v>
      </c>
    </row>
    <row r="1150" spans="1:19" x14ac:dyDescent="0.2">
      <c r="A1150" s="1" t="s">
        <v>135</v>
      </c>
      <c r="B1150" s="1" t="s">
        <v>16</v>
      </c>
      <c r="C1150" s="1" t="str">
        <f ca="1">VLOOKUP(RANDBETWEEN(1,13),Tablas!$N$7:$O$19,2,0)</f>
        <v>TRACTORES</v>
      </c>
      <c r="D1150" s="1" t="s">
        <v>12</v>
      </c>
      <c r="E1150" s="1" t="s">
        <v>18</v>
      </c>
      <c r="F1150" s="1">
        <v>107</v>
      </c>
      <c r="G1150" s="1" t="s">
        <v>106</v>
      </c>
      <c r="H1150" s="1">
        <v>1911</v>
      </c>
      <c r="I1150" s="2">
        <f t="shared" ca="1" si="17"/>
        <v>43417</v>
      </c>
      <c r="J1150" s="1" t="str">
        <f ca="1">IFERROR(IF(YEAR(Tabla1[[#This Row],[FECHA EJEC.]])&gt;0,"CONFORME","STANDBY"),"PENDIENTE")</f>
        <v>PENDIENTE</v>
      </c>
      <c r="K1150" s="2" t="str">
        <f ca="1">IF(VLOOKUP(RANDBETWEEN(1,20),Tablas!$Q$6:$R$25,2,0)=0,"",Tabla1[[#This Row],[FECHA PROG.]]+VLOOKUP(RANDBETWEEN(1,20),Tablas!$Q$6:$R$25,2,0))</f>
        <v/>
      </c>
      <c r="L1150" s="7" t="str">
        <f ca="1">IF(Tabla1[[#This Row],[FECHA EJEC.]]="","",TIME(RANDBETWEEN(9,15),RANDBETWEEN(10,40),0))</f>
        <v/>
      </c>
      <c r="M1150" s="7" t="str">
        <f ca="1">IF(Tabla1[[#This Row],[FECHA EJEC.]]="","",Tabla1[[#This Row],[HORA INICIO]]+TIME(RANDBETWEEN(1,4),RANDBETWEEN(10,30),0))</f>
        <v/>
      </c>
      <c r="N1150" s="8" t="str">
        <f ca="1">IF(Tabla1[[#This Row],[FECHA EJEC.]]="","",HOUR(Tabla1[[#This Row],[HORA TERMINO]]-Tabla1[[#This Row],[HORA INICIO]])+MINUTE(Tabla1[[#This Row],[HORA TERMINO]]-Tabla1[[#This Row],[HORA INICIO]])/60)</f>
        <v/>
      </c>
      <c r="O1150" s="1" t="str">
        <f ca="1">IF(AND(K1150=I1150,J1150="CONFORME"),"FECHA CUMPLIDA",IF(J1150="STAND BY","STAND BY",IF(J1150=""," ",IF(Tabla1[[#This Row],[FECHA EJEC.]]="","PENDIENTE",CONCATENATE("RETRASO DE ",(K1150-I1150)," DIAS")))))</f>
        <v>PENDIENTE</v>
      </c>
      <c r="P1150" s="2" t="str">
        <f ca="1">VLOOKUP(MONTH(Tabla1[[#This Row],[FECHA PROG.]]),Tabla2[],2,0)</f>
        <v>Nov</v>
      </c>
      <c r="Q1150" s="1">
        <f ca="1">YEAR(Tabla1[[#This Row],[FECHA PROG.]])</f>
        <v>2018</v>
      </c>
      <c r="R1150" s="8">
        <f ca="1">360-SUMIFS(Tabla1[HORAS],Tabla1[MÁQUINA],Tabla1[[#This Row],[MÁQUINA]],Tabla1[AÑO],Tabla1[[#This Row],[AÑO]],Tabla1[MES],Tabla1[[#This Row],[MES]])</f>
        <v>348.3</v>
      </c>
      <c r="S1150" s="17">
        <f ca="1">Tabla1[[#This Row],[HORAS DISPONIBLES]]/360</f>
        <v>0.96750000000000003</v>
      </c>
    </row>
    <row r="1151" spans="1:19" x14ac:dyDescent="0.2">
      <c r="A1151" s="1" t="s">
        <v>136</v>
      </c>
      <c r="B1151" s="1" t="s">
        <v>20</v>
      </c>
      <c r="C1151" s="1" t="str">
        <f ca="1">VLOOKUP(RANDBETWEEN(1,13),Tablas!$N$7:$O$19,2,0)</f>
        <v>DRAGALINA</v>
      </c>
      <c r="D1151" s="1" t="s">
        <v>12</v>
      </c>
      <c r="E1151" s="1" t="s">
        <v>13</v>
      </c>
      <c r="F1151" s="1">
        <v>106</v>
      </c>
      <c r="G1151" s="1" t="s">
        <v>25</v>
      </c>
      <c r="H1151" s="1">
        <v>1168</v>
      </c>
      <c r="I1151" s="2">
        <f t="shared" ca="1" si="17"/>
        <v>43545</v>
      </c>
      <c r="J1151" s="1" t="str">
        <f ca="1">IFERROR(IF(YEAR(Tabla1[[#This Row],[FECHA EJEC.]])&gt;0,"CONFORME","STANDBY"),"PENDIENTE")</f>
        <v>CONFORME</v>
      </c>
      <c r="K1151" s="2">
        <f ca="1">IF(VLOOKUP(RANDBETWEEN(1,20),Tablas!$Q$6:$R$25,2,0)=0,"",Tabla1[[#This Row],[FECHA PROG.]]+VLOOKUP(RANDBETWEEN(1,20),Tablas!$Q$6:$R$25,2,0))</f>
        <v>43545</v>
      </c>
      <c r="L1151" s="7">
        <f ca="1">IF(Tabla1[[#This Row],[FECHA EJEC.]]="","",TIME(RANDBETWEEN(9,15),RANDBETWEEN(10,40),0))</f>
        <v>0.63263888888888886</v>
      </c>
      <c r="M1151" s="7">
        <f ca="1">IF(Tabla1[[#This Row],[FECHA EJEC.]]="","",Tabla1[[#This Row],[HORA INICIO]]+TIME(RANDBETWEEN(1,4),RANDBETWEEN(10,30),0))</f>
        <v>0.8076388888888888</v>
      </c>
      <c r="N1151" s="8">
        <f ca="1">IF(Tabla1[[#This Row],[FECHA EJEC.]]="","",HOUR(Tabla1[[#This Row],[HORA TERMINO]]-Tabla1[[#This Row],[HORA INICIO]])+MINUTE(Tabla1[[#This Row],[HORA TERMINO]]-Tabla1[[#This Row],[HORA INICIO]])/60)</f>
        <v>4.2</v>
      </c>
      <c r="O1151" s="1" t="str">
        <f ca="1">IF(AND(K1151=I1151,J1151="CONFORME"),"FECHA CUMPLIDA",IF(J1151="STAND BY","STAND BY",IF(J1151=""," ",IF(Tabla1[[#This Row],[FECHA EJEC.]]="","PENDIENTE",CONCATENATE("RETRASO DE ",(K1151-I1151)," DIAS")))))</f>
        <v>FECHA CUMPLIDA</v>
      </c>
      <c r="P1151" s="2" t="str">
        <f ca="1">VLOOKUP(MONTH(Tabla1[[#This Row],[FECHA PROG.]]),Tabla2[],2,0)</f>
        <v>Mar</v>
      </c>
      <c r="Q1151" s="1">
        <f ca="1">YEAR(Tabla1[[#This Row],[FECHA PROG.]])</f>
        <v>2019</v>
      </c>
      <c r="R1151" s="8">
        <f ca="1">360-SUMIFS(Tabla1[HORAS],Tabla1[MÁQUINA],Tabla1[[#This Row],[MÁQUINA]],Tabla1[AÑO],Tabla1[[#This Row],[AÑO]],Tabla1[MES],Tabla1[[#This Row],[MES]])</f>
        <v>353.41666666666669</v>
      </c>
      <c r="S1151" s="17">
        <f ca="1">Tabla1[[#This Row],[HORAS DISPONIBLES]]/360</f>
        <v>0.98171296296296306</v>
      </c>
    </row>
    <row r="1152" spans="1:19" x14ac:dyDescent="0.2">
      <c r="A1152" s="1" t="s">
        <v>136</v>
      </c>
      <c r="B1152" s="1" t="s">
        <v>20</v>
      </c>
      <c r="C1152" s="1" t="str">
        <f ca="1">VLOOKUP(RANDBETWEEN(1,13),Tablas!$N$7:$O$19,2,0)</f>
        <v>TRACTORES</v>
      </c>
      <c r="D1152" s="1" t="s">
        <v>12</v>
      </c>
      <c r="E1152" s="1" t="s">
        <v>18</v>
      </c>
      <c r="F1152" s="1">
        <v>106</v>
      </c>
      <c r="G1152" s="1" t="s">
        <v>55</v>
      </c>
      <c r="H1152" s="1">
        <v>1911</v>
      </c>
      <c r="I1152" s="2">
        <f t="shared" ca="1" si="17"/>
        <v>43203</v>
      </c>
      <c r="J1152" s="1" t="str">
        <f ca="1">IFERROR(IF(YEAR(Tabla1[[#This Row],[FECHA EJEC.]])&gt;0,"CONFORME","STANDBY"),"PENDIENTE")</f>
        <v>CONFORME</v>
      </c>
      <c r="K1152" s="2">
        <f ca="1">IF(VLOOKUP(RANDBETWEEN(1,20),Tablas!$Q$6:$R$25,2,0)=0,"",Tabla1[[#This Row],[FECHA PROG.]]+VLOOKUP(RANDBETWEEN(1,20),Tablas!$Q$6:$R$25,2,0))</f>
        <v>43203</v>
      </c>
      <c r="L1152" s="7">
        <f ca="1">IF(Tabla1[[#This Row],[FECHA EJEC.]]="","",TIME(RANDBETWEEN(9,15),RANDBETWEEN(10,40),0))</f>
        <v>0.4826388888888889</v>
      </c>
      <c r="M1152" s="7">
        <f ca="1">IF(Tabla1[[#This Row],[FECHA EJEC.]]="","",Tabla1[[#This Row],[HORA INICIO]]+TIME(RANDBETWEEN(1,4),RANDBETWEEN(10,30),0))</f>
        <v>0.57291666666666663</v>
      </c>
      <c r="N1152" s="8">
        <f ca="1">IF(Tabla1[[#This Row],[FECHA EJEC.]]="","",HOUR(Tabla1[[#This Row],[HORA TERMINO]]-Tabla1[[#This Row],[HORA INICIO]])+MINUTE(Tabla1[[#This Row],[HORA TERMINO]]-Tabla1[[#This Row],[HORA INICIO]])/60)</f>
        <v>2.1666666666666665</v>
      </c>
      <c r="O1152" s="1" t="str">
        <f ca="1">IF(AND(K1152=I1152,J1152="CONFORME"),"FECHA CUMPLIDA",IF(J1152="STAND BY","STAND BY",IF(J1152=""," ",IF(Tabla1[[#This Row],[FECHA EJEC.]]="","PENDIENTE",CONCATENATE("RETRASO DE ",(K1152-I1152)," DIAS")))))</f>
        <v>FECHA CUMPLIDA</v>
      </c>
      <c r="P1152" s="2" t="str">
        <f ca="1">VLOOKUP(MONTH(Tabla1[[#This Row],[FECHA PROG.]]),Tabla2[],2,0)</f>
        <v>Abr</v>
      </c>
      <c r="Q1152" s="1">
        <f ca="1">YEAR(Tabla1[[#This Row],[FECHA PROG.]])</f>
        <v>2018</v>
      </c>
      <c r="R1152" s="8">
        <f ca="1">360-SUMIFS(Tabla1[HORAS],Tabla1[MÁQUINA],Tabla1[[#This Row],[MÁQUINA]],Tabla1[AÑO],Tabla1[[#This Row],[AÑO]],Tabla1[MES],Tabla1[[#This Row],[MES]])</f>
        <v>351.16666666666669</v>
      </c>
      <c r="S1152" s="17">
        <f ca="1">Tabla1[[#This Row],[HORAS DISPONIBLES]]/360</f>
        <v>0.97546296296296298</v>
      </c>
    </row>
    <row r="1153" spans="1:19" x14ac:dyDescent="0.2">
      <c r="A1153" s="1" t="s">
        <v>145</v>
      </c>
      <c r="B1153" s="1" t="s">
        <v>39</v>
      </c>
      <c r="C1153" s="1" t="str">
        <f ca="1">VLOOKUP(RANDBETWEEN(1,13),Tablas!$N$7:$O$19,2,0)</f>
        <v>LAS VOLQUETAS</v>
      </c>
      <c r="D1153" s="1" t="s">
        <v>12</v>
      </c>
      <c r="E1153" s="1" t="s">
        <v>21</v>
      </c>
      <c r="F1153" s="1">
        <v>107</v>
      </c>
      <c r="G1153" s="1" t="s">
        <v>106</v>
      </c>
      <c r="H1153" s="1">
        <v>1168</v>
      </c>
      <c r="I1153" s="2">
        <f t="shared" ca="1" si="17"/>
        <v>43160</v>
      </c>
      <c r="J1153" s="1" t="str">
        <f ca="1">IFERROR(IF(YEAR(Tabla1[[#This Row],[FECHA EJEC.]])&gt;0,"CONFORME","STANDBY"),"PENDIENTE")</f>
        <v>CONFORME</v>
      </c>
      <c r="K1153" s="2">
        <f ca="1">IF(VLOOKUP(RANDBETWEEN(1,20),Tablas!$Q$6:$R$25,2,0)=0,"",Tabla1[[#This Row],[FECHA PROG.]]+VLOOKUP(RANDBETWEEN(1,20),Tablas!$Q$6:$R$25,2,0))</f>
        <v>43162</v>
      </c>
      <c r="L1153" s="7">
        <f ca="1">IF(Tabla1[[#This Row],[FECHA EJEC.]]="","",TIME(RANDBETWEEN(9,15),RANDBETWEEN(10,40),0))</f>
        <v>0.5180555555555556</v>
      </c>
      <c r="M1153" s="7">
        <f ca="1">IF(Tabla1[[#This Row],[FECHA EJEC.]]="","",Tabla1[[#This Row],[HORA INICIO]]+TIME(RANDBETWEEN(1,4),RANDBETWEEN(10,30),0))</f>
        <v>0.70069444444444451</v>
      </c>
      <c r="N1153" s="8">
        <f ca="1">IF(Tabla1[[#This Row],[FECHA EJEC.]]="","",HOUR(Tabla1[[#This Row],[HORA TERMINO]]-Tabla1[[#This Row],[HORA INICIO]])+MINUTE(Tabla1[[#This Row],[HORA TERMINO]]-Tabla1[[#This Row],[HORA INICIO]])/60)</f>
        <v>4.3833333333333337</v>
      </c>
      <c r="O1153" s="1" t="str">
        <f ca="1">IF(AND(K1153=I1153,J1153="CONFORME"),"FECHA CUMPLIDA",IF(J1153="STAND BY","STAND BY",IF(J1153=""," ",IF(Tabla1[[#This Row],[FECHA EJEC.]]="","PENDIENTE",CONCATENATE("RETRASO DE ",(K1153-I1153)," DIAS")))))</f>
        <v>RETRASO DE 2 DIAS</v>
      </c>
      <c r="P1153" s="2" t="str">
        <f ca="1">VLOOKUP(MONTH(Tabla1[[#This Row],[FECHA PROG.]]),Tabla2[],2,0)</f>
        <v>Mar</v>
      </c>
      <c r="Q1153" s="1">
        <f ca="1">YEAR(Tabla1[[#This Row],[FECHA PROG.]])</f>
        <v>2018</v>
      </c>
      <c r="R1153" s="8">
        <f ca="1">360-SUMIFS(Tabla1[HORAS],Tabla1[MÁQUINA],Tabla1[[#This Row],[MÁQUINA]],Tabla1[AÑO],Tabla1[[#This Row],[AÑO]],Tabla1[MES],Tabla1[[#This Row],[MES]])</f>
        <v>343.95</v>
      </c>
      <c r="S1153" s="17">
        <f ca="1">Tabla1[[#This Row],[HORAS DISPONIBLES]]/360</f>
        <v>0.95541666666666658</v>
      </c>
    </row>
    <row r="1154" spans="1:19" x14ac:dyDescent="0.2">
      <c r="A1154" s="1" t="s">
        <v>137</v>
      </c>
      <c r="B1154" s="1" t="s">
        <v>23</v>
      </c>
      <c r="C1154" s="1" t="str">
        <f ca="1">VLOOKUP(RANDBETWEEN(1,13),Tablas!$N$7:$O$19,2,0)</f>
        <v>DRAGAS</v>
      </c>
      <c r="D1154" s="1" t="s">
        <v>12</v>
      </c>
      <c r="E1154" s="1" t="s">
        <v>24</v>
      </c>
      <c r="F1154" s="1">
        <v>201</v>
      </c>
      <c r="G1154" s="1" t="s">
        <v>25</v>
      </c>
      <c r="H1154" s="1">
        <v>1168</v>
      </c>
      <c r="I1154" s="2">
        <f t="shared" ref="I1154:I1217" ca="1" si="18">RANDBETWEEN(43101,43616)</f>
        <v>43333</v>
      </c>
      <c r="J1154" s="1" t="str">
        <f ca="1">IFERROR(IF(YEAR(Tabla1[[#This Row],[FECHA EJEC.]])&gt;0,"CONFORME","STANDBY"),"PENDIENTE")</f>
        <v>CONFORME</v>
      </c>
      <c r="K1154" s="2">
        <f ca="1">IF(VLOOKUP(RANDBETWEEN(1,20),Tablas!$Q$6:$R$25,2,0)=0,"",Tabla1[[#This Row],[FECHA PROG.]]+VLOOKUP(RANDBETWEEN(1,20),Tablas!$Q$6:$R$25,2,0))</f>
        <v>43333</v>
      </c>
      <c r="L1154" s="7">
        <f ca="1">IF(Tabla1[[#This Row],[FECHA EJEC.]]="","",TIME(RANDBETWEEN(9,15),RANDBETWEEN(10,40),0))</f>
        <v>0.44374999999999998</v>
      </c>
      <c r="M1154" s="7">
        <f ca="1">IF(Tabla1[[#This Row],[FECHA EJEC.]]="","",Tabla1[[#This Row],[HORA INICIO]]+TIME(RANDBETWEEN(1,4),RANDBETWEEN(10,30),0))</f>
        <v>0.54236111111111107</v>
      </c>
      <c r="N1154" s="8">
        <f ca="1">IF(Tabla1[[#This Row],[FECHA EJEC.]]="","",HOUR(Tabla1[[#This Row],[HORA TERMINO]]-Tabla1[[#This Row],[HORA INICIO]])+MINUTE(Tabla1[[#This Row],[HORA TERMINO]]-Tabla1[[#This Row],[HORA INICIO]])/60)</f>
        <v>2.3666666666666667</v>
      </c>
      <c r="O1154" s="1" t="str">
        <f ca="1">IF(AND(K1154=I1154,J1154="CONFORME"),"FECHA CUMPLIDA",IF(J1154="STAND BY","STAND BY",IF(J1154=""," ",IF(Tabla1[[#This Row],[FECHA EJEC.]]="","PENDIENTE",CONCATENATE("RETRASO DE ",(K1154-I1154)," DIAS")))))</f>
        <v>FECHA CUMPLIDA</v>
      </c>
      <c r="P1154" s="2" t="str">
        <f ca="1">VLOOKUP(MONTH(Tabla1[[#This Row],[FECHA PROG.]]),Tabla2[],2,0)</f>
        <v>Ago</v>
      </c>
      <c r="Q1154" s="1">
        <f ca="1">YEAR(Tabla1[[#This Row],[FECHA PROG.]])</f>
        <v>2018</v>
      </c>
      <c r="R1154" s="8">
        <f ca="1">360-SUMIFS(Tabla1[HORAS],Tabla1[MÁQUINA],Tabla1[[#This Row],[MÁQUINA]],Tabla1[AÑO],Tabla1[[#This Row],[AÑO]],Tabla1[MES],Tabla1[[#This Row],[MES]])</f>
        <v>357.63333333333333</v>
      </c>
      <c r="S1154" s="17">
        <f ca="1">Tabla1[[#This Row],[HORAS DISPONIBLES]]/360</f>
        <v>0.99342592592592593</v>
      </c>
    </row>
    <row r="1155" spans="1:19" x14ac:dyDescent="0.2">
      <c r="A1155" s="1" t="s">
        <v>151</v>
      </c>
      <c r="B1155" s="1" t="s">
        <v>49</v>
      </c>
      <c r="C1155" s="1" t="str">
        <f ca="1">VLOOKUP(RANDBETWEEN(1,13),Tablas!$N$7:$O$19,2,0)</f>
        <v>DRAGALINA</v>
      </c>
      <c r="D1155" s="1" t="s">
        <v>12</v>
      </c>
      <c r="E1155" s="1" t="s">
        <v>13</v>
      </c>
      <c r="F1155" s="1">
        <v>107</v>
      </c>
      <c r="G1155" s="1" t="s">
        <v>14</v>
      </c>
      <c r="H1155" s="1">
        <v>1420</v>
      </c>
      <c r="I1155" s="2">
        <f t="shared" ca="1" si="18"/>
        <v>43116</v>
      </c>
      <c r="J1155" s="1" t="str">
        <f ca="1">IFERROR(IF(YEAR(Tabla1[[#This Row],[FECHA EJEC.]])&gt;0,"CONFORME","STANDBY"),"PENDIENTE")</f>
        <v>CONFORME</v>
      </c>
      <c r="K1155" s="2">
        <f ca="1">IF(VLOOKUP(RANDBETWEEN(1,20),Tablas!$Q$6:$R$25,2,0)=0,"",Tabla1[[#This Row],[FECHA PROG.]]+VLOOKUP(RANDBETWEEN(1,20),Tablas!$Q$6:$R$25,2,0))</f>
        <v>43117</v>
      </c>
      <c r="L1155" s="7">
        <f ca="1">IF(Tabla1[[#This Row],[FECHA EJEC.]]="","",TIME(RANDBETWEEN(9,15),RANDBETWEEN(10,40),0))</f>
        <v>0.55000000000000004</v>
      </c>
      <c r="M1155" s="7">
        <f ca="1">IF(Tabla1[[#This Row],[FECHA EJEC.]]="","",Tabla1[[#This Row],[HORA INICIO]]+TIME(RANDBETWEEN(1,4),RANDBETWEEN(10,30),0))</f>
        <v>0.6875</v>
      </c>
      <c r="N1155" s="8">
        <f ca="1">IF(Tabla1[[#This Row],[FECHA EJEC.]]="","",HOUR(Tabla1[[#This Row],[HORA TERMINO]]-Tabla1[[#This Row],[HORA INICIO]])+MINUTE(Tabla1[[#This Row],[HORA TERMINO]]-Tabla1[[#This Row],[HORA INICIO]])/60)</f>
        <v>3.3</v>
      </c>
      <c r="O1155" s="1" t="str">
        <f ca="1">IF(AND(K1155=I1155,J1155="CONFORME"),"FECHA CUMPLIDA",IF(J1155="STAND BY","STAND BY",IF(J1155=""," ",IF(Tabla1[[#This Row],[FECHA EJEC.]]="","PENDIENTE",CONCATENATE("RETRASO DE ",(K1155-I1155)," DIAS")))))</f>
        <v>RETRASO DE 1 DIAS</v>
      </c>
      <c r="P1155" s="2" t="str">
        <f ca="1">VLOOKUP(MONTH(Tabla1[[#This Row],[FECHA PROG.]]),Tabla2[],2,0)</f>
        <v>Ene</v>
      </c>
      <c r="Q1155" s="1">
        <f ca="1">YEAR(Tabla1[[#This Row],[FECHA PROG.]])</f>
        <v>2018</v>
      </c>
      <c r="R1155" s="8">
        <f ca="1">360-SUMIFS(Tabla1[HORAS],Tabla1[MÁQUINA],Tabla1[[#This Row],[MÁQUINA]],Tabla1[AÑO],Tabla1[[#This Row],[AÑO]],Tabla1[MES],Tabla1[[#This Row],[MES]])</f>
        <v>351.31666666666666</v>
      </c>
      <c r="S1155" s="17">
        <f ca="1">Tabla1[[#This Row],[HORAS DISPONIBLES]]/360</f>
        <v>0.9758796296296296</v>
      </c>
    </row>
    <row r="1156" spans="1:19" x14ac:dyDescent="0.2">
      <c r="A1156" s="1" t="s">
        <v>154</v>
      </c>
      <c r="B1156" s="1" t="s">
        <v>70</v>
      </c>
      <c r="C1156" s="1" t="str">
        <f ca="1">VLOOKUP(RANDBETWEEN(1,13),Tablas!$N$7:$O$19,2,0)</f>
        <v>LAS VOLQUETAS</v>
      </c>
      <c r="E1156" s="1" t="s">
        <v>21</v>
      </c>
      <c r="F1156" s="1">
        <v>107</v>
      </c>
      <c r="G1156" s="1" t="s">
        <v>106</v>
      </c>
      <c r="H1156" s="1">
        <v>2171</v>
      </c>
      <c r="I1156" s="2">
        <f t="shared" ca="1" si="18"/>
        <v>43206</v>
      </c>
      <c r="J1156" s="1" t="str">
        <f ca="1">IFERROR(IF(YEAR(Tabla1[[#This Row],[FECHA EJEC.]])&gt;0,"CONFORME","STANDBY"),"PENDIENTE")</f>
        <v>CONFORME</v>
      </c>
      <c r="K1156" s="2">
        <f ca="1">IF(VLOOKUP(RANDBETWEEN(1,20),Tablas!$Q$6:$R$25,2,0)=0,"",Tabla1[[#This Row],[FECHA PROG.]]+VLOOKUP(RANDBETWEEN(1,20),Tablas!$Q$6:$R$25,2,0))</f>
        <v>43208</v>
      </c>
      <c r="L1156" s="7">
        <f ca="1">IF(Tabla1[[#This Row],[FECHA EJEC.]]="","",TIME(RANDBETWEEN(9,15),RANDBETWEEN(10,40),0))</f>
        <v>0.39166666666666666</v>
      </c>
      <c r="M1156" s="7">
        <f ca="1">IF(Tabla1[[#This Row],[FECHA EJEC.]]="","",Tabla1[[#This Row],[HORA INICIO]]+TIME(RANDBETWEEN(1,4),RANDBETWEEN(10,30),0))</f>
        <v>0.48749999999999999</v>
      </c>
      <c r="N1156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1156" s="1" t="str">
        <f ca="1">IF(AND(K1156=I1156,J1156="CONFORME"),"FECHA CUMPLIDA",IF(J1156="STAND BY","STAND BY",IF(J1156=""," ",IF(Tabla1[[#This Row],[FECHA EJEC.]]="","PENDIENTE",CONCATENATE("RETRASO DE ",(K1156-I1156)," DIAS")))))</f>
        <v>RETRASO DE 2 DIAS</v>
      </c>
      <c r="P1156" s="2" t="str">
        <f ca="1">VLOOKUP(MONTH(Tabla1[[#This Row],[FECHA PROG.]]),Tabla2[],2,0)</f>
        <v>Abr</v>
      </c>
      <c r="Q1156" s="1">
        <f ca="1">YEAR(Tabla1[[#This Row],[FECHA PROG.]])</f>
        <v>2018</v>
      </c>
      <c r="R1156" s="8">
        <f ca="1">360-SUMIFS(Tabla1[HORAS],Tabla1[MÁQUINA],Tabla1[[#This Row],[MÁQUINA]],Tabla1[AÑO],Tabla1[[#This Row],[AÑO]],Tabla1[MES],Tabla1[[#This Row],[MES]])</f>
        <v>338.68333333333334</v>
      </c>
      <c r="S1156" s="17">
        <f ca="1">Tabla1[[#This Row],[HORAS DISPONIBLES]]/360</f>
        <v>0.94078703703703703</v>
      </c>
    </row>
    <row r="1157" spans="1:19" x14ac:dyDescent="0.2">
      <c r="A1157" s="1" t="s">
        <v>139</v>
      </c>
      <c r="B1157" s="1" t="s">
        <v>28</v>
      </c>
      <c r="C1157" s="1" t="str">
        <f ca="1">VLOOKUP(RANDBETWEEN(1,13),Tablas!$N$7:$O$19,2,0)</f>
        <v>PAVIMENTADORA</v>
      </c>
      <c r="D1157" s="1" t="s">
        <v>12</v>
      </c>
      <c r="E1157" s="1" t="s">
        <v>18</v>
      </c>
      <c r="F1157" s="1">
        <v>106</v>
      </c>
      <c r="G1157" s="1" t="s">
        <v>55</v>
      </c>
      <c r="H1157" s="1">
        <v>1911</v>
      </c>
      <c r="I1157" s="2">
        <f t="shared" ca="1" si="18"/>
        <v>43160</v>
      </c>
      <c r="J1157" s="1" t="str">
        <f ca="1">IFERROR(IF(YEAR(Tabla1[[#This Row],[FECHA EJEC.]])&gt;0,"CONFORME","STANDBY"),"PENDIENTE")</f>
        <v>PENDIENTE</v>
      </c>
      <c r="K1157" s="2" t="str">
        <f ca="1">IF(VLOOKUP(RANDBETWEEN(1,20),Tablas!$Q$6:$R$25,2,0)=0,"",Tabla1[[#This Row],[FECHA PROG.]]+VLOOKUP(RANDBETWEEN(1,20),Tablas!$Q$6:$R$25,2,0))</f>
        <v/>
      </c>
      <c r="L1157" s="7" t="str">
        <f ca="1">IF(Tabla1[[#This Row],[FECHA EJEC.]]="","",TIME(RANDBETWEEN(9,15),RANDBETWEEN(10,40),0))</f>
        <v/>
      </c>
      <c r="M1157" s="7" t="str">
        <f ca="1">IF(Tabla1[[#This Row],[FECHA EJEC.]]="","",Tabla1[[#This Row],[HORA INICIO]]+TIME(RANDBETWEEN(1,4),RANDBETWEEN(10,30),0))</f>
        <v/>
      </c>
      <c r="N1157" s="8" t="str">
        <f ca="1">IF(Tabla1[[#This Row],[FECHA EJEC.]]="","",HOUR(Tabla1[[#This Row],[HORA TERMINO]]-Tabla1[[#This Row],[HORA INICIO]])+MINUTE(Tabla1[[#This Row],[HORA TERMINO]]-Tabla1[[#This Row],[HORA INICIO]])/60)</f>
        <v/>
      </c>
      <c r="O1157" s="1" t="str">
        <f ca="1">IF(AND(K1157=I1157,J1157="CONFORME"),"FECHA CUMPLIDA",IF(J1157="STAND BY","STAND BY",IF(J1157=""," ",IF(Tabla1[[#This Row],[FECHA EJEC.]]="","PENDIENTE",CONCATENATE("RETRASO DE ",(K1157-I1157)," DIAS")))))</f>
        <v>PENDIENTE</v>
      </c>
      <c r="P1157" s="2" t="str">
        <f ca="1">VLOOKUP(MONTH(Tabla1[[#This Row],[FECHA PROG.]]),Tabla2[],2,0)</f>
        <v>Mar</v>
      </c>
      <c r="Q1157" s="1">
        <f ca="1">YEAR(Tabla1[[#This Row],[FECHA PROG.]])</f>
        <v>2018</v>
      </c>
      <c r="R1157" s="8">
        <f ca="1">360-SUMIFS(Tabla1[HORAS],Tabla1[MÁQUINA],Tabla1[[#This Row],[MÁQUINA]],Tabla1[AÑO],Tabla1[[#This Row],[AÑO]],Tabla1[MES],Tabla1[[#This Row],[MES]])</f>
        <v>303.93333333333334</v>
      </c>
      <c r="S1157" s="17">
        <f ca="1">Tabla1[[#This Row],[HORAS DISPONIBLES]]/360</f>
        <v>0.84425925925925926</v>
      </c>
    </row>
    <row r="1158" spans="1:19" x14ac:dyDescent="0.2">
      <c r="A1158" s="1" t="s">
        <v>139</v>
      </c>
      <c r="B1158" s="1" t="s">
        <v>28</v>
      </c>
      <c r="C1158" s="1" t="str">
        <f ca="1">VLOOKUP(RANDBETWEEN(1,13),Tablas!$N$7:$O$19,2,0)</f>
        <v>RETROEXCAVADORA</v>
      </c>
      <c r="D1158" s="1" t="s">
        <v>12</v>
      </c>
      <c r="E1158" s="1" t="s">
        <v>13</v>
      </c>
      <c r="F1158" s="1">
        <v>106</v>
      </c>
      <c r="G1158" s="1" t="s">
        <v>14</v>
      </c>
      <c r="H1158" s="1">
        <v>2914</v>
      </c>
      <c r="I1158" s="2">
        <f t="shared" ca="1" si="18"/>
        <v>43494</v>
      </c>
      <c r="J1158" s="1" t="str">
        <f ca="1">IFERROR(IF(YEAR(Tabla1[[#This Row],[FECHA EJEC.]])&gt;0,"CONFORME","STANDBY"),"PENDIENTE")</f>
        <v>PENDIENTE</v>
      </c>
      <c r="K1158" s="2" t="str">
        <f ca="1">IF(VLOOKUP(RANDBETWEEN(1,20),Tablas!$Q$6:$R$25,2,0)=0,"",Tabla1[[#This Row],[FECHA PROG.]]+VLOOKUP(RANDBETWEEN(1,20),Tablas!$Q$6:$R$25,2,0))</f>
        <v/>
      </c>
      <c r="L1158" s="7" t="str">
        <f ca="1">IF(Tabla1[[#This Row],[FECHA EJEC.]]="","",TIME(RANDBETWEEN(9,15),RANDBETWEEN(10,40),0))</f>
        <v/>
      </c>
      <c r="M1158" s="7" t="str">
        <f ca="1">IF(Tabla1[[#This Row],[FECHA EJEC.]]="","",Tabla1[[#This Row],[HORA INICIO]]+TIME(RANDBETWEEN(1,4),RANDBETWEEN(10,30),0))</f>
        <v/>
      </c>
      <c r="N1158" s="8" t="str">
        <f ca="1">IF(Tabla1[[#This Row],[FECHA EJEC.]]="","",HOUR(Tabla1[[#This Row],[HORA TERMINO]]-Tabla1[[#This Row],[HORA INICIO]])+MINUTE(Tabla1[[#This Row],[HORA TERMINO]]-Tabla1[[#This Row],[HORA INICIO]])/60)</f>
        <v/>
      </c>
      <c r="O1158" s="1" t="str">
        <f ca="1">IF(AND(K1158=I1158,J1158="CONFORME"),"FECHA CUMPLIDA",IF(J1158="STAND BY","STAND BY",IF(J1158=""," ",IF(Tabla1[[#This Row],[FECHA EJEC.]]="","PENDIENTE",CONCATENATE("RETRASO DE ",(K1158-I1158)," DIAS")))))</f>
        <v>PENDIENTE</v>
      </c>
      <c r="P1158" s="2" t="str">
        <f ca="1">VLOOKUP(MONTH(Tabla1[[#This Row],[FECHA PROG.]]),Tabla2[],2,0)</f>
        <v>Ene</v>
      </c>
      <c r="Q1158" s="1">
        <f ca="1">YEAR(Tabla1[[#This Row],[FECHA PROG.]])</f>
        <v>2019</v>
      </c>
      <c r="R1158" s="8">
        <f ca="1">360-SUMIFS(Tabla1[HORAS],Tabla1[MÁQUINA],Tabla1[[#This Row],[MÁQUINA]],Tabla1[AÑO],Tabla1[[#This Row],[AÑO]],Tabla1[MES],Tabla1[[#This Row],[MES]])</f>
        <v>322.83333333333331</v>
      </c>
      <c r="S1158" s="17">
        <f ca="1">Tabla1[[#This Row],[HORAS DISPONIBLES]]/360</f>
        <v>0.89675925925925926</v>
      </c>
    </row>
    <row r="1159" spans="1:19" x14ac:dyDescent="0.2">
      <c r="A1159" s="1" t="s">
        <v>144</v>
      </c>
      <c r="B1159" s="1" t="s">
        <v>36</v>
      </c>
      <c r="C1159" s="1" t="str">
        <f ca="1">VLOOKUP(RANDBETWEEN(1,13),Tablas!$N$7:$O$19,2,0)</f>
        <v>CARGADORA</v>
      </c>
      <c r="D1159" s="1" t="s">
        <v>12</v>
      </c>
      <c r="E1159" s="1" t="s">
        <v>21</v>
      </c>
      <c r="F1159" s="1">
        <v>107</v>
      </c>
      <c r="G1159" s="1" t="s">
        <v>106</v>
      </c>
      <c r="H1159" s="1">
        <v>2171</v>
      </c>
      <c r="I1159" s="2">
        <f t="shared" ca="1" si="18"/>
        <v>43322</v>
      </c>
      <c r="J1159" s="1" t="str">
        <f ca="1">IFERROR(IF(YEAR(Tabla1[[#This Row],[FECHA EJEC.]])&gt;0,"CONFORME","STANDBY"),"PENDIENTE")</f>
        <v>CONFORME</v>
      </c>
      <c r="K1159" s="2">
        <f ca="1">IF(VLOOKUP(RANDBETWEEN(1,20),Tablas!$Q$6:$R$25,2,0)=0,"",Tabla1[[#This Row],[FECHA PROG.]]+VLOOKUP(RANDBETWEEN(1,20),Tablas!$Q$6:$R$25,2,0))</f>
        <v>43322</v>
      </c>
      <c r="L1159" s="7">
        <f ca="1">IF(Tabla1[[#This Row],[FECHA EJEC.]]="","",TIME(RANDBETWEEN(9,15),RANDBETWEEN(10,40),0))</f>
        <v>0.60277777777777775</v>
      </c>
      <c r="M1159" s="7">
        <f ca="1">IF(Tabla1[[#This Row],[FECHA EJEC.]]="","",Tabla1[[#This Row],[HORA INICIO]]+TIME(RANDBETWEEN(1,4),RANDBETWEEN(10,30),0))</f>
        <v>0.78472222222222221</v>
      </c>
      <c r="N1159" s="8">
        <f ca="1">IF(Tabla1[[#This Row],[FECHA EJEC.]]="","",HOUR(Tabla1[[#This Row],[HORA TERMINO]]-Tabla1[[#This Row],[HORA INICIO]])+MINUTE(Tabla1[[#This Row],[HORA TERMINO]]-Tabla1[[#This Row],[HORA INICIO]])/60)</f>
        <v>4.3666666666666663</v>
      </c>
      <c r="O1159" s="1" t="str">
        <f ca="1">IF(AND(K1159=I1159,J1159="CONFORME"),"FECHA CUMPLIDA",IF(J1159="STAND BY","STAND BY",IF(J1159=""," ",IF(Tabla1[[#This Row],[FECHA EJEC.]]="","PENDIENTE",CONCATENATE("RETRASO DE ",(K1159-I1159)," DIAS")))))</f>
        <v>FECHA CUMPLIDA</v>
      </c>
      <c r="P1159" s="2" t="str">
        <f ca="1">VLOOKUP(MONTH(Tabla1[[#This Row],[FECHA PROG.]]),Tabla2[],2,0)</f>
        <v>Ago</v>
      </c>
      <c r="Q1159" s="1">
        <f ca="1">YEAR(Tabla1[[#This Row],[FECHA PROG.]])</f>
        <v>2018</v>
      </c>
      <c r="R1159" s="8">
        <f ca="1">360-SUMIFS(Tabla1[HORAS],Tabla1[MÁQUINA],Tabla1[[#This Row],[MÁQUINA]],Tabla1[AÑO],Tabla1[[#This Row],[AÑO]],Tabla1[MES],Tabla1[[#This Row],[MES]])</f>
        <v>346.83333333333331</v>
      </c>
      <c r="S1159" s="17">
        <f ca="1">Tabla1[[#This Row],[HORAS DISPONIBLES]]/360</f>
        <v>0.96342592592592591</v>
      </c>
    </row>
    <row r="1160" spans="1:19" x14ac:dyDescent="0.2">
      <c r="A1160" s="1" t="s">
        <v>140</v>
      </c>
      <c r="B1160" s="1" t="s">
        <v>30</v>
      </c>
      <c r="C1160" s="1" t="str">
        <f ca="1">VLOOKUP(RANDBETWEEN(1,13),Tablas!$N$7:$O$19,2,0)</f>
        <v>EXCAVADORA</v>
      </c>
      <c r="D1160" s="1" t="s">
        <v>12</v>
      </c>
      <c r="E1160" s="1" t="s">
        <v>24</v>
      </c>
      <c r="F1160" s="1">
        <v>201</v>
      </c>
      <c r="G1160" s="1" t="s">
        <v>25</v>
      </c>
      <c r="H1160" s="1">
        <v>1168</v>
      </c>
      <c r="I1160" s="2">
        <f t="shared" ca="1" si="18"/>
        <v>43509</v>
      </c>
      <c r="J1160" s="1" t="str">
        <f ca="1">IFERROR(IF(YEAR(Tabla1[[#This Row],[FECHA EJEC.]])&gt;0,"CONFORME","STANDBY"),"PENDIENTE")</f>
        <v>CONFORME</v>
      </c>
      <c r="K1160" s="2">
        <f ca="1">IF(VLOOKUP(RANDBETWEEN(1,20),Tablas!$Q$6:$R$25,2,0)=0,"",Tabla1[[#This Row],[FECHA PROG.]]+VLOOKUP(RANDBETWEEN(1,20),Tablas!$Q$6:$R$25,2,0))</f>
        <v>43512</v>
      </c>
      <c r="L1160" s="7">
        <f ca="1">IF(Tabla1[[#This Row],[FECHA EJEC.]]="","",TIME(RANDBETWEEN(9,15),RANDBETWEEN(10,40),0))</f>
        <v>0.47499999999999998</v>
      </c>
      <c r="M1160" s="7">
        <f ca="1">IF(Tabla1[[#This Row],[FECHA EJEC.]]="","",Tabla1[[#This Row],[HORA INICIO]]+TIME(RANDBETWEEN(1,4),RANDBETWEEN(10,30),0))</f>
        <v>0.64861111111111103</v>
      </c>
      <c r="N1160" s="8">
        <f ca="1">IF(Tabla1[[#This Row],[FECHA EJEC.]]="","",HOUR(Tabla1[[#This Row],[HORA TERMINO]]-Tabla1[[#This Row],[HORA INICIO]])+MINUTE(Tabla1[[#This Row],[HORA TERMINO]]-Tabla1[[#This Row],[HORA INICIO]])/60)</f>
        <v>4.166666666666667</v>
      </c>
      <c r="O1160" s="1" t="str">
        <f ca="1">IF(AND(K1160=I1160,J1160="CONFORME"),"FECHA CUMPLIDA",IF(J1160="STAND BY","STAND BY",IF(J1160=""," ",IF(Tabla1[[#This Row],[FECHA EJEC.]]="","PENDIENTE",CONCATENATE("RETRASO DE ",(K1160-I1160)," DIAS")))))</f>
        <v>RETRASO DE 3 DIAS</v>
      </c>
      <c r="P1160" s="2" t="str">
        <f ca="1">VLOOKUP(MONTH(Tabla1[[#This Row],[FECHA PROG.]]),Tabla2[],2,0)</f>
        <v>Feb</v>
      </c>
      <c r="Q1160" s="1">
        <f ca="1">YEAR(Tabla1[[#This Row],[FECHA PROG.]])</f>
        <v>2019</v>
      </c>
      <c r="R1160" s="8">
        <f ca="1">360-SUMIFS(Tabla1[HORAS],Tabla1[MÁQUINA],Tabla1[[#This Row],[MÁQUINA]],Tabla1[AÑO],Tabla1[[#This Row],[AÑO]],Tabla1[MES],Tabla1[[#This Row],[MES]])</f>
        <v>355.83333333333331</v>
      </c>
      <c r="S1160" s="17">
        <f ca="1">Tabla1[[#This Row],[HORAS DISPONIBLES]]/360</f>
        <v>0.98842592592592582</v>
      </c>
    </row>
    <row r="1161" spans="1:19" x14ac:dyDescent="0.2">
      <c r="A1161" s="1" t="s">
        <v>141</v>
      </c>
      <c r="B1161" s="1" t="s">
        <v>50</v>
      </c>
      <c r="C1161" s="1" t="str">
        <f ca="1">VLOOKUP(RANDBETWEEN(1,13),Tablas!$N$7:$O$19,2,0)</f>
        <v>ESCREPA</v>
      </c>
      <c r="D1161" s="1" t="s">
        <v>12</v>
      </c>
      <c r="E1161" s="1" t="s">
        <v>13</v>
      </c>
      <c r="F1161" s="1">
        <v>107</v>
      </c>
      <c r="G1161" s="1" t="s">
        <v>14</v>
      </c>
      <c r="H1161" s="1">
        <v>1420</v>
      </c>
      <c r="I1161" s="2">
        <f t="shared" ca="1" si="18"/>
        <v>43596</v>
      </c>
      <c r="J1161" s="1" t="str">
        <f ca="1">IFERROR(IF(YEAR(Tabla1[[#This Row],[FECHA EJEC.]])&gt;0,"CONFORME","STANDBY"),"PENDIENTE")</f>
        <v>PENDIENTE</v>
      </c>
      <c r="K1161" s="2" t="str">
        <f ca="1">IF(VLOOKUP(RANDBETWEEN(1,20),Tablas!$Q$6:$R$25,2,0)=0,"",Tabla1[[#This Row],[FECHA PROG.]]+VLOOKUP(RANDBETWEEN(1,20),Tablas!$Q$6:$R$25,2,0))</f>
        <v/>
      </c>
      <c r="L1161" s="7" t="str">
        <f ca="1">IF(Tabla1[[#This Row],[FECHA EJEC.]]="","",TIME(RANDBETWEEN(9,15),RANDBETWEEN(10,40),0))</f>
        <v/>
      </c>
      <c r="M1161" s="7" t="str">
        <f ca="1">IF(Tabla1[[#This Row],[FECHA EJEC.]]="","",Tabla1[[#This Row],[HORA INICIO]]+TIME(RANDBETWEEN(1,4),RANDBETWEEN(10,30),0))</f>
        <v/>
      </c>
      <c r="N1161" s="8" t="str">
        <f ca="1">IF(Tabla1[[#This Row],[FECHA EJEC.]]="","",HOUR(Tabla1[[#This Row],[HORA TERMINO]]-Tabla1[[#This Row],[HORA INICIO]])+MINUTE(Tabla1[[#This Row],[HORA TERMINO]]-Tabla1[[#This Row],[HORA INICIO]])/60)</f>
        <v/>
      </c>
      <c r="O1161" s="1" t="str">
        <f ca="1">IF(AND(K1161=I1161,J1161="CONFORME"),"FECHA CUMPLIDA",IF(J1161="STAND BY","STAND BY",IF(J1161=""," ",IF(Tabla1[[#This Row],[FECHA EJEC.]]="","PENDIENTE",CONCATENATE("RETRASO DE ",(K1161-I1161)," DIAS")))))</f>
        <v>PENDIENTE</v>
      </c>
      <c r="P1161" s="2" t="str">
        <f ca="1">VLOOKUP(MONTH(Tabla1[[#This Row],[FECHA PROG.]]),Tabla2[],2,0)</f>
        <v>May</v>
      </c>
      <c r="Q1161" s="1">
        <f ca="1">YEAR(Tabla1[[#This Row],[FECHA PROG.]])</f>
        <v>2019</v>
      </c>
      <c r="R1161" s="8">
        <f ca="1">360-SUMIFS(Tabla1[HORAS],Tabla1[MÁQUINA],Tabla1[[#This Row],[MÁQUINA]],Tabla1[AÑO],Tabla1[[#This Row],[AÑO]],Tabla1[MES],Tabla1[[#This Row],[MES]])</f>
        <v>356.73333333333335</v>
      </c>
      <c r="S1161" s="17">
        <f ca="1">Tabla1[[#This Row],[HORAS DISPONIBLES]]/360</f>
        <v>0.99092592592592599</v>
      </c>
    </row>
    <row r="1162" spans="1:19" x14ac:dyDescent="0.2">
      <c r="A1162" s="1" t="s">
        <v>154</v>
      </c>
      <c r="B1162" s="1" t="s">
        <v>79</v>
      </c>
      <c r="C1162" s="1" t="str">
        <f ca="1">VLOOKUP(RANDBETWEEN(1,13),Tablas!$N$7:$O$19,2,0)</f>
        <v>TRACTORES</v>
      </c>
      <c r="E1162" s="1" t="s">
        <v>18</v>
      </c>
      <c r="F1162" s="1">
        <v>107</v>
      </c>
      <c r="G1162" s="1" t="s">
        <v>106</v>
      </c>
      <c r="H1162" s="1">
        <v>2171</v>
      </c>
      <c r="I1162" s="2">
        <f t="shared" ca="1" si="18"/>
        <v>43378</v>
      </c>
      <c r="J1162" s="1" t="str">
        <f ca="1">IFERROR(IF(YEAR(Tabla1[[#This Row],[FECHA EJEC.]])&gt;0,"CONFORME","STANDBY"),"PENDIENTE")</f>
        <v>CONFORME</v>
      </c>
      <c r="K1162" s="2">
        <f ca="1">IF(VLOOKUP(RANDBETWEEN(1,20),Tablas!$Q$6:$R$25,2,0)=0,"",Tabla1[[#This Row],[FECHA PROG.]]+VLOOKUP(RANDBETWEEN(1,20),Tablas!$Q$6:$R$25,2,0))</f>
        <v>43378</v>
      </c>
      <c r="L1162" s="7">
        <f ca="1">IF(Tabla1[[#This Row],[FECHA EJEC.]]="","",TIME(RANDBETWEEN(9,15),RANDBETWEEN(10,40),0))</f>
        <v>0.47430555555555554</v>
      </c>
      <c r="M1162" s="7">
        <f ca="1">IF(Tabla1[[#This Row],[FECHA EJEC.]]="","",Tabla1[[#This Row],[HORA INICIO]]+TIME(RANDBETWEEN(1,4),RANDBETWEEN(10,30),0))</f>
        <v>0.57499999999999996</v>
      </c>
      <c r="N1162" s="8">
        <f ca="1">IF(Tabla1[[#This Row],[FECHA EJEC.]]="","",HOUR(Tabla1[[#This Row],[HORA TERMINO]]-Tabla1[[#This Row],[HORA INICIO]])+MINUTE(Tabla1[[#This Row],[HORA TERMINO]]-Tabla1[[#This Row],[HORA INICIO]])/60)</f>
        <v>2.4166666666666665</v>
      </c>
      <c r="O1162" s="1" t="str">
        <f ca="1">IF(AND(K1162=I1162,J1162="CONFORME"),"FECHA CUMPLIDA",IF(J1162="STAND BY","STAND BY",IF(J1162=""," ",IF(Tabla1[[#This Row],[FECHA EJEC.]]="","PENDIENTE",CONCATENATE("RETRASO DE ",(K1162-I1162)," DIAS")))))</f>
        <v>FECHA CUMPLIDA</v>
      </c>
      <c r="P1162" s="2" t="str">
        <f ca="1">VLOOKUP(MONTH(Tabla1[[#This Row],[FECHA PROG.]]),Tabla2[],2,0)</f>
        <v>Oct</v>
      </c>
      <c r="Q1162" s="1">
        <f ca="1">YEAR(Tabla1[[#This Row],[FECHA PROG.]])</f>
        <v>2018</v>
      </c>
      <c r="R1162" s="8">
        <f ca="1">360-SUMIFS(Tabla1[HORAS],Tabla1[MÁQUINA],Tabla1[[#This Row],[MÁQUINA]],Tabla1[AÑO],Tabla1[[#This Row],[AÑO]],Tabla1[MES],Tabla1[[#This Row],[MES]])</f>
        <v>333.43333333333334</v>
      </c>
      <c r="S1162" s="17">
        <f ca="1">Tabla1[[#This Row],[HORAS DISPONIBLES]]/360</f>
        <v>0.92620370370370375</v>
      </c>
    </row>
    <row r="1163" spans="1:19" x14ac:dyDescent="0.2">
      <c r="A1163" s="1" t="s">
        <v>191</v>
      </c>
      <c r="B1163" s="1" t="s">
        <v>100</v>
      </c>
      <c r="C1163" s="1" t="str">
        <f ca="1">VLOOKUP(RANDBETWEEN(1,13),Tablas!$N$7:$O$19,2,0)</f>
        <v>DRAGALINA</v>
      </c>
      <c r="D1163" s="1" t="s">
        <v>12</v>
      </c>
      <c r="E1163" s="1" t="s">
        <v>18</v>
      </c>
      <c r="F1163" s="1">
        <v>201</v>
      </c>
      <c r="G1163" s="1" t="s">
        <v>55</v>
      </c>
      <c r="H1163" s="1">
        <v>1911</v>
      </c>
      <c r="I1163" s="2">
        <f t="shared" ca="1" si="18"/>
        <v>43377</v>
      </c>
      <c r="J1163" s="1" t="str">
        <f ca="1">IFERROR(IF(YEAR(Tabla1[[#This Row],[FECHA EJEC.]])&gt;0,"CONFORME","STANDBY"),"PENDIENTE")</f>
        <v>PENDIENTE</v>
      </c>
      <c r="K1163" s="2" t="str">
        <f ca="1">IF(VLOOKUP(RANDBETWEEN(1,20),Tablas!$Q$6:$R$25,2,0)=0,"",Tabla1[[#This Row],[FECHA PROG.]]+VLOOKUP(RANDBETWEEN(1,20),Tablas!$Q$6:$R$25,2,0))</f>
        <v/>
      </c>
      <c r="L1163" s="7" t="str">
        <f ca="1">IF(Tabla1[[#This Row],[FECHA EJEC.]]="","",TIME(RANDBETWEEN(9,15),RANDBETWEEN(10,40),0))</f>
        <v/>
      </c>
      <c r="M1163" s="7" t="str">
        <f ca="1">IF(Tabla1[[#This Row],[FECHA EJEC.]]="","",Tabla1[[#This Row],[HORA INICIO]]+TIME(RANDBETWEEN(1,4),RANDBETWEEN(10,30),0))</f>
        <v/>
      </c>
      <c r="N1163" s="8" t="str">
        <f ca="1">IF(Tabla1[[#This Row],[FECHA EJEC.]]="","",HOUR(Tabla1[[#This Row],[HORA TERMINO]]-Tabla1[[#This Row],[HORA INICIO]])+MINUTE(Tabla1[[#This Row],[HORA TERMINO]]-Tabla1[[#This Row],[HORA INICIO]])/60)</f>
        <v/>
      </c>
      <c r="O1163" s="1" t="str">
        <f ca="1">IF(AND(K1163=I1163,J1163="CONFORME"),"FECHA CUMPLIDA",IF(J1163="STAND BY","STAND BY",IF(J1163=""," ",IF(Tabla1[[#This Row],[FECHA EJEC.]]="","PENDIENTE",CONCATENATE("RETRASO DE ",(K1163-I1163)," DIAS")))))</f>
        <v>PENDIENTE</v>
      </c>
      <c r="P1163" s="2" t="str">
        <f ca="1">VLOOKUP(MONTH(Tabla1[[#This Row],[FECHA PROG.]]),Tabla2[],2,0)</f>
        <v>Oct</v>
      </c>
      <c r="Q1163" s="1">
        <f ca="1">YEAR(Tabla1[[#This Row],[FECHA PROG.]])</f>
        <v>2018</v>
      </c>
      <c r="R1163" s="8">
        <f ca="1">360-SUMIFS(Tabla1[HORAS],Tabla1[MÁQUINA],Tabla1[[#This Row],[MÁQUINA]],Tabla1[AÑO],Tabla1[[#This Row],[AÑO]],Tabla1[MES],Tabla1[[#This Row],[MES]])</f>
        <v>360</v>
      </c>
      <c r="S1163" s="17">
        <f ca="1">Tabla1[[#This Row],[HORAS DISPONIBLES]]/360</f>
        <v>1</v>
      </c>
    </row>
    <row r="1164" spans="1:19" x14ac:dyDescent="0.2">
      <c r="A1164" s="1" t="s">
        <v>139</v>
      </c>
      <c r="B1164" s="1" t="s">
        <v>32</v>
      </c>
      <c r="C1164" s="1" t="str">
        <f ca="1">VLOOKUP(RANDBETWEEN(1,13),Tablas!$N$7:$O$19,2,0)</f>
        <v>CISTERNAS DE AGUA</v>
      </c>
      <c r="D1164" s="1" t="s">
        <v>12</v>
      </c>
      <c r="E1164" s="1" t="s">
        <v>13</v>
      </c>
      <c r="F1164" s="1">
        <v>106</v>
      </c>
      <c r="G1164" s="1" t="s">
        <v>29</v>
      </c>
      <c r="H1164" s="1">
        <v>908</v>
      </c>
      <c r="I1164" s="2">
        <f t="shared" ca="1" si="18"/>
        <v>43425</v>
      </c>
      <c r="J1164" s="1" t="str">
        <f ca="1">IFERROR(IF(YEAR(Tabla1[[#This Row],[FECHA EJEC.]])&gt;0,"CONFORME","STANDBY"),"PENDIENTE")</f>
        <v>CONFORME</v>
      </c>
      <c r="K1164" s="2">
        <f ca="1">IF(VLOOKUP(RANDBETWEEN(1,20),Tablas!$Q$6:$R$25,2,0)=0,"",Tabla1[[#This Row],[FECHA PROG.]]+VLOOKUP(RANDBETWEEN(1,20),Tablas!$Q$6:$R$25,2,0))</f>
        <v>43427</v>
      </c>
      <c r="L1164" s="7">
        <f ca="1">IF(Tabla1[[#This Row],[FECHA EJEC.]]="","",TIME(RANDBETWEEN(9,15),RANDBETWEEN(10,40),0))</f>
        <v>0.56180555555555556</v>
      </c>
      <c r="M1164" s="7">
        <f ca="1">IF(Tabla1[[#This Row],[FECHA EJEC.]]="","",Tabla1[[#This Row],[HORA INICIO]]+TIME(RANDBETWEEN(1,4),RANDBETWEEN(10,30),0))</f>
        <v>0.66527777777777775</v>
      </c>
      <c r="N1164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1164" s="1" t="str">
        <f ca="1">IF(AND(K1164=I1164,J1164="CONFORME"),"FECHA CUMPLIDA",IF(J1164="STAND BY","STAND BY",IF(J1164=""," ",IF(Tabla1[[#This Row],[FECHA EJEC.]]="","PENDIENTE",CONCATENATE("RETRASO DE ",(K1164-I1164)," DIAS")))))</f>
        <v>RETRASO DE 2 DIAS</v>
      </c>
      <c r="P1164" s="2" t="str">
        <f ca="1">VLOOKUP(MONTH(Tabla1[[#This Row],[FECHA PROG.]]),Tabla2[],2,0)</f>
        <v>Nov</v>
      </c>
      <c r="Q1164" s="1">
        <f ca="1">YEAR(Tabla1[[#This Row],[FECHA PROG.]])</f>
        <v>2018</v>
      </c>
      <c r="R1164" s="8">
        <f ca="1">360-SUMIFS(Tabla1[HORAS],Tabla1[MÁQUINA],Tabla1[[#This Row],[MÁQUINA]],Tabla1[AÑO],Tabla1[[#This Row],[AÑO]],Tabla1[MES],Tabla1[[#This Row],[MES]])</f>
        <v>321.14999999999998</v>
      </c>
      <c r="S1164" s="17">
        <f ca="1">Tabla1[[#This Row],[HORAS DISPONIBLES]]/360</f>
        <v>0.89208333333333323</v>
      </c>
    </row>
    <row r="1165" spans="1:19" x14ac:dyDescent="0.2">
      <c r="A1165" s="1" t="s">
        <v>139</v>
      </c>
      <c r="B1165" s="1" t="s">
        <v>32</v>
      </c>
      <c r="C1165" s="1" t="str">
        <f ca="1">VLOOKUP(RANDBETWEEN(1,13),Tablas!$N$7:$O$19,2,0)</f>
        <v>DRAGALINA</v>
      </c>
      <c r="D1165" s="1" t="s">
        <v>12</v>
      </c>
      <c r="E1165" s="1" t="s">
        <v>18</v>
      </c>
      <c r="F1165" s="1">
        <v>106</v>
      </c>
      <c r="G1165" s="1" t="s">
        <v>55</v>
      </c>
      <c r="H1165" s="1">
        <v>1911</v>
      </c>
      <c r="I1165" s="2">
        <f t="shared" ca="1" si="18"/>
        <v>43386</v>
      </c>
      <c r="J1165" s="1" t="str">
        <f ca="1">IFERROR(IF(YEAR(Tabla1[[#This Row],[FECHA EJEC.]])&gt;0,"CONFORME","STANDBY"),"PENDIENTE")</f>
        <v>CONFORME</v>
      </c>
      <c r="K1165" s="2">
        <f ca="1">IF(VLOOKUP(RANDBETWEEN(1,20),Tablas!$Q$6:$R$25,2,0)=0,"",Tabla1[[#This Row],[FECHA PROG.]]+VLOOKUP(RANDBETWEEN(1,20),Tablas!$Q$6:$R$25,2,0))</f>
        <v>43386</v>
      </c>
      <c r="L1165" s="7">
        <f ca="1">IF(Tabla1[[#This Row],[FECHA EJEC.]]="","",TIME(RANDBETWEEN(9,15),RANDBETWEEN(10,40),0))</f>
        <v>0.5180555555555556</v>
      </c>
      <c r="M1165" s="7">
        <f ca="1">IF(Tabla1[[#This Row],[FECHA EJEC.]]="","",Tabla1[[#This Row],[HORA INICIO]]+TIME(RANDBETWEEN(1,4),RANDBETWEEN(10,30),0))</f>
        <v>0.70486111111111116</v>
      </c>
      <c r="N1165" s="8">
        <f ca="1">IF(Tabla1[[#This Row],[FECHA EJEC.]]="","",HOUR(Tabla1[[#This Row],[HORA TERMINO]]-Tabla1[[#This Row],[HORA INICIO]])+MINUTE(Tabla1[[#This Row],[HORA TERMINO]]-Tabla1[[#This Row],[HORA INICIO]])/60)</f>
        <v>4.4833333333333334</v>
      </c>
      <c r="O1165" s="1" t="str">
        <f ca="1">IF(AND(K1165=I1165,J1165="CONFORME"),"FECHA CUMPLIDA",IF(J1165="STAND BY","STAND BY",IF(J1165=""," ",IF(Tabla1[[#This Row],[FECHA EJEC.]]="","PENDIENTE",CONCATENATE("RETRASO DE ",(K1165-I1165)," DIAS")))))</f>
        <v>FECHA CUMPLIDA</v>
      </c>
      <c r="P1165" s="2" t="str">
        <f ca="1">VLOOKUP(MONTH(Tabla1[[#This Row],[FECHA PROG.]]),Tabla2[],2,0)</f>
        <v>Oct</v>
      </c>
      <c r="Q1165" s="1">
        <f ca="1">YEAR(Tabla1[[#This Row],[FECHA PROG.]])</f>
        <v>2018</v>
      </c>
      <c r="R1165" s="8">
        <f ca="1">360-SUMIFS(Tabla1[HORAS],Tabla1[MÁQUINA],Tabla1[[#This Row],[MÁQUINA]],Tabla1[AÑO],Tabla1[[#This Row],[AÑO]],Tabla1[MES],Tabla1[[#This Row],[MES]])</f>
        <v>320.10000000000002</v>
      </c>
      <c r="S1165" s="17">
        <f ca="1">Tabla1[[#This Row],[HORAS DISPONIBLES]]/360</f>
        <v>0.88916666666666677</v>
      </c>
    </row>
    <row r="1166" spans="1:19" x14ac:dyDescent="0.2">
      <c r="A1166" s="1" t="s">
        <v>142</v>
      </c>
      <c r="B1166" s="1" t="s">
        <v>33</v>
      </c>
      <c r="C1166" s="1" t="str">
        <f ca="1">VLOOKUP(RANDBETWEEN(1,13),Tablas!$N$7:$O$19,2,0)</f>
        <v>LAS VOLQUETAS</v>
      </c>
      <c r="D1166" s="1" t="s">
        <v>12</v>
      </c>
      <c r="E1166" s="1" t="s">
        <v>24</v>
      </c>
      <c r="F1166" s="1">
        <v>201</v>
      </c>
      <c r="G1166" s="1" t="s">
        <v>25</v>
      </c>
      <c r="H1166" s="1">
        <v>1168</v>
      </c>
      <c r="I1166" s="2">
        <f t="shared" ca="1" si="18"/>
        <v>43296</v>
      </c>
      <c r="J1166" s="1" t="str">
        <f ca="1">IFERROR(IF(YEAR(Tabla1[[#This Row],[FECHA EJEC.]])&gt;0,"CONFORME","STANDBY"),"PENDIENTE")</f>
        <v>PENDIENTE</v>
      </c>
      <c r="K1166" s="2" t="str">
        <f ca="1">IF(VLOOKUP(RANDBETWEEN(1,20),Tablas!$Q$6:$R$25,2,0)=0,"",Tabla1[[#This Row],[FECHA PROG.]]+VLOOKUP(RANDBETWEEN(1,20),Tablas!$Q$6:$R$25,2,0))</f>
        <v/>
      </c>
      <c r="L1166" s="7" t="str">
        <f ca="1">IF(Tabla1[[#This Row],[FECHA EJEC.]]="","",TIME(RANDBETWEEN(9,15),RANDBETWEEN(10,40),0))</f>
        <v/>
      </c>
      <c r="M1166" s="7" t="str">
        <f ca="1">IF(Tabla1[[#This Row],[FECHA EJEC.]]="","",Tabla1[[#This Row],[HORA INICIO]]+TIME(RANDBETWEEN(1,4),RANDBETWEEN(10,30),0))</f>
        <v/>
      </c>
      <c r="N1166" s="8" t="str">
        <f ca="1">IF(Tabla1[[#This Row],[FECHA EJEC.]]="","",HOUR(Tabla1[[#This Row],[HORA TERMINO]]-Tabla1[[#This Row],[HORA INICIO]])+MINUTE(Tabla1[[#This Row],[HORA TERMINO]]-Tabla1[[#This Row],[HORA INICIO]])/60)</f>
        <v/>
      </c>
      <c r="O1166" s="1" t="str">
        <f ca="1">IF(AND(K1166=I1166,J1166="CONFORME"),"FECHA CUMPLIDA",IF(J1166="STAND BY","STAND BY",IF(J1166=""," ",IF(Tabla1[[#This Row],[FECHA EJEC.]]="","PENDIENTE",CONCATENATE("RETRASO DE ",(K1166-I1166)," DIAS")))))</f>
        <v>PENDIENTE</v>
      </c>
      <c r="P1166" s="2" t="str">
        <f ca="1">VLOOKUP(MONTH(Tabla1[[#This Row],[FECHA PROG.]]),Tabla2[],2,0)</f>
        <v>Jul</v>
      </c>
      <c r="Q1166" s="1">
        <f ca="1">YEAR(Tabla1[[#This Row],[FECHA PROG.]])</f>
        <v>2018</v>
      </c>
      <c r="R1166" s="8">
        <f ca="1">360-SUMIFS(Tabla1[HORAS],Tabla1[MÁQUINA],Tabla1[[#This Row],[MÁQUINA]],Tabla1[AÑO],Tabla1[[#This Row],[AÑO]],Tabla1[MES],Tabla1[[#This Row],[MES]])</f>
        <v>348.16666666666669</v>
      </c>
      <c r="S1166" s="17">
        <f ca="1">Tabla1[[#This Row],[HORAS DISPONIBLES]]/360</f>
        <v>0.96712962962962967</v>
      </c>
    </row>
    <row r="1167" spans="1:19" x14ac:dyDescent="0.2">
      <c r="A1167" s="1" t="s">
        <v>151</v>
      </c>
      <c r="B1167" s="1" t="s">
        <v>51</v>
      </c>
      <c r="C1167" s="1" t="str">
        <f ca="1">VLOOKUP(RANDBETWEEN(1,13),Tablas!$N$7:$O$19,2,0)</f>
        <v>ESCREPA</v>
      </c>
      <c r="D1167" s="1" t="s">
        <v>12</v>
      </c>
      <c r="E1167" s="1" t="s">
        <v>13</v>
      </c>
      <c r="F1167" s="1">
        <v>107</v>
      </c>
      <c r="G1167" s="1" t="s">
        <v>14</v>
      </c>
      <c r="H1167" s="1">
        <v>1420</v>
      </c>
      <c r="I1167" s="2">
        <f t="shared" ca="1" si="18"/>
        <v>43330</v>
      </c>
      <c r="J1167" s="1" t="str">
        <f ca="1">IFERROR(IF(YEAR(Tabla1[[#This Row],[FECHA EJEC.]])&gt;0,"CONFORME","STANDBY"),"PENDIENTE")</f>
        <v>CONFORME</v>
      </c>
      <c r="K1167" s="2">
        <f ca="1">IF(VLOOKUP(RANDBETWEEN(1,20),Tablas!$Q$6:$R$25,2,0)=0,"",Tabla1[[#This Row],[FECHA PROG.]]+VLOOKUP(RANDBETWEEN(1,20),Tablas!$Q$6:$R$25,2,0))</f>
        <v>43333</v>
      </c>
      <c r="L1167" s="7">
        <f ca="1">IF(Tabla1[[#This Row],[FECHA EJEC.]]="","",TIME(RANDBETWEEN(9,15),RANDBETWEEN(10,40),0))</f>
        <v>0.43611111111111112</v>
      </c>
      <c r="M1167" s="7">
        <f ca="1">IF(Tabla1[[#This Row],[FECHA EJEC.]]="","",Tabla1[[#This Row],[HORA INICIO]]+TIME(RANDBETWEEN(1,4),RANDBETWEEN(10,30),0))</f>
        <v>0.57708333333333339</v>
      </c>
      <c r="N1167" s="8">
        <f ca="1">IF(Tabla1[[#This Row],[FECHA EJEC.]]="","",HOUR(Tabla1[[#This Row],[HORA TERMINO]]-Tabla1[[#This Row],[HORA INICIO]])+MINUTE(Tabla1[[#This Row],[HORA TERMINO]]-Tabla1[[#This Row],[HORA INICIO]])/60)</f>
        <v>3.3833333333333333</v>
      </c>
      <c r="O1167" s="1" t="str">
        <f ca="1">IF(AND(K1167=I1167,J1167="CONFORME"),"FECHA CUMPLIDA",IF(J1167="STAND BY","STAND BY",IF(J1167=""," ",IF(Tabla1[[#This Row],[FECHA EJEC.]]="","PENDIENTE",CONCATENATE("RETRASO DE ",(K1167-I1167)," DIAS")))))</f>
        <v>RETRASO DE 3 DIAS</v>
      </c>
      <c r="P1167" s="2" t="str">
        <f ca="1">VLOOKUP(MONTH(Tabla1[[#This Row],[FECHA PROG.]]),Tabla2[],2,0)</f>
        <v>Ago</v>
      </c>
      <c r="Q1167" s="1">
        <f ca="1">YEAR(Tabla1[[#This Row],[FECHA PROG.]])</f>
        <v>2018</v>
      </c>
      <c r="R1167" s="8">
        <f ca="1">360-SUMIFS(Tabla1[HORAS],Tabla1[MÁQUINA],Tabla1[[#This Row],[MÁQUINA]],Tabla1[AÑO],Tabla1[[#This Row],[AÑO]],Tabla1[MES],Tabla1[[#This Row],[MES]])</f>
        <v>353.03333333333336</v>
      </c>
      <c r="S1167" s="17">
        <f ca="1">Tabla1[[#This Row],[HORAS DISPONIBLES]]/360</f>
        <v>0.98064814814814827</v>
      </c>
    </row>
    <row r="1168" spans="1:19" x14ac:dyDescent="0.2">
      <c r="A1168" s="1" t="s">
        <v>153</v>
      </c>
      <c r="B1168" s="1" t="s">
        <v>57</v>
      </c>
      <c r="C1168" s="1" t="str">
        <f ca="1">VLOOKUP(RANDBETWEEN(1,13),Tablas!$N$7:$O$19,2,0)</f>
        <v>LAS VOLQUETAS</v>
      </c>
      <c r="E1168" s="1" t="s">
        <v>21</v>
      </c>
      <c r="F1168" s="1">
        <v>107</v>
      </c>
      <c r="G1168" s="1" t="s">
        <v>106</v>
      </c>
      <c r="H1168" s="1">
        <v>2171</v>
      </c>
      <c r="I1168" s="2">
        <f t="shared" ca="1" si="18"/>
        <v>43484</v>
      </c>
      <c r="J1168" s="1" t="str">
        <f ca="1">IFERROR(IF(YEAR(Tabla1[[#This Row],[FECHA EJEC.]])&gt;0,"CONFORME","STANDBY"),"PENDIENTE")</f>
        <v>CONFORME</v>
      </c>
      <c r="K1168" s="2">
        <f ca="1">IF(VLOOKUP(RANDBETWEEN(1,20),Tablas!$Q$6:$R$25,2,0)=0,"",Tabla1[[#This Row],[FECHA PROG.]]+VLOOKUP(RANDBETWEEN(1,20),Tablas!$Q$6:$R$25,2,0))</f>
        <v>43487</v>
      </c>
      <c r="L1168" s="7">
        <f ca="1">IF(Tabla1[[#This Row],[FECHA EJEC.]]="","",TIME(RANDBETWEEN(9,15),RANDBETWEEN(10,40),0))</f>
        <v>0.38750000000000001</v>
      </c>
      <c r="M1168" s="7">
        <f ca="1">IF(Tabla1[[#This Row],[FECHA EJEC.]]="","",Tabla1[[#This Row],[HORA INICIO]]+TIME(RANDBETWEEN(1,4),RANDBETWEEN(10,30),0))</f>
        <v>0.52708333333333335</v>
      </c>
      <c r="N1168" s="8">
        <f ca="1">IF(Tabla1[[#This Row],[FECHA EJEC.]]="","",HOUR(Tabla1[[#This Row],[HORA TERMINO]]-Tabla1[[#This Row],[HORA INICIO]])+MINUTE(Tabla1[[#This Row],[HORA TERMINO]]-Tabla1[[#This Row],[HORA INICIO]])/60)</f>
        <v>3.35</v>
      </c>
      <c r="O1168" s="1" t="str">
        <f ca="1">IF(AND(K1168=I1168,J1168="CONFORME"),"FECHA CUMPLIDA",IF(J1168="STAND BY","STAND BY",IF(J1168=""," ",IF(Tabla1[[#This Row],[FECHA EJEC.]]="","PENDIENTE",CONCATENATE("RETRASO DE ",(K1168-I1168)," DIAS")))))</f>
        <v>RETRASO DE 3 DIAS</v>
      </c>
      <c r="P1168" s="2" t="str">
        <f ca="1">VLOOKUP(MONTH(Tabla1[[#This Row],[FECHA PROG.]]),Tabla2[],2,0)</f>
        <v>Ene</v>
      </c>
      <c r="Q1168" s="1">
        <f ca="1">YEAR(Tabla1[[#This Row],[FECHA PROG.]])</f>
        <v>2019</v>
      </c>
      <c r="R1168" s="8">
        <f ca="1">360-SUMIFS(Tabla1[HORAS],Tabla1[MÁQUINA],Tabla1[[#This Row],[MÁQUINA]],Tabla1[AÑO],Tabla1[[#This Row],[AÑO]],Tabla1[MES],Tabla1[[#This Row],[MES]])</f>
        <v>343.35</v>
      </c>
      <c r="S1168" s="17">
        <f ca="1">Tabla1[[#This Row],[HORAS DISPONIBLES]]/360</f>
        <v>0.9537500000000001</v>
      </c>
    </row>
    <row r="1169" spans="1:19" x14ac:dyDescent="0.2">
      <c r="A1169" s="1" t="s">
        <v>155</v>
      </c>
      <c r="B1169" s="1" t="s">
        <v>62</v>
      </c>
      <c r="C1169" s="1" t="str">
        <f ca="1">VLOOKUP(RANDBETWEEN(1,13),Tablas!$N$7:$O$19,2,0)</f>
        <v>PAVIMENTADORA</v>
      </c>
      <c r="E1169" s="1" t="s">
        <v>18</v>
      </c>
      <c r="F1169" s="1">
        <v>201</v>
      </c>
      <c r="G1169" s="1" t="s">
        <v>55</v>
      </c>
      <c r="H1169" s="1">
        <v>1911</v>
      </c>
      <c r="I1169" s="2">
        <f t="shared" ca="1" si="18"/>
        <v>43425</v>
      </c>
      <c r="J1169" s="1" t="str">
        <f ca="1">IFERROR(IF(YEAR(Tabla1[[#This Row],[FECHA EJEC.]])&gt;0,"CONFORME","STANDBY"),"PENDIENTE")</f>
        <v>CONFORME</v>
      </c>
      <c r="K1169" s="2">
        <f ca="1">IF(VLOOKUP(RANDBETWEEN(1,20),Tablas!$Q$6:$R$25,2,0)=0,"",Tabla1[[#This Row],[FECHA PROG.]]+VLOOKUP(RANDBETWEEN(1,20),Tablas!$Q$6:$R$25,2,0))</f>
        <v>43428</v>
      </c>
      <c r="L1169" s="7">
        <f ca="1">IF(Tabla1[[#This Row],[FECHA EJEC.]]="","",TIME(RANDBETWEEN(9,15),RANDBETWEEN(10,40),0))</f>
        <v>0.38680555555555557</v>
      </c>
      <c r="M1169" s="7">
        <f ca="1">IF(Tabla1[[#This Row],[FECHA EJEC.]]="","",Tabla1[[#This Row],[HORA INICIO]]+TIME(RANDBETWEEN(1,4),RANDBETWEEN(10,30),0))</f>
        <v>0.56180555555555556</v>
      </c>
      <c r="N1169" s="8">
        <f ca="1">IF(Tabla1[[#This Row],[FECHA EJEC.]]="","",HOUR(Tabla1[[#This Row],[HORA TERMINO]]-Tabla1[[#This Row],[HORA INICIO]])+MINUTE(Tabla1[[#This Row],[HORA TERMINO]]-Tabla1[[#This Row],[HORA INICIO]])/60)</f>
        <v>4.2</v>
      </c>
      <c r="O1169" s="1" t="str">
        <f ca="1">IF(AND(K1169=I1169,J1169="CONFORME"),"FECHA CUMPLIDA",IF(J1169="STAND BY","STAND BY",IF(J1169=""," ",IF(Tabla1[[#This Row],[FECHA EJEC.]]="","PENDIENTE",CONCATENATE("RETRASO DE ",(K1169-I1169)," DIAS")))))</f>
        <v>RETRASO DE 3 DIAS</v>
      </c>
      <c r="P1169" s="2" t="str">
        <f ca="1">VLOOKUP(MONTH(Tabla1[[#This Row],[FECHA PROG.]]),Tabla2[],2,0)</f>
        <v>Nov</v>
      </c>
      <c r="Q1169" s="1">
        <f ca="1">YEAR(Tabla1[[#This Row],[FECHA PROG.]])</f>
        <v>2018</v>
      </c>
      <c r="R1169" s="8">
        <f ca="1">360-SUMIFS(Tabla1[HORAS],Tabla1[MÁQUINA],Tabla1[[#This Row],[MÁQUINA]],Tabla1[AÑO],Tabla1[[#This Row],[AÑO]],Tabla1[MES],Tabla1[[#This Row],[MES]])</f>
        <v>352.33333333333331</v>
      </c>
      <c r="S1169" s="17">
        <f ca="1">Tabla1[[#This Row],[HORAS DISPONIBLES]]/360</f>
        <v>0.97870370370370363</v>
      </c>
    </row>
    <row r="1170" spans="1:19" x14ac:dyDescent="0.2">
      <c r="A1170" s="1" t="s">
        <v>188</v>
      </c>
      <c r="B1170" s="1" t="s">
        <v>35</v>
      </c>
      <c r="C1170" s="1" t="str">
        <f ca="1">VLOOKUP(RANDBETWEEN(1,13),Tablas!$N$7:$O$19,2,0)</f>
        <v>DRAGALINA</v>
      </c>
      <c r="D1170" s="1" t="s">
        <v>12</v>
      </c>
      <c r="E1170" s="1" t="s">
        <v>13</v>
      </c>
      <c r="F1170" s="1">
        <v>106</v>
      </c>
      <c r="G1170" s="1" t="s">
        <v>29</v>
      </c>
      <c r="H1170" s="1">
        <v>908</v>
      </c>
      <c r="I1170" s="2">
        <f t="shared" ca="1" si="18"/>
        <v>43101</v>
      </c>
      <c r="J1170" s="1" t="str">
        <f ca="1">IFERROR(IF(YEAR(Tabla1[[#This Row],[FECHA EJEC.]])&gt;0,"CONFORME","STANDBY"),"PENDIENTE")</f>
        <v>CONFORME</v>
      </c>
      <c r="K1170" s="2">
        <f ca="1">IF(VLOOKUP(RANDBETWEEN(1,20),Tablas!$Q$6:$R$25,2,0)=0,"",Tabla1[[#This Row],[FECHA PROG.]]+VLOOKUP(RANDBETWEEN(1,20),Tablas!$Q$6:$R$25,2,0))</f>
        <v>43104</v>
      </c>
      <c r="L1170" s="7">
        <f ca="1">IF(Tabla1[[#This Row],[FECHA EJEC.]]="","",TIME(RANDBETWEEN(9,15),RANDBETWEEN(10,40),0))</f>
        <v>0.60138888888888886</v>
      </c>
      <c r="M1170" s="7">
        <f ca="1">IF(Tabla1[[#This Row],[FECHA EJEC.]]="","",Tabla1[[#This Row],[HORA INICIO]]+TIME(RANDBETWEEN(1,4),RANDBETWEEN(10,30),0))</f>
        <v>0.65902777777777777</v>
      </c>
      <c r="N1170" s="8">
        <f ca="1">IF(Tabla1[[#This Row],[FECHA EJEC.]]="","",HOUR(Tabla1[[#This Row],[HORA TERMINO]]-Tabla1[[#This Row],[HORA INICIO]])+MINUTE(Tabla1[[#This Row],[HORA TERMINO]]-Tabla1[[#This Row],[HORA INICIO]])/60)</f>
        <v>1.3833333333333333</v>
      </c>
      <c r="O1170" s="1" t="str">
        <f ca="1">IF(AND(K1170=I1170,J1170="CONFORME"),"FECHA CUMPLIDA",IF(J1170="STAND BY","STAND BY",IF(J1170=""," ",IF(Tabla1[[#This Row],[FECHA EJEC.]]="","PENDIENTE",CONCATENATE("RETRASO DE ",(K1170-I1170)," DIAS")))))</f>
        <v>RETRASO DE 3 DIAS</v>
      </c>
      <c r="P1170" s="2" t="str">
        <f ca="1">VLOOKUP(MONTH(Tabla1[[#This Row],[FECHA PROG.]]),Tabla2[],2,0)</f>
        <v>Ene</v>
      </c>
      <c r="Q1170" s="1">
        <f ca="1">YEAR(Tabla1[[#This Row],[FECHA PROG.]])</f>
        <v>2018</v>
      </c>
      <c r="R1170" s="8">
        <f ca="1">360-SUMIFS(Tabla1[HORAS],Tabla1[MÁQUINA],Tabla1[[#This Row],[MÁQUINA]],Tabla1[AÑO],Tabla1[[#This Row],[AÑO]],Tabla1[MES],Tabla1[[#This Row],[MES]])</f>
        <v>331.1</v>
      </c>
      <c r="S1170" s="17">
        <f ca="1">Tabla1[[#This Row],[HORAS DISPONIBLES]]/360</f>
        <v>0.91972222222222233</v>
      </c>
    </row>
    <row r="1171" spans="1:19" x14ac:dyDescent="0.2">
      <c r="A1171" s="1" t="s">
        <v>188</v>
      </c>
      <c r="B1171" s="1" t="s">
        <v>35</v>
      </c>
      <c r="C1171" s="1" t="str">
        <f ca="1">VLOOKUP(RANDBETWEEN(1,13),Tablas!$N$7:$O$19,2,0)</f>
        <v>PAVIMENTADORA</v>
      </c>
      <c r="D1171" s="1" t="s">
        <v>12</v>
      </c>
      <c r="E1171" s="1" t="s">
        <v>18</v>
      </c>
      <c r="F1171" s="1">
        <v>106</v>
      </c>
      <c r="G1171" s="1" t="s">
        <v>55</v>
      </c>
      <c r="H1171" s="1">
        <v>1911</v>
      </c>
      <c r="I1171" s="2">
        <f t="shared" ca="1" si="18"/>
        <v>43284</v>
      </c>
      <c r="J1171" s="1" t="str">
        <f ca="1">IFERROR(IF(YEAR(Tabla1[[#This Row],[FECHA EJEC.]])&gt;0,"CONFORME","STANDBY"),"PENDIENTE")</f>
        <v>CONFORME</v>
      </c>
      <c r="K1171" s="2">
        <f ca="1">IF(VLOOKUP(RANDBETWEEN(1,20),Tablas!$Q$6:$R$25,2,0)=0,"",Tabla1[[#This Row],[FECHA PROG.]]+VLOOKUP(RANDBETWEEN(1,20),Tablas!$Q$6:$R$25,2,0))</f>
        <v>43285</v>
      </c>
      <c r="L1171" s="7">
        <f ca="1">IF(Tabla1[[#This Row],[FECHA EJEC.]]="","",TIME(RANDBETWEEN(9,15),RANDBETWEEN(10,40),0))</f>
        <v>0.59027777777777779</v>
      </c>
      <c r="M1171" s="7">
        <f ca="1">IF(Tabla1[[#This Row],[FECHA EJEC.]]="","",Tabla1[[#This Row],[HORA INICIO]]+TIME(RANDBETWEEN(1,4),RANDBETWEEN(10,30),0))</f>
        <v>0.68541666666666667</v>
      </c>
      <c r="N1171" s="8">
        <f ca="1">IF(Tabla1[[#This Row],[FECHA EJEC.]]="","",HOUR(Tabla1[[#This Row],[HORA TERMINO]]-Tabla1[[#This Row],[HORA INICIO]])+MINUTE(Tabla1[[#This Row],[HORA TERMINO]]-Tabla1[[#This Row],[HORA INICIO]])/60)</f>
        <v>2.2833333333333332</v>
      </c>
      <c r="O1171" s="1" t="str">
        <f ca="1">IF(AND(K1171=I1171,J1171="CONFORME"),"FECHA CUMPLIDA",IF(J1171="STAND BY","STAND BY",IF(J1171=""," ",IF(Tabla1[[#This Row],[FECHA EJEC.]]="","PENDIENTE",CONCATENATE("RETRASO DE ",(K1171-I1171)," DIAS")))))</f>
        <v>RETRASO DE 1 DIAS</v>
      </c>
      <c r="P1171" s="2" t="str">
        <f ca="1">VLOOKUP(MONTH(Tabla1[[#This Row],[FECHA PROG.]]),Tabla2[],2,0)</f>
        <v>Jul</v>
      </c>
      <c r="Q1171" s="1">
        <f ca="1">YEAR(Tabla1[[#This Row],[FECHA PROG.]])</f>
        <v>2018</v>
      </c>
      <c r="R1171" s="8">
        <f ca="1">360-SUMIFS(Tabla1[HORAS],Tabla1[MÁQUINA],Tabla1[[#This Row],[MÁQUINA]],Tabla1[AÑO],Tabla1[[#This Row],[AÑO]],Tabla1[MES],Tabla1[[#This Row],[MES]])</f>
        <v>341.13333333333333</v>
      </c>
      <c r="S1171" s="17">
        <f ca="1">Tabla1[[#This Row],[HORAS DISPONIBLES]]/360</f>
        <v>0.94759259259259254</v>
      </c>
    </row>
    <row r="1172" spans="1:19" x14ac:dyDescent="0.2">
      <c r="A1172" s="1" t="s">
        <v>142</v>
      </c>
      <c r="B1172" s="1" t="s">
        <v>37</v>
      </c>
      <c r="C1172" s="1" t="str">
        <f ca="1">VLOOKUP(RANDBETWEEN(1,13),Tablas!$N$7:$O$19,2,0)</f>
        <v>PAVIMENTADORA</v>
      </c>
      <c r="D1172" s="1" t="s">
        <v>12</v>
      </c>
      <c r="E1172" s="1" t="s">
        <v>24</v>
      </c>
      <c r="F1172" s="1">
        <v>201</v>
      </c>
      <c r="G1172" s="1" t="s">
        <v>25</v>
      </c>
      <c r="H1172" s="1">
        <v>1168</v>
      </c>
      <c r="I1172" s="2">
        <f t="shared" ca="1" si="18"/>
        <v>43442</v>
      </c>
      <c r="J1172" s="1" t="str">
        <f ca="1">IFERROR(IF(YEAR(Tabla1[[#This Row],[FECHA EJEC.]])&gt;0,"CONFORME","STANDBY"),"PENDIENTE")</f>
        <v>CONFORME</v>
      </c>
      <c r="K1172" s="2">
        <f ca="1">IF(VLOOKUP(RANDBETWEEN(1,20),Tablas!$Q$6:$R$25,2,0)=0,"",Tabla1[[#This Row],[FECHA PROG.]]+VLOOKUP(RANDBETWEEN(1,20),Tablas!$Q$6:$R$25,2,0))</f>
        <v>43446</v>
      </c>
      <c r="L1172" s="7">
        <f ca="1">IF(Tabla1[[#This Row],[FECHA EJEC.]]="","",TIME(RANDBETWEEN(9,15),RANDBETWEEN(10,40),0))</f>
        <v>0.43125000000000002</v>
      </c>
      <c r="M1172" s="7">
        <f ca="1">IF(Tabla1[[#This Row],[FECHA EJEC.]]="","",Tabla1[[#This Row],[HORA INICIO]]+TIME(RANDBETWEEN(1,4),RANDBETWEEN(10,30),0))</f>
        <v>0.48194444444444445</v>
      </c>
      <c r="N1172" s="8">
        <f ca="1">IF(Tabla1[[#This Row],[FECHA EJEC.]]="","",HOUR(Tabla1[[#This Row],[HORA TERMINO]]-Tabla1[[#This Row],[HORA INICIO]])+MINUTE(Tabla1[[#This Row],[HORA TERMINO]]-Tabla1[[#This Row],[HORA INICIO]])/60)</f>
        <v>1.2166666666666668</v>
      </c>
      <c r="O1172" s="1" t="str">
        <f ca="1">IF(AND(K1172=I1172,J1172="CONFORME"),"FECHA CUMPLIDA",IF(J1172="STAND BY","STAND BY",IF(J1172=""," ",IF(Tabla1[[#This Row],[FECHA EJEC.]]="","PENDIENTE",CONCATENATE("RETRASO DE ",(K1172-I1172)," DIAS")))))</f>
        <v>RETRASO DE 4 DIAS</v>
      </c>
      <c r="P1172" s="2" t="str">
        <f ca="1">VLOOKUP(MONTH(Tabla1[[#This Row],[FECHA PROG.]]),Tabla2[],2,0)</f>
        <v>Dic</v>
      </c>
      <c r="Q1172" s="1">
        <f ca="1">YEAR(Tabla1[[#This Row],[FECHA PROG.]])</f>
        <v>2018</v>
      </c>
      <c r="R1172" s="8">
        <f ca="1">360-SUMIFS(Tabla1[HORAS],Tabla1[MÁQUINA],Tabla1[[#This Row],[MÁQUINA]],Tabla1[AÑO],Tabla1[[#This Row],[AÑO]],Tabla1[MES],Tabla1[[#This Row],[MES]])</f>
        <v>350.33333333333331</v>
      </c>
      <c r="S1172" s="17">
        <f ca="1">Tabla1[[#This Row],[HORAS DISPONIBLES]]/360</f>
        <v>0.9731481481481481</v>
      </c>
    </row>
    <row r="1173" spans="1:19" x14ac:dyDescent="0.2">
      <c r="A1173" s="1" t="s">
        <v>134</v>
      </c>
      <c r="B1173" s="1" t="s">
        <v>52</v>
      </c>
      <c r="C1173" s="1" t="str">
        <f ca="1">VLOOKUP(RANDBETWEEN(1,13),Tablas!$N$7:$O$19,2,0)</f>
        <v>RETROEXCAVADORA</v>
      </c>
      <c r="D1173" s="1" t="s">
        <v>12</v>
      </c>
      <c r="E1173" s="1" t="s">
        <v>13</v>
      </c>
      <c r="F1173" s="1">
        <v>107</v>
      </c>
      <c r="G1173" s="1" t="s">
        <v>14</v>
      </c>
      <c r="H1173" s="1">
        <v>1420</v>
      </c>
      <c r="I1173" s="2">
        <f t="shared" ca="1" si="18"/>
        <v>43364</v>
      </c>
      <c r="J1173" s="1" t="str">
        <f ca="1">IFERROR(IF(YEAR(Tabla1[[#This Row],[FECHA EJEC.]])&gt;0,"CONFORME","STANDBY"),"PENDIENTE")</f>
        <v>CONFORME</v>
      </c>
      <c r="K1173" s="2">
        <f ca="1">IF(VLOOKUP(RANDBETWEEN(1,20),Tablas!$Q$6:$R$25,2,0)=0,"",Tabla1[[#This Row],[FECHA PROG.]]+VLOOKUP(RANDBETWEEN(1,20),Tablas!$Q$6:$R$25,2,0))</f>
        <v>43367</v>
      </c>
      <c r="L1173" s="7">
        <f ca="1">IF(Tabla1[[#This Row],[FECHA EJEC.]]="","",TIME(RANDBETWEEN(9,15),RANDBETWEEN(10,40),0))</f>
        <v>0.59166666666666667</v>
      </c>
      <c r="M1173" s="7">
        <f ca="1">IF(Tabla1[[#This Row],[FECHA EJEC.]]="","",Tabla1[[#This Row],[HORA INICIO]]+TIME(RANDBETWEEN(1,4),RANDBETWEEN(10,30),0))</f>
        <v>0.65138888888888891</v>
      </c>
      <c r="N1173" s="8">
        <f ca="1">IF(Tabla1[[#This Row],[FECHA EJEC.]]="","",HOUR(Tabla1[[#This Row],[HORA TERMINO]]-Tabla1[[#This Row],[HORA INICIO]])+MINUTE(Tabla1[[#This Row],[HORA TERMINO]]-Tabla1[[#This Row],[HORA INICIO]])/60)</f>
        <v>1.4333333333333333</v>
      </c>
      <c r="O1173" s="1" t="str">
        <f ca="1">IF(AND(K1173=I1173,J1173="CONFORME"),"FECHA CUMPLIDA",IF(J1173="STAND BY","STAND BY",IF(J1173=""," ",IF(Tabla1[[#This Row],[FECHA EJEC.]]="","PENDIENTE",CONCATENATE("RETRASO DE ",(K1173-I1173)," DIAS")))))</f>
        <v>RETRASO DE 3 DIAS</v>
      </c>
      <c r="P1173" s="2" t="str">
        <f ca="1">VLOOKUP(MONTH(Tabla1[[#This Row],[FECHA PROG.]]),Tabla2[],2,0)</f>
        <v>Set</v>
      </c>
      <c r="Q1173" s="1">
        <f ca="1">YEAR(Tabla1[[#This Row],[FECHA PROG.]])</f>
        <v>2018</v>
      </c>
      <c r="R1173" s="8">
        <f ca="1">360-SUMIFS(Tabla1[HORAS],Tabla1[MÁQUINA],Tabla1[[#This Row],[MÁQUINA]],Tabla1[AÑO],Tabla1[[#This Row],[AÑO]],Tabla1[MES],Tabla1[[#This Row],[MES]])</f>
        <v>338.55</v>
      </c>
      <c r="S1173" s="17">
        <f ca="1">Tabla1[[#This Row],[HORAS DISPONIBLES]]/360</f>
        <v>0.94041666666666668</v>
      </c>
    </row>
    <row r="1174" spans="1:19" x14ac:dyDescent="0.2">
      <c r="A1174" s="1" t="s">
        <v>139</v>
      </c>
      <c r="B1174" s="1" t="s">
        <v>28</v>
      </c>
      <c r="C1174" s="1" t="str">
        <f ca="1">VLOOKUP(RANDBETWEEN(1,13),Tablas!$N$7:$O$19,2,0)</f>
        <v>MOTONIVELADORA</v>
      </c>
      <c r="D1174" s="1" t="s">
        <v>12</v>
      </c>
      <c r="E1174" s="1" t="s">
        <v>18</v>
      </c>
      <c r="F1174" s="1">
        <v>106</v>
      </c>
      <c r="G1174" s="1" t="s">
        <v>55</v>
      </c>
      <c r="H1174" s="1">
        <v>1911</v>
      </c>
      <c r="I1174" s="2">
        <f t="shared" ca="1" si="18"/>
        <v>43514</v>
      </c>
      <c r="J1174" s="1" t="str">
        <f ca="1">IFERROR(IF(YEAR(Tabla1[[#This Row],[FECHA EJEC.]])&gt;0,"CONFORME","STANDBY"),"PENDIENTE")</f>
        <v>CONFORME</v>
      </c>
      <c r="K1174" s="2">
        <f ca="1">IF(VLOOKUP(RANDBETWEEN(1,20),Tablas!$Q$6:$R$25,2,0)=0,"",Tabla1[[#This Row],[FECHA PROG.]]+VLOOKUP(RANDBETWEEN(1,20),Tablas!$Q$6:$R$25,2,0))</f>
        <v>43516</v>
      </c>
      <c r="L1174" s="7">
        <f ca="1">IF(Tabla1[[#This Row],[FECHA EJEC.]]="","",TIME(RANDBETWEEN(9,15),RANDBETWEEN(10,40),0))</f>
        <v>0.64513888888888893</v>
      </c>
      <c r="M1174" s="7">
        <f ca="1">IF(Tabla1[[#This Row],[FECHA EJEC.]]="","",Tabla1[[#This Row],[HORA INICIO]]+TIME(RANDBETWEEN(1,4),RANDBETWEEN(10,30),0))</f>
        <v>0.69652777777777786</v>
      </c>
      <c r="N1174" s="8">
        <f ca="1">IF(Tabla1[[#This Row],[FECHA EJEC.]]="","",HOUR(Tabla1[[#This Row],[HORA TERMINO]]-Tabla1[[#This Row],[HORA INICIO]])+MINUTE(Tabla1[[#This Row],[HORA TERMINO]]-Tabla1[[#This Row],[HORA INICIO]])/60)</f>
        <v>1.2333333333333334</v>
      </c>
      <c r="O1174" s="1" t="str">
        <f ca="1">IF(AND(K1174=I1174,J1174="CONFORME"),"FECHA CUMPLIDA",IF(J1174="STAND BY","STAND BY",IF(J1174=""," ",IF(Tabla1[[#This Row],[FECHA EJEC.]]="","PENDIENTE",CONCATENATE("RETRASO DE ",(K1174-I1174)," DIAS")))))</f>
        <v>RETRASO DE 2 DIAS</v>
      </c>
      <c r="P1174" s="2" t="str">
        <f ca="1">VLOOKUP(MONTH(Tabla1[[#This Row],[FECHA PROG.]]),Tabla2[],2,0)</f>
        <v>Feb</v>
      </c>
      <c r="Q1174" s="1">
        <f ca="1">YEAR(Tabla1[[#This Row],[FECHA PROG.]])</f>
        <v>2019</v>
      </c>
      <c r="R1174" s="8">
        <f ca="1">360-SUMIFS(Tabla1[HORAS],Tabla1[MÁQUINA],Tabla1[[#This Row],[MÁQUINA]],Tabla1[AÑO],Tabla1[[#This Row],[AÑO]],Tabla1[MES],Tabla1[[#This Row],[MES]])</f>
        <v>312.64999999999998</v>
      </c>
      <c r="S1174" s="17">
        <f ca="1">Tabla1[[#This Row],[HORAS DISPONIBLES]]/360</f>
        <v>0.8684722222222222</v>
      </c>
    </row>
    <row r="1175" spans="1:19" x14ac:dyDescent="0.2">
      <c r="A1175" s="1" t="s">
        <v>139</v>
      </c>
      <c r="B1175" s="1" t="s">
        <v>28</v>
      </c>
      <c r="C1175" s="1" t="str">
        <f ca="1">VLOOKUP(RANDBETWEEN(1,13),Tablas!$N$7:$O$19,2,0)</f>
        <v>DRAGALINA</v>
      </c>
      <c r="D1175" s="1" t="s">
        <v>12</v>
      </c>
      <c r="E1175" s="1" t="s">
        <v>13</v>
      </c>
      <c r="F1175" s="1">
        <v>106</v>
      </c>
      <c r="G1175" s="1" t="s">
        <v>29</v>
      </c>
      <c r="H1175" s="1">
        <v>2914</v>
      </c>
      <c r="I1175" s="2">
        <f t="shared" ca="1" si="18"/>
        <v>43442</v>
      </c>
      <c r="J1175" s="1" t="str">
        <f ca="1">IFERROR(IF(YEAR(Tabla1[[#This Row],[FECHA EJEC.]])&gt;0,"CONFORME","STANDBY"),"PENDIENTE")</f>
        <v>CONFORME</v>
      </c>
      <c r="K1175" s="2">
        <f ca="1">IF(VLOOKUP(RANDBETWEEN(1,20),Tablas!$Q$6:$R$25,2,0)=0,"",Tabla1[[#This Row],[FECHA PROG.]]+VLOOKUP(RANDBETWEEN(1,20),Tablas!$Q$6:$R$25,2,0))</f>
        <v>43443</v>
      </c>
      <c r="L1175" s="7">
        <f ca="1">IF(Tabla1[[#This Row],[FECHA EJEC.]]="","",TIME(RANDBETWEEN(9,15),RANDBETWEEN(10,40),0))</f>
        <v>0.6479166666666667</v>
      </c>
      <c r="M1175" s="7">
        <f ca="1">IF(Tabla1[[#This Row],[FECHA EJEC.]]="","",Tabla1[[#This Row],[HORA INICIO]]+TIME(RANDBETWEEN(1,4),RANDBETWEEN(10,30),0))</f>
        <v>0.79236111111111107</v>
      </c>
      <c r="N1175" s="8">
        <f ca="1">IF(Tabla1[[#This Row],[FECHA EJEC.]]="","",HOUR(Tabla1[[#This Row],[HORA TERMINO]]-Tabla1[[#This Row],[HORA INICIO]])+MINUTE(Tabla1[[#This Row],[HORA TERMINO]]-Tabla1[[#This Row],[HORA INICIO]])/60)</f>
        <v>3.4666666666666668</v>
      </c>
      <c r="O1175" s="1" t="str">
        <f ca="1">IF(AND(K1175=I1175,J1175="CONFORME"),"FECHA CUMPLIDA",IF(J1175="STAND BY","STAND BY",IF(J1175=""," ",IF(Tabla1[[#This Row],[FECHA EJEC.]]="","PENDIENTE",CONCATENATE("RETRASO DE ",(K1175-I1175)," DIAS")))))</f>
        <v>RETRASO DE 1 DIAS</v>
      </c>
      <c r="P1175" s="2" t="str">
        <f ca="1">VLOOKUP(MONTH(Tabla1[[#This Row],[FECHA PROG.]]),Tabla2[],2,0)</f>
        <v>Dic</v>
      </c>
      <c r="Q1175" s="1">
        <f ca="1">YEAR(Tabla1[[#This Row],[FECHA PROG.]])</f>
        <v>2018</v>
      </c>
      <c r="R1175" s="8">
        <f ca="1">360-SUMIFS(Tabla1[HORAS],Tabla1[MÁQUINA],Tabla1[[#This Row],[MÁQUINA]],Tabla1[AÑO],Tabla1[[#This Row],[AÑO]],Tabla1[MES],Tabla1[[#This Row],[MES]])</f>
        <v>332.58333333333331</v>
      </c>
      <c r="S1175" s="17">
        <f ca="1">Tabla1[[#This Row],[HORAS DISPONIBLES]]/360</f>
        <v>0.92384259259259249</v>
      </c>
    </row>
    <row r="1176" spans="1:19" x14ac:dyDescent="0.2">
      <c r="A1176" s="1" t="s">
        <v>139</v>
      </c>
      <c r="B1176" s="1" t="s">
        <v>28</v>
      </c>
      <c r="C1176" s="1" t="str">
        <f ca="1">VLOOKUP(RANDBETWEEN(1,13),Tablas!$N$7:$O$19,2,0)</f>
        <v>COMPACTADORA</v>
      </c>
      <c r="D1176" s="1" t="s">
        <v>12</v>
      </c>
      <c r="E1176" s="1" t="s">
        <v>18</v>
      </c>
      <c r="F1176" s="1">
        <v>106</v>
      </c>
      <c r="G1176" s="1" t="s">
        <v>55</v>
      </c>
      <c r="H1176" s="1">
        <v>1911</v>
      </c>
      <c r="I1176" s="2">
        <f t="shared" ca="1" si="18"/>
        <v>43552</v>
      </c>
      <c r="J1176" s="1" t="str">
        <f ca="1">IFERROR(IF(YEAR(Tabla1[[#This Row],[FECHA EJEC.]])&gt;0,"CONFORME","STANDBY"),"PENDIENTE")</f>
        <v>PENDIENTE</v>
      </c>
      <c r="K1176" s="2" t="str">
        <f ca="1">IF(VLOOKUP(RANDBETWEEN(1,20),Tablas!$Q$6:$R$25,2,0)=0,"",Tabla1[[#This Row],[FECHA PROG.]]+VLOOKUP(RANDBETWEEN(1,20),Tablas!$Q$6:$R$25,2,0))</f>
        <v/>
      </c>
      <c r="L1176" s="7" t="str">
        <f ca="1">IF(Tabla1[[#This Row],[FECHA EJEC.]]="","",TIME(RANDBETWEEN(9,15),RANDBETWEEN(10,40),0))</f>
        <v/>
      </c>
      <c r="M1176" s="7" t="str">
        <f ca="1">IF(Tabla1[[#This Row],[FECHA EJEC.]]="","",Tabla1[[#This Row],[HORA INICIO]]+TIME(RANDBETWEEN(1,4),RANDBETWEEN(10,30),0))</f>
        <v/>
      </c>
      <c r="N1176" s="8" t="str">
        <f ca="1">IF(Tabla1[[#This Row],[FECHA EJEC.]]="","",HOUR(Tabla1[[#This Row],[HORA TERMINO]]-Tabla1[[#This Row],[HORA INICIO]])+MINUTE(Tabla1[[#This Row],[HORA TERMINO]]-Tabla1[[#This Row],[HORA INICIO]])/60)</f>
        <v/>
      </c>
      <c r="O1176" s="1" t="str">
        <f ca="1">IF(AND(K1176=I1176,J1176="CONFORME"),"FECHA CUMPLIDA",IF(J1176="STAND BY","STAND BY",IF(J1176=""," ",IF(Tabla1[[#This Row],[FECHA EJEC.]]="","PENDIENTE",CONCATENATE("RETRASO DE ",(K1176-I1176)," DIAS")))))</f>
        <v>PENDIENTE</v>
      </c>
      <c r="P1176" s="2" t="str">
        <f ca="1">VLOOKUP(MONTH(Tabla1[[#This Row],[FECHA PROG.]]),Tabla2[],2,0)</f>
        <v>Mar</v>
      </c>
      <c r="Q1176" s="1">
        <f ca="1">YEAR(Tabla1[[#This Row],[FECHA PROG.]])</f>
        <v>2019</v>
      </c>
      <c r="R1176" s="8">
        <f ca="1">360-SUMIFS(Tabla1[HORAS],Tabla1[MÁQUINA],Tabla1[[#This Row],[MÁQUINA]],Tabla1[AÑO],Tabla1[[#This Row],[AÑO]],Tabla1[MES],Tabla1[[#This Row],[MES]])</f>
        <v>300.46666666666664</v>
      </c>
      <c r="S1176" s="17">
        <f ca="1">Tabla1[[#This Row],[HORAS DISPONIBLES]]/360</f>
        <v>0.83462962962962961</v>
      </c>
    </row>
    <row r="1177" spans="1:19" x14ac:dyDescent="0.2">
      <c r="A1177" s="1" t="s">
        <v>139</v>
      </c>
      <c r="B1177" s="1" t="s">
        <v>28</v>
      </c>
      <c r="C1177" s="1" t="str">
        <f ca="1">VLOOKUP(RANDBETWEEN(1,13),Tablas!$N$7:$O$19,2,0)</f>
        <v>LAS VOLQUETAS</v>
      </c>
      <c r="D1177" s="1" t="s">
        <v>12</v>
      </c>
      <c r="E1177" s="1" t="s">
        <v>13</v>
      </c>
      <c r="F1177" s="1">
        <v>106</v>
      </c>
      <c r="G1177" s="1" t="s">
        <v>29</v>
      </c>
      <c r="H1177" s="1">
        <v>2914</v>
      </c>
      <c r="I1177" s="2">
        <f t="shared" ca="1" si="18"/>
        <v>43247</v>
      </c>
      <c r="J1177" s="1" t="str">
        <f ca="1">IFERROR(IF(YEAR(Tabla1[[#This Row],[FECHA EJEC.]])&gt;0,"CONFORME","STANDBY"),"PENDIENTE")</f>
        <v>CONFORME</v>
      </c>
      <c r="K1177" s="2">
        <f ca="1">IF(VLOOKUP(RANDBETWEEN(1,20),Tablas!$Q$6:$R$25,2,0)=0,"",Tabla1[[#This Row],[FECHA PROG.]]+VLOOKUP(RANDBETWEEN(1,20),Tablas!$Q$6:$R$25,2,0))</f>
        <v>43247</v>
      </c>
      <c r="L1177" s="7">
        <f ca="1">IF(Tabla1[[#This Row],[FECHA EJEC.]]="","",TIME(RANDBETWEEN(9,15),RANDBETWEEN(10,40),0))</f>
        <v>0.63680555555555551</v>
      </c>
      <c r="M1177" s="7">
        <f ca="1">IF(Tabla1[[#This Row],[FECHA EJEC.]]="","",Tabla1[[#This Row],[HORA INICIO]]+TIME(RANDBETWEEN(1,4),RANDBETWEEN(10,30),0))</f>
        <v>0.72777777777777775</v>
      </c>
      <c r="N1177" s="8">
        <f ca="1">IF(Tabla1[[#This Row],[FECHA EJEC.]]="","",HOUR(Tabla1[[#This Row],[HORA TERMINO]]-Tabla1[[#This Row],[HORA INICIO]])+MINUTE(Tabla1[[#This Row],[HORA TERMINO]]-Tabla1[[#This Row],[HORA INICIO]])/60)</f>
        <v>2.1833333333333331</v>
      </c>
      <c r="O1177" s="1" t="str">
        <f ca="1">IF(AND(K1177=I1177,J1177="CONFORME"),"FECHA CUMPLIDA",IF(J1177="STAND BY","STAND BY",IF(J1177=""," ",IF(Tabla1[[#This Row],[FECHA EJEC.]]="","PENDIENTE",CONCATENATE("RETRASO DE ",(K1177-I1177)," DIAS")))))</f>
        <v>FECHA CUMPLIDA</v>
      </c>
      <c r="P1177" s="2" t="str">
        <f ca="1">VLOOKUP(MONTH(Tabla1[[#This Row],[FECHA PROG.]]),Tabla2[],2,0)</f>
        <v>May</v>
      </c>
      <c r="Q1177" s="1">
        <f ca="1">YEAR(Tabla1[[#This Row],[FECHA PROG.]])</f>
        <v>2018</v>
      </c>
      <c r="R1177" s="8">
        <f ca="1">360-SUMIFS(Tabla1[HORAS],Tabla1[MÁQUINA],Tabla1[[#This Row],[MÁQUINA]],Tabla1[AÑO],Tabla1[[#This Row],[AÑO]],Tabla1[MES],Tabla1[[#This Row],[MES]])</f>
        <v>335.8</v>
      </c>
      <c r="S1177" s="17">
        <f ca="1">Tabla1[[#This Row],[HORAS DISPONIBLES]]/360</f>
        <v>0.93277777777777782</v>
      </c>
    </row>
    <row r="1178" spans="1:19" x14ac:dyDescent="0.2">
      <c r="A1178" s="1" t="s">
        <v>136</v>
      </c>
      <c r="B1178" s="1" t="s">
        <v>20</v>
      </c>
      <c r="C1178" s="1" t="str">
        <f ca="1">VLOOKUP(RANDBETWEEN(1,13),Tablas!$N$7:$O$19,2,0)</f>
        <v>CARGADORA</v>
      </c>
      <c r="D1178" s="1" t="s">
        <v>12</v>
      </c>
      <c r="E1178" s="1" t="s">
        <v>21</v>
      </c>
      <c r="F1178" s="1">
        <v>106</v>
      </c>
      <c r="G1178" s="1" t="s">
        <v>106</v>
      </c>
      <c r="H1178" s="1">
        <v>2171</v>
      </c>
      <c r="I1178" s="2">
        <f t="shared" ca="1" si="18"/>
        <v>43452</v>
      </c>
      <c r="J1178" s="1" t="str">
        <f ca="1">IFERROR(IF(YEAR(Tabla1[[#This Row],[FECHA EJEC.]])&gt;0,"CONFORME","STANDBY"),"PENDIENTE")</f>
        <v>CONFORME</v>
      </c>
      <c r="K1178" s="2">
        <f ca="1">IF(VLOOKUP(RANDBETWEEN(1,20),Tablas!$Q$6:$R$25,2,0)=0,"",Tabla1[[#This Row],[FECHA PROG.]]+VLOOKUP(RANDBETWEEN(1,20),Tablas!$Q$6:$R$25,2,0))</f>
        <v>43454</v>
      </c>
      <c r="L1178" s="7">
        <f ca="1">IF(Tabla1[[#This Row],[FECHA EJEC.]]="","",TIME(RANDBETWEEN(9,15),RANDBETWEEN(10,40),0))</f>
        <v>0.38194444444444442</v>
      </c>
      <c r="M1178" s="7">
        <f ca="1">IF(Tabla1[[#This Row],[FECHA EJEC.]]="","",Tabla1[[#This Row],[HORA INICIO]]+TIME(RANDBETWEEN(1,4),RANDBETWEEN(10,30),0))</f>
        <v>0.56736111111111109</v>
      </c>
      <c r="N1178" s="8">
        <f ca="1">IF(Tabla1[[#This Row],[FECHA EJEC.]]="","",HOUR(Tabla1[[#This Row],[HORA TERMINO]]-Tabla1[[#This Row],[HORA INICIO]])+MINUTE(Tabla1[[#This Row],[HORA TERMINO]]-Tabla1[[#This Row],[HORA INICIO]])/60)</f>
        <v>4.45</v>
      </c>
      <c r="O1178" s="1" t="str">
        <f ca="1">IF(AND(K1178=I1178,J1178="CONFORME"),"FECHA CUMPLIDA",IF(J1178="STAND BY","STAND BY",IF(J1178=""," ",IF(Tabla1[[#This Row],[FECHA EJEC.]]="","PENDIENTE",CONCATENATE("RETRASO DE ",(K1178-I1178)," DIAS")))))</f>
        <v>RETRASO DE 2 DIAS</v>
      </c>
      <c r="P1178" s="2" t="str">
        <f ca="1">VLOOKUP(MONTH(Tabla1[[#This Row],[FECHA PROG.]]),Tabla2[],2,0)</f>
        <v>Dic</v>
      </c>
      <c r="Q1178" s="1">
        <f ca="1">YEAR(Tabla1[[#This Row],[FECHA PROG.]])</f>
        <v>2018</v>
      </c>
      <c r="R1178" s="8">
        <f ca="1">360-SUMIFS(Tabla1[HORAS],Tabla1[MÁQUINA],Tabla1[[#This Row],[MÁQUINA]],Tabla1[AÑO],Tabla1[[#This Row],[AÑO]],Tabla1[MES],Tabla1[[#This Row],[MES]])</f>
        <v>352.35</v>
      </c>
      <c r="S1178" s="17">
        <f ca="1">Tabla1[[#This Row],[HORAS DISPONIBLES]]/360</f>
        <v>0.97875000000000001</v>
      </c>
    </row>
    <row r="1179" spans="1:19" x14ac:dyDescent="0.2">
      <c r="A1179" s="1" t="s">
        <v>146</v>
      </c>
      <c r="B1179" s="1" t="s">
        <v>40</v>
      </c>
      <c r="C1179" s="1" t="str">
        <f ca="1">VLOOKUP(RANDBETWEEN(1,13),Tablas!$N$7:$O$19,2,0)</f>
        <v>EXCAVADORA</v>
      </c>
      <c r="D1179" s="1" t="s">
        <v>12</v>
      </c>
      <c r="E1179" s="1" t="s">
        <v>24</v>
      </c>
      <c r="F1179" s="1">
        <v>201</v>
      </c>
      <c r="G1179" s="1" t="s">
        <v>25</v>
      </c>
      <c r="H1179" s="1">
        <v>1168</v>
      </c>
      <c r="I1179" s="2">
        <f t="shared" ca="1" si="18"/>
        <v>43355</v>
      </c>
      <c r="J1179" s="1" t="str">
        <f ca="1">IFERROR(IF(YEAR(Tabla1[[#This Row],[FECHA EJEC.]])&gt;0,"CONFORME","STANDBY"),"PENDIENTE")</f>
        <v>CONFORME</v>
      </c>
      <c r="K1179" s="2">
        <f ca="1">IF(VLOOKUP(RANDBETWEEN(1,20),Tablas!$Q$6:$R$25,2,0)=0,"",Tabla1[[#This Row],[FECHA PROG.]]+VLOOKUP(RANDBETWEEN(1,20),Tablas!$Q$6:$R$25,2,0))</f>
        <v>43358</v>
      </c>
      <c r="L1179" s="7">
        <f ca="1">IF(Tabla1[[#This Row],[FECHA EJEC.]]="","",TIME(RANDBETWEEN(9,15),RANDBETWEEN(10,40),0))</f>
        <v>0.43611111111111112</v>
      </c>
      <c r="M1179" s="7">
        <f ca="1">IF(Tabla1[[#This Row],[FECHA EJEC.]]="","",Tabla1[[#This Row],[HORA INICIO]]+TIME(RANDBETWEEN(1,4),RANDBETWEEN(10,30),0))</f>
        <v>0.48888888888888887</v>
      </c>
      <c r="N1179" s="8">
        <f ca="1">IF(Tabla1[[#This Row],[FECHA EJEC.]]="","",HOUR(Tabla1[[#This Row],[HORA TERMINO]]-Tabla1[[#This Row],[HORA INICIO]])+MINUTE(Tabla1[[#This Row],[HORA TERMINO]]-Tabla1[[#This Row],[HORA INICIO]])/60)</f>
        <v>1.2666666666666666</v>
      </c>
      <c r="O1179" s="1" t="str">
        <f ca="1">IF(AND(K1179=I1179,J1179="CONFORME"),"FECHA CUMPLIDA",IF(J1179="STAND BY","STAND BY",IF(J1179=""," ",IF(Tabla1[[#This Row],[FECHA EJEC.]]="","PENDIENTE",CONCATENATE("RETRASO DE ",(K1179-I1179)," DIAS")))))</f>
        <v>RETRASO DE 3 DIAS</v>
      </c>
      <c r="P1179" s="2" t="str">
        <f ca="1">VLOOKUP(MONTH(Tabla1[[#This Row],[FECHA PROG.]]),Tabla2[],2,0)</f>
        <v>Set</v>
      </c>
      <c r="Q1179" s="1">
        <f ca="1">YEAR(Tabla1[[#This Row],[FECHA PROG.]])</f>
        <v>2018</v>
      </c>
      <c r="R1179" s="8">
        <f ca="1">360-SUMIFS(Tabla1[HORAS],Tabla1[MÁQUINA],Tabla1[[#This Row],[MÁQUINA]],Tabla1[AÑO],Tabla1[[#This Row],[AÑO]],Tabla1[MES],Tabla1[[#This Row],[MES]])</f>
        <v>357.28333333333336</v>
      </c>
      <c r="S1179" s="17">
        <f ca="1">Tabla1[[#This Row],[HORAS DISPONIBLES]]/360</f>
        <v>0.99245370370370378</v>
      </c>
    </row>
    <row r="1180" spans="1:19" x14ac:dyDescent="0.2">
      <c r="A1180" s="1" t="s">
        <v>134</v>
      </c>
      <c r="B1180" s="1" t="s">
        <v>53</v>
      </c>
      <c r="C1180" s="1" t="str">
        <f ca="1">VLOOKUP(RANDBETWEEN(1,13),Tablas!$N$7:$O$19,2,0)</f>
        <v>MOTONIVELADORA</v>
      </c>
      <c r="D1180" s="1" t="s">
        <v>12</v>
      </c>
      <c r="E1180" s="1" t="s">
        <v>13</v>
      </c>
      <c r="F1180" s="1">
        <v>107</v>
      </c>
      <c r="G1180" s="1" t="s">
        <v>14</v>
      </c>
      <c r="H1180" s="1">
        <v>1420</v>
      </c>
      <c r="I1180" s="2">
        <f t="shared" ca="1" si="18"/>
        <v>43297</v>
      </c>
      <c r="J1180" s="1" t="str">
        <f ca="1">IFERROR(IF(YEAR(Tabla1[[#This Row],[FECHA EJEC.]])&gt;0,"CONFORME","STANDBY"),"PENDIENTE")</f>
        <v>CONFORME</v>
      </c>
      <c r="K1180" s="2">
        <f ca="1">IF(VLOOKUP(RANDBETWEEN(1,20),Tablas!$Q$6:$R$25,2,0)=0,"",Tabla1[[#This Row],[FECHA PROG.]]+VLOOKUP(RANDBETWEEN(1,20),Tablas!$Q$6:$R$25,2,0))</f>
        <v>43301</v>
      </c>
      <c r="L1180" s="7">
        <f ca="1">IF(Tabla1[[#This Row],[FECHA EJEC.]]="","",TIME(RANDBETWEEN(9,15),RANDBETWEEN(10,40),0))</f>
        <v>0.59444444444444444</v>
      </c>
      <c r="M1180" s="7">
        <f ca="1">IF(Tabla1[[#This Row],[FECHA EJEC.]]="","",Tabla1[[#This Row],[HORA INICIO]]+TIME(RANDBETWEEN(1,4),RANDBETWEEN(10,30),0))</f>
        <v>0.6430555555555556</v>
      </c>
      <c r="N1180" s="8">
        <f ca="1">IF(Tabla1[[#This Row],[FECHA EJEC.]]="","",HOUR(Tabla1[[#This Row],[HORA TERMINO]]-Tabla1[[#This Row],[HORA INICIO]])+MINUTE(Tabla1[[#This Row],[HORA TERMINO]]-Tabla1[[#This Row],[HORA INICIO]])/60)</f>
        <v>1.1666666666666667</v>
      </c>
      <c r="O1180" s="1" t="str">
        <f ca="1">IF(AND(K1180=I1180,J1180="CONFORME"),"FECHA CUMPLIDA",IF(J1180="STAND BY","STAND BY",IF(J1180=""," ",IF(Tabla1[[#This Row],[FECHA EJEC.]]="","PENDIENTE",CONCATENATE("RETRASO DE ",(K1180-I1180)," DIAS")))))</f>
        <v>RETRASO DE 4 DIAS</v>
      </c>
      <c r="P1180" s="2" t="str">
        <f ca="1">VLOOKUP(MONTH(Tabla1[[#This Row],[FECHA PROG.]]),Tabla2[],2,0)</f>
        <v>Jul</v>
      </c>
      <c r="Q1180" s="1">
        <f ca="1">YEAR(Tabla1[[#This Row],[FECHA PROG.]])</f>
        <v>2018</v>
      </c>
      <c r="R1180" s="8">
        <f ca="1">360-SUMIFS(Tabla1[HORAS],Tabla1[MÁQUINA],Tabla1[[#This Row],[MÁQUINA]],Tabla1[AÑO],Tabla1[[#This Row],[AÑO]],Tabla1[MES],Tabla1[[#This Row],[MES]])</f>
        <v>340.7</v>
      </c>
      <c r="S1180" s="17">
        <f ca="1">Tabla1[[#This Row],[HORAS DISPONIBLES]]/360</f>
        <v>0.94638888888888884</v>
      </c>
    </row>
    <row r="1181" spans="1:19" x14ac:dyDescent="0.2">
      <c r="A1181" s="1" t="s">
        <v>154</v>
      </c>
      <c r="B1181" s="1" t="s">
        <v>58</v>
      </c>
      <c r="C1181" s="1" t="str">
        <f ca="1">VLOOKUP(RANDBETWEEN(1,13),Tablas!$N$7:$O$19,2,0)</f>
        <v>TRACTORES</v>
      </c>
      <c r="E1181" s="1" t="s">
        <v>21</v>
      </c>
      <c r="F1181" s="1">
        <v>107</v>
      </c>
      <c r="G1181" s="1" t="s">
        <v>106</v>
      </c>
      <c r="H1181" s="1">
        <v>2171</v>
      </c>
      <c r="I1181" s="2">
        <f t="shared" ca="1" si="18"/>
        <v>43374</v>
      </c>
      <c r="J1181" s="1" t="str">
        <f ca="1">IFERROR(IF(YEAR(Tabla1[[#This Row],[FECHA EJEC.]])&gt;0,"CONFORME","STANDBY"),"PENDIENTE")</f>
        <v>CONFORME</v>
      </c>
      <c r="K1181" s="2">
        <f ca="1">IF(VLOOKUP(RANDBETWEEN(1,20),Tablas!$Q$6:$R$25,2,0)=0,"",Tabla1[[#This Row],[FECHA PROG.]]+VLOOKUP(RANDBETWEEN(1,20),Tablas!$Q$6:$R$25,2,0))</f>
        <v>43378</v>
      </c>
      <c r="L1181" s="7">
        <f ca="1">IF(Tabla1[[#This Row],[FECHA EJEC.]]="","",TIME(RANDBETWEEN(9,15),RANDBETWEEN(10,40),0))</f>
        <v>0.47291666666666665</v>
      </c>
      <c r="M1181" s="7">
        <f ca="1">IF(Tabla1[[#This Row],[FECHA EJEC.]]="","",Tabla1[[#This Row],[HORA INICIO]]+TIME(RANDBETWEEN(1,4),RANDBETWEEN(10,30),0))</f>
        <v>0.57638888888888884</v>
      </c>
      <c r="N1181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1181" s="1" t="str">
        <f ca="1">IF(AND(K1181=I1181,J1181="CONFORME"),"FECHA CUMPLIDA",IF(J1181="STAND BY","STAND BY",IF(J1181=""," ",IF(Tabla1[[#This Row],[FECHA EJEC.]]="","PENDIENTE",CONCATENATE("RETRASO DE ",(K1181-I1181)," DIAS")))))</f>
        <v>RETRASO DE 4 DIAS</v>
      </c>
      <c r="P1181" s="2" t="str">
        <f ca="1">VLOOKUP(MONTH(Tabla1[[#This Row],[FECHA PROG.]]),Tabla2[],2,0)</f>
        <v>Oct</v>
      </c>
      <c r="Q1181" s="1">
        <f ca="1">YEAR(Tabla1[[#This Row],[FECHA PROG.]])</f>
        <v>2018</v>
      </c>
      <c r="R1181" s="8">
        <f ca="1">360-SUMIFS(Tabla1[HORAS],Tabla1[MÁQUINA],Tabla1[[#This Row],[MÁQUINA]],Tabla1[AÑO],Tabla1[[#This Row],[AÑO]],Tabla1[MES],Tabla1[[#This Row],[MES]])</f>
        <v>333.43333333333334</v>
      </c>
      <c r="S1181" s="17">
        <f ca="1">Tabla1[[#This Row],[HORAS DISPONIBLES]]/360</f>
        <v>0.92620370370370375</v>
      </c>
    </row>
    <row r="1182" spans="1:19" x14ac:dyDescent="0.2">
      <c r="A1182" s="1" t="s">
        <v>139</v>
      </c>
      <c r="B1182" s="1" t="s">
        <v>32</v>
      </c>
      <c r="C1182" s="1" t="str">
        <f ca="1">VLOOKUP(RANDBETWEEN(1,13),Tablas!$N$7:$O$19,2,0)</f>
        <v>EXCAVADORA</v>
      </c>
      <c r="D1182" s="1" t="s">
        <v>12</v>
      </c>
      <c r="E1182" s="1" t="s">
        <v>13</v>
      </c>
      <c r="F1182" s="1">
        <v>106</v>
      </c>
      <c r="G1182" s="1" t="s">
        <v>29</v>
      </c>
      <c r="H1182" s="1">
        <v>908</v>
      </c>
      <c r="I1182" s="2">
        <f t="shared" ca="1" si="18"/>
        <v>43455</v>
      </c>
      <c r="J1182" s="1" t="str">
        <f ca="1">IFERROR(IF(YEAR(Tabla1[[#This Row],[FECHA EJEC.]])&gt;0,"CONFORME","STANDBY"),"PENDIENTE")</f>
        <v>CONFORME</v>
      </c>
      <c r="K1182" s="2">
        <f ca="1">IF(VLOOKUP(RANDBETWEEN(1,20),Tablas!$Q$6:$R$25,2,0)=0,"",Tabla1[[#This Row],[FECHA PROG.]]+VLOOKUP(RANDBETWEEN(1,20),Tablas!$Q$6:$R$25,2,0))</f>
        <v>43458</v>
      </c>
      <c r="L1182" s="7">
        <f ca="1">IF(Tabla1[[#This Row],[FECHA EJEC.]]="","",TIME(RANDBETWEEN(9,15),RANDBETWEEN(10,40),0))</f>
        <v>0.43819444444444444</v>
      </c>
      <c r="M1182" s="7">
        <f ca="1">IF(Tabla1[[#This Row],[FECHA EJEC.]]="","",Tabla1[[#This Row],[HORA INICIO]]+TIME(RANDBETWEEN(1,4),RANDBETWEEN(10,30),0))</f>
        <v>0.49027777777777776</v>
      </c>
      <c r="N1182" s="8">
        <f ca="1">IF(Tabla1[[#This Row],[FECHA EJEC.]]="","",HOUR(Tabla1[[#This Row],[HORA TERMINO]]-Tabla1[[#This Row],[HORA INICIO]])+MINUTE(Tabla1[[#This Row],[HORA TERMINO]]-Tabla1[[#This Row],[HORA INICIO]])/60)</f>
        <v>1.25</v>
      </c>
      <c r="O1182" s="1" t="str">
        <f ca="1">IF(AND(K1182=I1182,J1182="CONFORME"),"FECHA CUMPLIDA",IF(J1182="STAND BY","STAND BY",IF(J1182=""," ",IF(Tabla1[[#This Row],[FECHA EJEC.]]="","PENDIENTE",CONCATENATE("RETRASO DE ",(K1182-I1182)," DIAS")))))</f>
        <v>RETRASO DE 3 DIAS</v>
      </c>
      <c r="P1182" s="2" t="str">
        <f ca="1">VLOOKUP(MONTH(Tabla1[[#This Row],[FECHA PROG.]]),Tabla2[],2,0)</f>
        <v>Dic</v>
      </c>
      <c r="Q1182" s="1">
        <f ca="1">YEAR(Tabla1[[#This Row],[FECHA PROG.]])</f>
        <v>2018</v>
      </c>
      <c r="R1182" s="8">
        <f ca="1">360-SUMIFS(Tabla1[HORAS],Tabla1[MÁQUINA],Tabla1[[#This Row],[MÁQUINA]],Tabla1[AÑO],Tabla1[[#This Row],[AÑO]],Tabla1[MES],Tabla1[[#This Row],[MES]])</f>
        <v>332.58333333333331</v>
      </c>
      <c r="S1182" s="17">
        <f ca="1">Tabla1[[#This Row],[HORAS DISPONIBLES]]/360</f>
        <v>0.92384259259259249</v>
      </c>
    </row>
    <row r="1183" spans="1:19" x14ac:dyDescent="0.2">
      <c r="A1183" s="1" t="s">
        <v>139</v>
      </c>
      <c r="B1183" s="1" t="s">
        <v>32</v>
      </c>
      <c r="C1183" s="1" t="str">
        <f ca="1">VLOOKUP(RANDBETWEEN(1,13),Tablas!$N$7:$O$19,2,0)</f>
        <v>ESCREPA</v>
      </c>
      <c r="D1183" s="1" t="s">
        <v>12</v>
      </c>
      <c r="E1183" s="1" t="s">
        <v>18</v>
      </c>
      <c r="F1183" s="1">
        <v>106</v>
      </c>
      <c r="G1183" s="1" t="s">
        <v>55</v>
      </c>
      <c r="H1183" s="1">
        <v>1911</v>
      </c>
      <c r="I1183" s="2">
        <f t="shared" ca="1" si="18"/>
        <v>43285</v>
      </c>
      <c r="J1183" s="1" t="str">
        <f ca="1">IFERROR(IF(YEAR(Tabla1[[#This Row],[FECHA EJEC.]])&gt;0,"CONFORME","STANDBY"),"PENDIENTE")</f>
        <v>CONFORME</v>
      </c>
      <c r="K1183" s="2">
        <f ca="1">IF(VLOOKUP(RANDBETWEEN(1,20),Tablas!$Q$6:$R$25,2,0)=0,"",Tabla1[[#This Row],[FECHA PROG.]]+VLOOKUP(RANDBETWEEN(1,20),Tablas!$Q$6:$R$25,2,0))</f>
        <v>43288</v>
      </c>
      <c r="L1183" s="7">
        <f ca="1">IF(Tabla1[[#This Row],[FECHA EJEC.]]="","",TIME(RANDBETWEEN(9,15),RANDBETWEEN(10,40),0))</f>
        <v>0.39791666666666664</v>
      </c>
      <c r="M1183" s="7">
        <f ca="1">IF(Tabla1[[#This Row],[FECHA EJEC.]]="","",Tabla1[[#This Row],[HORA INICIO]]+TIME(RANDBETWEEN(1,4),RANDBETWEEN(10,30),0))</f>
        <v>0.49861111111111112</v>
      </c>
      <c r="N1183" s="8">
        <f ca="1">IF(Tabla1[[#This Row],[FECHA EJEC.]]="","",HOUR(Tabla1[[#This Row],[HORA TERMINO]]-Tabla1[[#This Row],[HORA INICIO]])+MINUTE(Tabla1[[#This Row],[HORA TERMINO]]-Tabla1[[#This Row],[HORA INICIO]])/60)</f>
        <v>2.4166666666666665</v>
      </c>
      <c r="O1183" s="1" t="str">
        <f ca="1">IF(AND(K1183=I1183,J1183="CONFORME"),"FECHA CUMPLIDA",IF(J1183="STAND BY","STAND BY",IF(J1183=""," ",IF(Tabla1[[#This Row],[FECHA EJEC.]]="","PENDIENTE",CONCATENATE("RETRASO DE ",(K1183-I1183)," DIAS")))))</f>
        <v>RETRASO DE 3 DIAS</v>
      </c>
      <c r="P1183" s="2" t="str">
        <f ca="1">VLOOKUP(MONTH(Tabla1[[#This Row],[FECHA PROG.]]),Tabla2[],2,0)</f>
        <v>Jul</v>
      </c>
      <c r="Q1183" s="1">
        <f ca="1">YEAR(Tabla1[[#This Row],[FECHA PROG.]])</f>
        <v>2018</v>
      </c>
      <c r="R1183" s="8">
        <f ca="1">360-SUMIFS(Tabla1[HORAS],Tabla1[MÁQUINA],Tabla1[[#This Row],[MÁQUINA]],Tabla1[AÑO],Tabla1[[#This Row],[AÑO]],Tabla1[MES],Tabla1[[#This Row],[MES]])</f>
        <v>332.75</v>
      </c>
      <c r="S1183" s="17">
        <f ca="1">Tabla1[[#This Row],[HORAS DISPONIBLES]]/360</f>
        <v>0.9243055555555556</v>
      </c>
    </row>
    <row r="1184" spans="1:19" x14ac:dyDescent="0.2">
      <c r="A1184" s="1" t="s">
        <v>147</v>
      </c>
      <c r="B1184" s="1" t="s">
        <v>42</v>
      </c>
      <c r="C1184" s="1" t="str">
        <f ca="1">VLOOKUP(RANDBETWEEN(1,13),Tablas!$N$7:$O$19,2,0)</f>
        <v>CARGADORA</v>
      </c>
      <c r="D1184" s="1" t="s">
        <v>12</v>
      </c>
      <c r="E1184" s="1" t="s">
        <v>21</v>
      </c>
      <c r="F1184" s="1">
        <v>106</v>
      </c>
      <c r="G1184" s="1" t="s">
        <v>106</v>
      </c>
      <c r="H1184" s="1">
        <v>2171</v>
      </c>
      <c r="I1184" s="2">
        <f t="shared" ca="1" si="18"/>
        <v>43143</v>
      </c>
      <c r="J1184" s="1" t="str">
        <f ca="1">IFERROR(IF(YEAR(Tabla1[[#This Row],[FECHA EJEC.]])&gt;0,"CONFORME","STANDBY"),"PENDIENTE")</f>
        <v>CONFORME</v>
      </c>
      <c r="K1184" s="2">
        <f ca="1">IF(VLOOKUP(RANDBETWEEN(1,20),Tablas!$Q$6:$R$25,2,0)=0,"",Tabla1[[#This Row],[FECHA PROG.]]+VLOOKUP(RANDBETWEEN(1,20),Tablas!$Q$6:$R$25,2,0))</f>
        <v>43147</v>
      </c>
      <c r="L1184" s="7">
        <f ca="1">IF(Tabla1[[#This Row],[FECHA EJEC.]]="","",TIME(RANDBETWEEN(9,15),RANDBETWEEN(10,40),0))</f>
        <v>0.50902777777777775</v>
      </c>
      <c r="M1184" s="7">
        <f ca="1">IF(Tabla1[[#This Row],[FECHA EJEC.]]="","",Tabla1[[#This Row],[HORA INICIO]]+TIME(RANDBETWEEN(1,4),RANDBETWEEN(10,30),0))</f>
        <v>0.56458333333333333</v>
      </c>
      <c r="N1184" s="8">
        <f ca="1">IF(Tabla1[[#This Row],[FECHA EJEC.]]="","",HOUR(Tabla1[[#This Row],[HORA TERMINO]]-Tabla1[[#This Row],[HORA INICIO]])+MINUTE(Tabla1[[#This Row],[HORA TERMINO]]-Tabla1[[#This Row],[HORA INICIO]])/60)</f>
        <v>1.3333333333333333</v>
      </c>
      <c r="O1184" s="1" t="str">
        <f ca="1">IF(AND(K1184=I1184,J1184="CONFORME"),"FECHA CUMPLIDA",IF(J1184="STAND BY","STAND BY",IF(J1184=""," ",IF(Tabla1[[#This Row],[FECHA EJEC.]]="","PENDIENTE",CONCATENATE("RETRASO DE ",(K1184-I1184)," DIAS")))))</f>
        <v>RETRASO DE 4 DIAS</v>
      </c>
      <c r="P1184" s="2" t="str">
        <f ca="1">VLOOKUP(MONTH(Tabla1[[#This Row],[FECHA PROG.]]),Tabla2[],2,0)</f>
        <v>Feb</v>
      </c>
      <c r="Q1184" s="1">
        <f ca="1">YEAR(Tabla1[[#This Row],[FECHA PROG.]])</f>
        <v>2018</v>
      </c>
      <c r="R1184" s="8">
        <f ca="1">360-SUMIFS(Tabla1[HORAS],Tabla1[MÁQUINA],Tabla1[[#This Row],[MÁQUINA]],Tabla1[AÑO],Tabla1[[#This Row],[AÑO]],Tabla1[MES],Tabla1[[#This Row],[MES]])</f>
        <v>350</v>
      </c>
      <c r="S1184" s="17">
        <f ca="1">Tabla1[[#This Row],[HORAS DISPONIBLES]]/360</f>
        <v>0.97222222222222221</v>
      </c>
    </row>
    <row r="1185" spans="1:19" x14ac:dyDescent="0.2">
      <c r="A1185" s="1" t="s">
        <v>152</v>
      </c>
      <c r="B1185" s="1" t="s">
        <v>56</v>
      </c>
      <c r="C1185" s="1" t="str">
        <f ca="1">VLOOKUP(RANDBETWEEN(1,13),Tablas!$N$7:$O$19,2,0)</f>
        <v>MOTOTRAILLA</v>
      </c>
      <c r="E1185" s="1" t="s">
        <v>13</v>
      </c>
      <c r="F1185" s="1">
        <v>107</v>
      </c>
      <c r="G1185" s="1" t="s">
        <v>25</v>
      </c>
      <c r="H1185" s="1">
        <v>1168</v>
      </c>
      <c r="I1185" s="2">
        <f t="shared" ca="1" si="18"/>
        <v>43555</v>
      </c>
      <c r="J1185" s="1" t="str">
        <f ca="1">IFERROR(IF(YEAR(Tabla1[[#This Row],[FECHA EJEC.]])&gt;0,"CONFORME","STANDBY"),"PENDIENTE")</f>
        <v>CONFORME</v>
      </c>
      <c r="K1185" s="2">
        <f ca="1">IF(VLOOKUP(RANDBETWEEN(1,20),Tablas!$Q$6:$R$25,2,0)=0,"",Tabla1[[#This Row],[FECHA PROG.]]+VLOOKUP(RANDBETWEEN(1,20),Tablas!$Q$6:$R$25,2,0))</f>
        <v>43559</v>
      </c>
      <c r="L1185" s="7">
        <f ca="1">IF(Tabla1[[#This Row],[FECHA EJEC.]]="","",TIME(RANDBETWEEN(9,15),RANDBETWEEN(10,40),0))</f>
        <v>0.65138888888888891</v>
      </c>
      <c r="M1185" s="7">
        <f ca="1">IF(Tabla1[[#This Row],[FECHA EJEC.]]="","",Tabla1[[#This Row],[HORA INICIO]]+TIME(RANDBETWEEN(1,4),RANDBETWEEN(10,30),0))</f>
        <v>0.75277777777777777</v>
      </c>
      <c r="N1185" s="8">
        <f ca="1">IF(Tabla1[[#This Row],[FECHA EJEC.]]="","",HOUR(Tabla1[[#This Row],[HORA TERMINO]]-Tabla1[[#This Row],[HORA INICIO]])+MINUTE(Tabla1[[#This Row],[HORA TERMINO]]-Tabla1[[#This Row],[HORA INICIO]])/60)</f>
        <v>2.4333333333333336</v>
      </c>
      <c r="O1185" s="1" t="str">
        <f ca="1">IF(AND(K1185=I1185,J1185="CONFORME"),"FECHA CUMPLIDA",IF(J1185="STAND BY","STAND BY",IF(J1185=""," ",IF(Tabla1[[#This Row],[FECHA EJEC.]]="","PENDIENTE",CONCATENATE("RETRASO DE ",(K1185-I1185)," DIAS")))))</f>
        <v>RETRASO DE 4 DIAS</v>
      </c>
      <c r="P1185" s="2" t="str">
        <f ca="1">VLOOKUP(MONTH(Tabla1[[#This Row],[FECHA PROG.]]),Tabla2[],2,0)</f>
        <v>Mar</v>
      </c>
      <c r="Q1185" s="1">
        <f ca="1">YEAR(Tabla1[[#This Row],[FECHA PROG.]])</f>
        <v>2019</v>
      </c>
      <c r="R1185" s="8">
        <f ca="1">360-SUMIFS(Tabla1[HORAS],Tabla1[MÁQUINA],Tabla1[[#This Row],[MÁQUINA]],Tabla1[AÑO],Tabla1[[#This Row],[AÑO]],Tabla1[MES],Tabla1[[#This Row],[MES]])</f>
        <v>353.31666666666666</v>
      </c>
      <c r="S1185" s="17">
        <f ca="1">Tabla1[[#This Row],[HORAS DISPONIBLES]]/360</f>
        <v>0.98143518518518513</v>
      </c>
    </row>
    <row r="1186" spans="1:19" x14ac:dyDescent="0.2">
      <c r="A1186" s="1" t="s">
        <v>152</v>
      </c>
      <c r="B1186" s="1" t="s">
        <v>56</v>
      </c>
      <c r="C1186" s="1" t="str">
        <f ca="1">VLOOKUP(RANDBETWEEN(1,13),Tablas!$N$7:$O$19,2,0)</f>
        <v>ESCREPA</v>
      </c>
      <c r="E1186" s="1" t="s">
        <v>18</v>
      </c>
      <c r="F1186" s="1">
        <v>107</v>
      </c>
      <c r="G1186" s="1" t="s">
        <v>55</v>
      </c>
      <c r="H1186" s="1">
        <v>1911</v>
      </c>
      <c r="I1186" s="2">
        <f t="shared" ca="1" si="18"/>
        <v>43605</v>
      </c>
      <c r="J1186" s="1" t="str">
        <f ca="1">IFERROR(IF(YEAR(Tabla1[[#This Row],[FECHA EJEC.]])&gt;0,"CONFORME","STANDBY"),"PENDIENTE")</f>
        <v>CONFORME</v>
      </c>
      <c r="K1186" s="2">
        <f ca="1">IF(VLOOKUP(RANDBETWEEN(1,20),Tablas!$Q$6:$R$25,2,0)=0,"",Tabla1[[#This Row],[FECHA PROG.]]+VLOOKUP(RANDBETWEEN(1,20),Tablas!$Q$6:$R$25,2,0))</f>
        <v>43608</v>
      </c>
      <c r="L1186" s="7">
        <f ca="1">IF(Tabla1[[#This Row],[FECHA EJEC.]]="","",TIME(RANDBETWEEN(9,15),RANDBETWEEN(10,40),0))</f>
        <v>0.42708333333333331</v>
      </c>
      <c r="M1186" s="7">
        <f ca="1">IF(Tabla1[[#This Row],[FECHA EJEC.]]="","",Tabla1[[#This Row],[HORA INICIO]]+TIME(RANDBETWEEN(1,4),RANDBETWEEN(10,30),0))</f>
        <v>0.53055555555555556</v>
      </c>
      <c r="N1186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1186" s="1" t="str">
        <f ca="1">IF(AND(K1186=I1186,J1186="CONFORME"),"FECHA CUMPLIDA",IF(J1186="STAND BY","STAND BY",IF(J1186=""," ",IF(Tabla1[[#This Row],[FECHA EJEC.]]="","PENDIENTE",CONCATENATE("RETRASO DE ",(K1186-I1186)," DIAS")))))</f>
        <v>RETRASO DE 3 DIAS</v>
      </c>
      <c r="P1186" s="2" t="str">
        <f ca="1">VLOOKUP(MONTH(Tabla1[[#This Row],[FECHA PROG.]]),Tabla2[],2,0)</f>
        <v>May</v>
      </c>
      <c r="Q1186" s="1">
        <f ca="1">YEAR(Tabla1[[#This Row],[FECHA PROG.]])</f>
        <v>2019</v>
      </c>
      <c r="R1186" s="8">
        <f ca="1">360-SUMIFS(Tabla1[HORAS],Tabla1[MÁQUINA],Tabla1[[#This Row],[MÁQUINA]],Tabla1[AÑO],Tabla1[[#This Row],[AÑO]],Tabla1[MES],Tabla1[[#This Row],[MES]])</f>
        <v>355.26666666666665</v>
      </c>
      <c r="S1186" s="17">
        <f ca="1">Tabla1[[#This Row],[HORAS DISPONIBLES]]/360</f>
        <v>0.98685185185185176</v>
      </c>
    </row>
    <row r="1187" spans="1:19" x14ac:dyDescent="0.2">
      <c r="A1187" s="1" t="s">
        <v>148</v>
      </c>
      <c r="B1187" s="1" t="s">
        <v>43</v>
      </c>
      <c r="C1187" s="1" t="str">
        <f ca="1">VLOOKUP(RANDBETWEEN(1,13),Tablas!$N$7:$O$19,2,0)</f>
        <v>TRACTORES</v>
      </c>
      <c r="D1187" s="1" t="s">
        <v>12</v>
      </c>
      <c r="E1187" s="1" t="s">
        <v>24</v>
      </c>
      <c r="F1187" s="1">
        <v>201</v>
      </c>
      <c r="G1187" s="1" t="s">
        <v>25</v>
      </c>
      <c r="H1187" s="1">
        <v>1168</v>
      </c>
      <c r="I1187" s="2">
        <f t="shared" ca="1" si="18"/>
        <v>43254</v>
      </c>
      <c r="J1187" s="1" t="str">
        <f ca="1">IFERROR(IF(YEAR(Tabla1[[#This Row],[FECHA EJEC.]])&gt;0,"CONFORME","STANDBY"),"PENDIENTE")</f>
        <v>CONFORME</v>
      </c>
      <c r="K1187" s="2">
        <f ca="1">IF(VLOOKUP(RANDBETWEEN(1,20),Tablas!$Q$6:$R$25,2,0)=0,"",Tabla1[[#This Row],[FECHA PROG.]]+VLOOKUP(RANDBETWEEN(1,20),Tablas!$Q$6:$R$25,2,0))</f>
        <v>43257</v>
      </c>
      <c r="L1187" s="7">
        <f ca="1">IF(Tabla1[[#This Row],[FECHA EJEC.]]="","",TIME(RANDBETWEEN(9,15),RANDBETWEEN(10,40),0))</f>
        <v>0.47986111111111113</v>
      </c>
      <c r="M1187" s="7">
        <f ca="1">IF(Tabla1[[#This Row],[FECHA EJEC.]]="","",Tabla1[[#This Row],[HORA INICIO]]+TIME(RANDBETWEEN(1,4),RANDBETWEEN(10,30),0))</f>
        <v>0.625</v>
      </c>
      <c r="N1187" s="8">
        <f ca="1">IF(Tabla1[[#This Row],[FECHA EJEC.]]="","",HOUR(Tabla1[[#This Row],[HORA TERMINO]]-Tabla1[[#This Row],[HORA INICIO]])+MINUTE(Tabla1[[#This Row],[HORA TERMINO]]-Tabla1[[#This Row],[HORA INICIO]])/60)</f>
        <v>3.4833333333333334</v>
      </c>
      <c r="O1187" s="1" t="str">
        <f ca="1">IF(AND(K1187=I1187,J1187="CONFORME"),"FECHA CUMPLIDA",IF(J1187="STAND BY","STAND BY",IF(J1187=""," ",IF(Tabla1[[#This Row],[FECHA EJEC.]]="","PENDIENTE",CONCATENATE("RETRASO DE ",(K1187-I1187)," DIAS")))))</f>
        <v>RETRASO DE 3 DIAS</v>
      </c>
      <c r="P1187" s="2" t="str">
        <f ca="1">VLOOKUP(MONTH(Tabla1[[#This Row],[FECHA PROG.]]),Tabla2[],2,0)</f>
        <v>Jun</v>
      </c>
      <c r="Q1187" s="1">
        <f ca="1">YEAR(Tabla1[[#This Row],[FECHA PROG.]])</f>
        <v>2018</v>
      </c>
      <c r="R1187" s="8">
        <f ca="1">360-SUMIFS(Tabla1[HORAS],Tabla1[MÁQUINA],Tabla1[[#This Row],[MÁQUINA]],Tabla1[AÑO],Tabla1[[#This Row],[AÑO]],Tabla1[MES],Tabla1[[#This Row],[MES]])</f>
        <v>352.31666666666666</v>
      </c>
      <c r="S1187" s="17">
        <f ca="1">Tabla1[[#This Row],[HORAS DISPONIBLES]]/360</f>
        <v>0.97865740740740736</v>
      </c>
    </row>
    <row r="1188" spans="1:19" x14ac:dyDescent="0.2">
      <c r="A1188" s="1" t="s">
        <v>134</v>
      </c>
      <c r="B1188" s="1" t="s">
        <v>54</v>
      </c>
      <c r="C1188" s="1" t="str">
        <f ca="1">VLOOKUP(RANDBETWEEN(1,13),Tablas!$N$7:$O$19,2,0)</f>
        <v>MOTOTRAILLA</v>
      </c>
      <c r="D1188" s="1" t="s">
        <v>12</v>
      </c>
      <c r="E1188" s="1" t="s">
        <v>13</v>
      </c>
      <c r="F1188" s="1">
        <v>107</v>
      </c>
      <c r="G1188" s="1" t="s">
        <v>14</v>
      </c>
      <c r="H1188" s="1">
        <v>1420</v>
      </c>
      <c r="I1188" s="2">
        <f t="shared" ca="1" si="18"/>
        <v>43470</v>
      </c>
      <c r="J1188" s="1" t="str">
        <f ca="1">IFERROR(IF(YEAR(Tabla1[[#This Row],[FECHA EJEC.]])&gt;0,"CONFORME","STANDBY"),"PENDIENTE")</f>
        <v>CONFORME</v>
      </c>
      <c r="K1188" s="2">
        <f ca="1">IF(VLOOKUP(RANDBETWEEN(1,20),Tablas!$Q$6:$R$25,2,0)=0,"",Tabla1[[#This Row],[FECHA PROG.]]+VLOOKUP(RANDBETWEEN(1,20),Tablas!$Q$6:$R$25,2,0))</f>
        <v>43473</v>
      </c>
      <c r="L1188" s="7">
        <f ca="1">IF(Tabla1[[#This Row],[FECHA EJEC.]]="","",TIME(RANDBETWEEN(9,15),RANDBETWEEN(10,40),0))</f>
        <v>0.4375</v>
      </c>
      <c r="M1188" s="7">
        <f ca="1">IF(Tabla1[[#This Row],[FECHA EJEC.]]="","",Tabla1[[#This Row],[HORA INICIO]]+TIME(RANDBETWEEN(1,4),RANDBETWEEN(10,30),0))</f>
        <v>0.57638888888888884</v>
      </c>
      <c r="N1188" s="8">
        <f ca="1">IF(Tabla1[[#This Row],[FECHA EJEC.]]="","",HOUR(Tabla1[[#This Row],[HORA TERMINO]]-Tabla1[[#This Row],[HORA INICIO]])+MINUTE(Tabla1[[#This Row],[HORA TERMINO]]-Tabla1[[#This Row],[HORA INICIO]])/60)</f>
        <v>3.3333333333333335</v>
      </c>
      <c r="O1188" s="1" t="str">
        <f ca="1">IF(AND(K1188=I1188,J1188="CONFORME"),"FECHA CUMPLIDA",IF(J1188="STAND BY","STAND BY",IF(J1188=""," ",IF(Tabla1[[#This Row],[FECHA EJEC.]]="","PENDIENTE",CONCATENATE("RETRASO DE ",(K1188-I1188)," DIAS")))))</f>
        <v>RETRASO DE 3 DIAS</v>
      </c>
      <c r="P1188" s="2" t="str">
        <f ca="1">VLOOKUP(MONTH(Tabla1[[#This Row],[FECHA PROG.]]),Tabla2[],2,0)</f>
        <v>Ene</v>
      </c>
      <c r="Q1188" s="1">
        <f ca="1">YEAR(Tabla1[[#This Row],[FECHA PROG.]])</f>
        <v>2019</v>
      </c>
      <c r="R1188" s="8">
        <f ca="1">360-SUMIFS(Tabla1[HORAS],Tabla1[MÁQUINA],Tabla1[[#This Row],[MÁQUINA]],Tabla1[AÑO],Tabla1[[#This Row],[AÑO]],Tabla1[MES],Tabla1[[#This Row],[MES]])</f>
        <v>341.71666666666664</v>
      </c>
      <c r="S1188" s="17">
        <f ca="1">Tabla1[[#This Row],[HORAS DISPONIBLES]]/360</f>
        <v>0.94921296296296287</v>
      </c>
    </row>
    <row r="1189" spans="1:19" x14ac:dyDescent="0.2">
      <c r="A1189" s="1" t="s">
        <v>154</v>
      </c>
      <c r="B1189" s="1" t="s">
        <v>59</v>
      </c>
      <c r="C1189" s="1" t="str">
        <f ca="1">VLOOKUP(RANDBETWEEN(1,13),Tablas!$N$7:$O$19,2,0)</f>
        <v>LAS VOLQUETAS</v>
      </c>
      <c r="E1189" s="1" t="s">
        <v>21</v>
      </c>
      <c r="F1189" s="1">
        <v>107</v>
      </c>
      <c r="G1189" s="1" t="s">
        <v>106</v>
      </c>
      <c r="H1189" s="1">
        <v>2171</v>
      </c>
      <c r="I1189" s="2">
        <f t="shared" ca="1" si="18"/>
        <v>43402</v>
      </c>
      <c r="J1189" s="1" t="str">
        <f ca="1">IFERROR(IF(YEAR(Tabla1[[#This Row],[FECHA EJEC.]])&gt;0,"CONFORME","STANDBY"),"PENDIENTE")</f>
        <v>PENDIENTE</v>
      </c>
      <c r="K1189" s="2" t="str">
        <f ca="1">IF(VLOOKUP(RANDBETWEEN(1,20),Tablas!$Q$6:$R$25,2,0)=0,"",Tabla1[[#This Row],[FECHA PROG.]]+VLOOKUP(RANDBETWEEN(1,20),Tablas!$Q$6:$R$25,2,0))</f>
        <v/>
      </c>
      <c r="L1189" s="7" t="str">
        <f ca="1">IF(Tabla1[[#This Row],[FECHA EJEC.]]="","",TIME(RANDBETWEEN(9,15),RANDBETWEEN(10,40),0))</f>
        <v/>
      </c>
      <c r="M1189" s="7" t="str">
        <f ca="1">IF(Tabla1[[#This Row],[FECHA EJEC.]]="","",Tabla1[[#This Row],[HORA INICIO]]+TIME(RANDBETWEEN(1,4),RANDBETWEEN(10,30),0))</f>
        <v/>
      </c>
      <c r="N1189" s="8" t="str">
        <f ca="1">IF(Tabla1[[#This Row],[FECHA EJEC.]]="","",HOUR(Tabla1[[#This Row],[HORA TERMINO]]-Tabla1[[#This Row],[HORA INICIO]])+MINUTE(Tabla1[[#This Row],[HORA TERMINO]]-Tabla1[[#This Row],[HORA INICIO]])/60)</f>
        <v/>
      </c>
      <c r="O1189" s="1" t="str">
        <f ca="1">IF(AND(K1189=I1189,J1189="CONFORME"),"FECHA CUMPLIDA",IF(J1189="STAND BY","STAND BY",IF(J1189=""," ",IF(Tabla1[[#This Row],[FECHA EJEC.]]="","PENDIENTE",CONCATENATE("RETRASO DE ",(K1189-I1189)," DIAS")))))</f>
        <v>PENDIENTE</v>
      </c>
      <c r="P1189" s="2" t="str">
        <f ca="1">VLOOKUP(MONTH(Tabla1[[#This Row],[FECHA PROG.]]),Tabla2[],2,0)</f>
        <v>Oct</v>
      </c>
      <c r="Q1189" s="1">
        <f ca="1">YEAR(Tabla1[[#This Row],[FECHA PROG.]])</f>
        <v>2018</v>
      </c>
      <c r="R1189" s="8">
        <f ca="1">360-SUMIFS(Tabla1[HORAS],Tabla1[MÁQUINA],Tabla1[[#This Row],[MÁQUINA]],Tabla1[AÑO],Tabla1[[#This Row],[AÑO]],Tabla1[MES],Tabla1[[#This Row],[MES]])</f>
        <v>333.43333333333334</v>
      </c>
      <c r="S1189" s="17">
        <f ca="1">Tabla1[[#This Row],[HORAS DISPONIBLES]]/360</f>
        <v>0.92620370370370375</v>
      </c>
    </row>
    <row r="1190" spans="1:19" x14ac:dyDescent="0.2">
      <c r="A1190" s="1" t="s">
        <v>135</v>
      </c>
      <c r="B1190" s="1" t="s">
        <v>27</v>
      </c>
      <c r="C1190" s="1" t="str">
        <f ca="1">VLOOKUP(RANDBETWEEN(1,13),Tablas!$N$7:$O$19,2,0)</f>
        <v>COMPACTADORA</v>
      </c>
      <c r="D1190" s="1" t="s">
        <v>12</v>
      </c>
      <c r="E1190" s="1" t="s">
        <v>13</v>
      </c>
      <c r="F1190" s="1">
        <v>107</v>
      </c>
      <c r="G1190" s="1" t="s">
        <v>14</v>
      </c>
      <c r="H1190" s="1">
        <v>1420</v>
      </c>
      <c r="I1190" s="2">
        <f t="shared" ca="1" si="18"/>
        <v>43408</v>
      </c>
      <c r="J1190" s="1" t="str">
        <f ca="1">IFERROR(IF(YEAR(Tabla1[[#This Row],[FECHA EJEC.]])&gt;0,"CONFORME","STANDBY"),"PENDIENTE")</f>
        <v>CONFORME</v>
      </c>
      <c r="K1190" s="2">
        <f ca="1">IF(VLOOKUP(RANDBETWEEN(1,20),Tablas!$Q$6:$R$25,2,0)=0,"",Tabla1[[#This Row],[FECHA PROG.]]+VLOOKUP(RANDBETWEEN(1,20),Tablas!$Q$6:$R$25,2,0))</f>
        <v>43410</v>
      </c>
      <c r="L1190" s="7">
        <f ca="1">IF(Tabla1[[#This Row],[FECHA EJEC.]]="","",TIME(RANDBETWEEN(9,15),RANDBETWEEN(10,40),0))</f>
        <v>0.48125000000000001</v>
      </c>
      <c r="M1190" s="7">
        <f ca="1">IF(Tabla1[[#This Row],[FECHA EJEC.]]="","",Tabla1[[#This Row],[HORA INICIO]]+TIME(RANDBETWEEN(1,4),RANDBETWEEN(10,30),0))</f>
        <v>0.62569444444444444</v>
      </c>
      <c r="N1190" s="8">
        <f ca="1">IF(Tabla1[[#This Row],[FECHA EJEC.]]="","",HOUR(Tabla1[[#This Row],[HORA TERMINO]]-Tabla1[[#This Row],[HORA INICIO]])+MINUTE(Tabla1[[#This Row],[HORA TERMINO]]-Tabla1[[#This Row],[HORA INICIO]])/60)</f>
        <v>3.4666666666666668</v>
      </c>
      <c r="O1190" s="1" t="str">
        <f ca="1">IF(AND(K1190=I1190,J1190="CONFORME"),"FECHA CUMPLIDA",IF(J1190="STAND BY","STAND BY",IF(J1190=""," ",IF(Tabla1[[#This Row],[FECHA EJEC.]]="","PENDIENTE",CONCATENATE("RETRASO DE ",(K1190-I1190)," DIAS")))))</f>
        <v>RETRASO DE 2 DIAS</v>
      </c>
      <c r="P1190" s="2" t="str">
        <f ca="1">VLOOKUP(MONTH(Tabla1[[#This Row],[FECHA PROG.]]),Tabla2[],2,0)</f>
        <v>Nov</v>
      </c>
      <c r="Q1190" s="1">
        <f ca="1">YEAR(Tabla1[[#This Row],[FECHA PROG.]])</f>
        <v>2018</v>
      </c>
      <c r="R1190" s="8">
        <f ca="1">360-SUMIFS(Tabla1[HORAS],Tabla1[MÁQUINA],Tabla1[[#This Row],[MÁQUINA]],Tabla1[AÑO],Tabla1[[#This Row],[AÑO]],Tabla1[MES],Tabla1[[#This Row],[MES]])</f>
        <v>348.3</v>
      </c>
      <c r="S1190" s="17">
        <f ca="1">Tabla1[[#This Row],[HORAS DISPONIBLES]]/360</f>
        <v>0.96750000000000003</v>
      </c>
    </row>
    <row r="1191" spans="1:19" x14ac:dyDescent="0.2">
      <c r="A1191" s="1" t="s">
        <v>135</v>
      </c>
      <c r="B1191" s="1" t="s">
        <v>27</v>
      </c>
      <c r="C1191" s="1" t="str">
        <f ca="1">VLOOKUP(RANDBETWEEN(1,13),Tablas!$N$7:$O$19,2,0)</f>
        <v>PAVIMENTADORA</v>
      </c>
      <c r="D1191" s="1" t="s">
        <v>12</v>
      </c>
      <c r="E1191" s="1" t="s">
        <v>18</v>
      </c>
      <c r="F1191" s="1">
        <v>107</v>
      </c>
      <c r="G1191" s="1" t="s">
        <v>55</v>
      </c>
      <c r="H1191" s="1">
        <v>1911</v>
      </c>
      <c r="I1191" s="2">
        <f t="shared" ca="1" si="18"/>
        <v>43318</v>
      </c>
      <c r="J1191" s="1" t="str">
        <f ca="1">IFERROR(IF(YEAR(Tabla1[[#This Row],[FECHA EJEC.]])&gt;0,"CONFORME","STANDBY"),"PENDIENTE")</f>
        <v>CONFORME</v>
      </c>
      <c r="K1191" s="2">
        <f ca="1">IF(VLOOKUP(RANDBETWEEN(1,20),Tablas!$Q$6:$R$25,2,0)=0,"",Tabla1[[#This Row],[FECHA PROG.]]+VLOOKUP(RANDBETWEEN(1,20),Tablas!$Q$6:$R$25,2,0))</f>
        <v>43321</v>
      </c>
      <c r="L1191" s="7">
        <f ca="1">IF(Tabla1[[#This Row],[FECHA EJEC.]]="","",TIME(RANDBETWEEN(9,15),RANDBETWEEN(10,40),0))</f>
        <v>0.5493055555555556</v>
      </c>
      <c r="M1191" s="7">
        <f ca="1">IF(Tabla1[[#This Row],[FECHA EJEC.]]="","",Tabla1[[#This Row],[HORA INICIO]]+TIME(RANDBETWEEN(1,4),RANDBETWEEN(10,30),0))</f>
        <v>0.69375000000000009</v>
      </c>
      <c r="N1191" s="8">
        <f ca="1">IF(Tabla1[[#This Row],[FECHA EJEC.]]="","",HOUR(Tabla1[[#This Row],[HORA TERMINO]]-Tabla1[[#This Row],[HORA INICIO]])+MINUTE(Tabla1[[#This Row],[HORA TERMINO]]-Tabla1[[#This Row],[HORA INICIO]])/60)</f>
        <v>3.4666666666666668</v>
      </c>
      <c r="O1191" s="1" t="str">
        <f ca="1">IF(AND(K1191=I1191,J1191="CONFORME"),"FECHA CUMPLIDA",IF(J1191="STAND BY","STAND BY",IF(J1191=""," ",IF(Tabla1[[#This Row],[FECHA EJEC.]]="","PENDIENTE",CONCATENATE("RETRASO DE ",(K1191-I1191)," DIAS")))))</f>
        <v>RETRASO DE 3 DIAS</v>
      </c>
      <c r="P1191" s="2" t="str">
        <f ca="1">VLOOKUP(MONTH(Tabla1[[#This Row],[FECHA PROG.]]),Tabla2[],2,0)</f>
        <v>Ago</v>
      </c>
      <c r="Q1191" s="1">
        <f ca="1">YEAR(Tabla1[[#This Row],[FECHA PROG.]])</f>
        <v>2018</v>
      </c>
      <c r="R1191" s="8">
        <f ca="1">360-SUMIFS(Tabla1[HORAS],Tabla1[MÁQUINA],Tabla1[[#This Row],[MÁQUINA]],Tabla1[AÑO],Tabla1[[#This Row],[AÑO]],Tabla1[MES],Tabla1[[#This Row],[MES]])</f>
        <v>349.81666666666666</v>
      </c>
      <c r="S1191" s="17">
        <f ca="1">Tabla1[[#This Row],[HORAS DISPONIBLES]]/360</f>
        <v>0.97171296296296295</v>
      </c>
    </row>
    <row r="1192" spans="1:19" x14ac:dyDescent="0.2">
      <c r="A1192" s="1" t="s">
        <v>188</v>
      </c>
      <c r="B1192" s="1" t="s">
        <v>35</v>
      </c>
      <c r="C1192" s="1" t="str">
        <f ca="1">VLOOKUP(RANDBETWEEN(1,13),Tablas!$N$7:$O$19,2,0)</f>
        <v>TRACTORES</v>
      </c>
      <c r="D1192" s="1" t="s">
        <v>12</v>
      </c>
      <c r="E1192" s="1" t="s">
        <v>13</v>
      </c>
      <c r="F1192" s="1">
        <v>106</v>
      </c>
      <c r="G1192" s="1" t="s">
        <v>14</v>
      </c>
      <c r="H1192" s="1">
        <v>1420</v>
      </c>
      <c r="I1192" s="2">
        <f t="shared" ca="1" si="18"/>
        <v>43361</v>
      </c>
      <c r="J1192" s="1" t="str">
        <f ca="1">IFERROR(IF(YEAR(Tabla1[[#This Row],[FECHA EJEC.]])&gt;0,"CONFORME","STANDBY"),"PENDIENTE")</f>
        <v>CONFORME</v>
      </c>
      <c r="K1192" s="2">
        <f ca="1">IF(VLOOKUP(RANDBETWEEN(1,20),Tablas!$Q$6:$R$25,2,0)=0,"",Tabla1[[#This Row],[FECHA PROG.]]+VLOOKUP(RANDBETWEEN(1,20),Tablas!$Q$6:$R$25,2,0))</f>
        <v>43363</v>
      </c>
      <c r="L1192" s="7">
        <f ca="1">IF(Tabla1[[#This Row],[FECHA EJEC.]]="","",TIME(RANDBETWEEN(9,15),RANDBETWEEN(10,40),0))</f>
        <v>0.42708333333333331</v>
      </c>
      <c r="M1192" s="7">
        <f ca="1">IF(Tabla1[[#This Row],[FECHA EJEC.]]="","",Tabla1[[#This Row],[HORA INICIO]]+TIME(RANDBETWEEN(1,4),RANDBETWEEN(10,30),0))</f>
        <v>0.48958333333333331</v>
      </c>
      <c r="N1192" s="8">
        <f ca="1">IF(Tabla1[[#This Row],[FECHA EJEC.]]="","",HOUR(Tabla1[[#This Row],[HORA TERMINO]]-Tabla1[[#This Row],[HORA INICIO]])+MINUTE(Tabla1[[#This Row],[HORA TERMINO]]-Tabla1[[#This Row],[HORA INICIO]])/60)</f>
        <v>1.5</v>
      </c>
      <c r="O1192" s="1" t="str">
        <f ca="1">IF(AND(K1192=I1192,J1192="CONFORME"),"FECHA CUMPLIDA",IF(J1192="STAND BY","STAND BY",IF(J1192=""," ",IF(Tabla1[[#This Row],[FECHA EJEC.]]="","PENDIENTE",CONCATENATE("RETRASO DE ",(K1192-I1192)," DIAS")))))</f>
        <v>RETRASO DE 2 DIAS</v>
      </c>
      <c r="P1192" s="2" t="str">
        <f ca="1">VLOOKUP(MONTH(Tabla1[[#This Row],[FECHA PROG.]]),Tabla2[],2,0)</f>
        <v>Set</v>
      </c>
      <c r="Q1192" s="1">
        <f ca="1">YEAR(Tabla1[[#This Row],[FECHA PROG.]])</f>
        <v>2018</v>
      </c>
      <c r="R1192" s="8">
        <f ca="1">360-SUMIFS(Tabla1[HORAS],Tabla1[MÁQUINA],Tabla1[[#This Row],[MÁQUINA]],Tabla1[AÑO],Tabla1[[#This Row],[AÑO]],Tabla1[MES],Tabla1[[#This Row],[MES]])</f>
        <v>350.76666666666665</v>
      </c>
      <c r="S1192" s="17">
        <f ca="1">Tabla1[[#This Row],[HORAS DISPONIBLES]]/360</f>
        <v>0.9743518518518518</v>
      </c>
    </row>
    <row r="1193" spans="1:19" x14ac:dyDescent="0.2">
      <c r="A1193" s="1" t="s">
        <v>188</v>
      </c>
      <c r="B1193" s="1" t="s">
        <v>35</v>
      </c>
      <c r="C1193" s="1" t="str">
        <f ca="1">VLOOKUP(RANDBETWEEN(1,13),Tablas!$N$7:$O$19,2,0)</f>
        <v>CARGADORA</v>
      </c>
      <c r="D1193" s="1" t="s">
        <v>12</v>
      </c>
      <c r="E1193" s="1" t="s">
        <v>18</v>
      </c>
      <c r="F1193" s="1">
        <v>106</v>
      </c>
      <c r="G1193" s="1" t="s">
        <v>55</v>
      </c>
      <c r="H1193" s="1">
        <v>1911</v>
      </c>
      <c r="I1193" s="2">
        <f t="shared" ca="1" si="18"/>
        <v>43559</v>
      </c>
      <c r="J1193" s="1" t="str">
        <f ca="1">IFERROR(IF(YEAR(Tabla1[[#This Row],[FECHA EJEC.]])&gt;0,"CONFORME","STANDBY"),"PENDIENTE")</f>
        <v>CONFORME</v>
      </c>
      <c r="K1193" s="2">
        <f ca="1">IF(VLOOKUP(RANDBETWEEN(1,20),Tablas!$Q$6:$R$25,2,0)=0,"",Tabla1[[#This Row],[FECHA PROG.]]+VLOOKUP(RANDBETWEEN(1,20),Tablas!$Q$6:$R$25,2,0))</f>
        <v>43562</v>
      </c>
      <c r="L1193" s="7">
        <f ca="1">IF(Tabla1[[#This Row],[FECHA EJEC.]]="","",TIME(RANDBETWEEN(9,15),RANDBETWEEN(10,40),0))</f>
        <v>0.64097222222222228</v>
      </c>
      <c r="M1193" s="7">
        <f ca="1">IF(Tabla1[[#This Row],[FECHA EJEC.]]="","",Tabla1[[#This Row],[HORA INICIO]]+TIME(RANDBETWEEN(1,4),RANDBETWEEN(10,30),0))</f>
        <v>0.70208333333333339</v>
      </c>
      <c r="N1193" s="8">
        <f ca="1">IF(Tabla1[[#This Row],[FECHA EJEC.]]="","",HOUR(Tabla1[[#This Row],[HORA TERMINO]]-Tabla1[[#This Row],[HORA INICIO]])+MINUTE(Tabla1[[#This Row],[HORA TERMINO]]-Tabla1[[#This Row],[HORA INICIO]])/60)</f>
        <v>1.4666666666666668</v>
      </c>
      <c r="O1193" s="1" t="str">
        <f ca="1">IF(AND(K1193=I1193,J1193="CONFORME"),"FECHA CUMPLIDA",IF(J1193="STAND BY","STAND BY",IF(J1193=""," ",IF(Tabla1[[#This Row],[FECHA EJEC.]]="","PENDIENTE",CONCATENATE("RETRASO DE ",(K1193-I1193)," DIAS")))))</f>
        <v>RETRASO DE 3 DIAS</v>
      </c>
      <c r="P1193" s="2" t="str">
        <f ca="1">VLOOKUP(MONTH(Tabla1[[#This Row],[FECHA PROG.]]),Tabla2[],2,0)</f>
        <v>Abr</v>
      </c>
      <c r="Q1193" s="1">
        <f ca="1">YEAR(Tabla1[[#This Row],[FECHA PROG.]])</f>
        <v>2019</v>
      </c>
      <c r="R1193" s="8">
        <f ca="1">360-SUMIFS(Tabla1[HORAS],Tabla1[MÁQUINA],Tabla1[[#This Row],[MÁQUINA]],Tabla1[AÑO],Tabla1[[#This Row],[AÑO]],Tabla1[MES],Tabla1[[#This Row],[MES]])</f>
        <v>349.3</v>
      </c>
      <c r="S1193" s="17">
        <f ca="1">Tabla1[[#This Row],[HORAS DISPONIBLES]]/360</f>
        <v>0.97027777777777779</v>
      </c>
    </row>
    <row r="1194" spans="1:19" x14ac:dyDescent="0.2">
      <c r="A1194" s="1" t="s">
        <v>145</v>
      </c>
      <c r="B1194" s="1" t="s">
        <v>39</v>
      </c>
      <c r="C1194" s="1" t="str">
        <f ca="1">VLOOKUP(RANDBETWEEN(1,13),Tablas!$N$7:$O$19,2,0)</f>
        <v>LAS VOLQUETAS</v>
      </c>
      <c r="D1194" s="1" t="s">
        <v>12</v>
      </c>
      <c r="E1194" s="1" t="s">
        <v>21</v>
      </c>
      <c r="F1194" s="1">
        <v>107</v>
      </c>
      <c r="G1194" s="1" t="s">
        <v>106</v>
      </c>
      <c r="H1194" s="1">
        <v>2171</v>
      </c>
      <c r="I1194" s="2">
        <f t="shared" ca="1" si="18"/>
        <v>43443</v>
      </c>
      <c r="J1194" s="1" t="str">
        <f ca="1">IFERROR(IF(YEAR(Tabla1[[#This Row],[FECHA EJEC.]])&gt;0,"CONFORME","STANDBY"),"PENDIENTE")</f>
        <v>CONFORME</v>
      </c>
      <c r="K1194" s="2">
        <f ca="1">IF(VLOOKUP(RANDBETWEEN(1,20),Tablas!$Q$6:$R$25,2,0)=0,"",Tabla1[[#This Row],[FECHA PROG.]]+VLOOKUP(RANDBETWEEN(1,20),Tablas!$Q$6:$R$25,2,0))</f>
        <v>43443</v>
      </c>
      <c r="L1194" s="7">
        <f ca="1">IF(Tabla1[[#This Row],[FECHA EJEC.]]="","",TIME(RANDBETWEEN(9,15),RANDBETWEEN(10,40),0))</f>
        <v>0.43541666666666667</v>
      </c>
      <c r="M1194" s="7">
        <f ca="1">IF(Tabla1[[#This Row],[FECHA EJEC.]]="","",Tabla1[[#This Row],[HORA INICIO]]+TIME(RANDBETWEEN(1,4),RANDBETWEEN(10,30),0))</f>
        <v>0.57013888888888886</v>
      </c>
      <c r="N1194" s="8">
        <f ca="1">IF(Tabla1[[#This Row],[FECHA EJEC.]]="","",HOUR(Tabla1[[#This Row],[HORA TERMINO]]-Tabla1[[#This Row],[HORA INICIO]])+MINUTE(Tabla1[[#This Row],[HORA TERMINO]]-Tabla1[[#This Row],[HORA INICIO]])/60)</f>
        <v>3.2333333333333334</v>
      </c>
      <c r="O1194" s="1" t="str">
        <f ca="1">IF(AND(K1194=I1194,J1194="CONFORME"),"FECHA CUMPLIDA",IF(J1194="STAND BY","STAND BY",IF(J1194=""," ",IF(Tabla1[[#This Row],[FECHA EJEC.]]="","PENDIENTE",CONCATENATE("RETRASO DE ",(K1194-I1194)," DIAS")))))</f>
        <v>FECHA CUMPLIDA</v>
      </c>
      <c r="P1194" s="2" t="str">
        <f ca="1">VLOOKUP(MONTH(Tabla1[[#This Row],[FECHA PROG.]]),Tabla2[],2,0)</f>
        <v>Dic</v>
      </c>
      <c r="Q1194" s="1">
        <f ca="1">YEAR(Tabla1[[#This Row],[FECHA PROG.]])</f>
        <v>2018</v>
      </c>
      <c r="R1194" s="8">
        <f ca="1">360-SUMIFS(Tabla1[HORAS],Tabla1[MÁQUINA],Tabla1[[#This Row],[MÁQUINA]],Tabla1[AÑO],Tabla1[[#This Row],[AÑO]],Tabla1[MES],Tabla1[[#This Row],[MES]])</f>
        <v>352.1</v>
      </c>
      <c r="S1194" s="17">
        <f ca="1">Tabla1[[#This Row],[HORAS DISPONIBLES]]/360</f>
        <v>0.97805555555555557</v>
      </c>
    </row>
    <row r="1195" spans="1:19" x14ac:dyDescent="0.2">
      <c r="A1195" s="1" t="s">
        <v>149</v>
      </c>
      <c r="B1195" s="1" t="s">
        <v>45</v>
      </c>
      <c r="C1195" s="1" t="str">
        <f ca="1">VLOOKUP(RANDBETWEEN(1,13),Tablas!$N$7:$O$19,2,0)</f>
        <v>DRAGALINA</v>
      </c>
      <c r="D1195" s="1" t="s">
        <v>12</v>
      </c>
      <c r="E1195" s="1" t="s">
        <v>24</v>
      </c>
      <c r="F1195" s="1">
        <v>201</v>
      </c>
      <c r="G1195" s="1" t="s">
        <v>25</v>
      </c>
      <c r="H1195" s="1">
        <v>1168</v>
      </c>
      <c r="I1195" s="2">
        <f t="shared" ca="1" si="18"/>
        <v>43259</v>
      </c>
      <c r="J1195" s="1" t="str">
        <f ca="1">IFERROR(IF(YEAR(Tabla1[[#This Row],[FECHA EJEC.]])&gt;0,"CONFORME","STANDBY"),"PENDIENTE")</f>
        <v>CONFORME</v>
      </c>
      <c r="K1195" s="2">
        <f ca="1">IF(VLOOKUP(RANDBETWEEN(1,20),Tablas!$Q$6:$R$25,2,0)=0,"",Tabla1[[#This Row],[FECHA PROG.]]+VLOOKUP(RANDBETWEEN(1,20),Tablas!$Q$6:$R$25,2,0))</f>
        <v>43259</v>
      </c>
      <c r="L1195" s="7">
        <f ca="1">IF(Tabla1[[#This Row],[FECHA EJEC.]]="","",TIME(RANDBETWEEN(9,15),RANDBETWEEN(10,40),0))</f>
        <v>0.50763888888888886</v>
      </c>
      <c r="M1195" s="7">
        <f ca="1">IF(Tabla1[[#This Row],[FECHA EJEC.]]="","",Tabla1[[#This Row],[HORA INICIO]]+TIME(RANDBETWEEN(1,4),RANDBETWEEN(10,30),0))</f>
        <v>0.6826388888888888</v>
      </c>
      <c r="N1195" s="8">
        <f ca="1">IF(Tabla1[[#This Row],[FECHA EJEC.]]="","",HOUR(Tabla1[[#This Row],[HORA TERMINO]]-Tabla1[[#This Row],[HORA INICIO]])+MINUTE(Tabla1[[#This Row],[HORA TERMINO]]-Tabla1[[#This Row],[HORA INICIO]])/60)</f>
        <v>4.2</v>
      </c>
      <c r="O1195" s="1" t="str">
        <f ca="1">IF(AND(K1195=I1195,J1195="CONFORME"),"FECHA CUMPLIDA",IF(J1195="STAND BY","STAND BY",IF(J1195=""," ",IF(Tabla1[[#This Row],[FECHA EJEC.]]="","PENDIENTE",CONCATENATE("RETRASO DE ",(K1195-I1195)," DIAS")))))</f>
        <v>FECHA CUMPLIDA</v>
      </c>
      <c r="P1195" s="2" t="str">
        <f ca="1">VLOOKUP(MONTH(Tabla1[[#This Row],[FECHA PROG.]]),Tabla2[],2,0)</f>
        <v>Jun</v>
      </c>
      <c r="Q1195" s="1">
        <f ca="1">YEAR(Tabla1[[#This Row],[FECHA PROG.]])</f>
        <v>2018</v>
      </c>
      <c r="R1195" s="8">
        <f ca="1">360-SUMIFS(Tabla1[HORAS],Tabla1[MÁQUINA],Tabla1[[#This Row],[MÁQUINA]],Tabla1[AÑO],Tabla1[[#This Row],[AÑO]],Tabla1[MES],Tabla1[[#This Row],[MES]])</f>
        <v>351.6</v>
      </c>
      <c r="S1195" s="17">
        <f ca="1">Tabla1[[#This Row],[HORAS DISPONIBLES]]/360</f>
        <v>0.97666666666666668</v>
      </c>
    </row>
    <row r="1196" spans="1:19" x14ac:dyDescent="0.2">
      <c r="A1196" s="1" t="s">
        <v>134</v>
      </c>
      <c r="B1196" s="1" t="s">
        <v>11</v>
      </c>
      <c r="C1196" s="1" t="str">
        <f ca="1">VLOOKUP(RANDBETWEEN(1,13),Tablas!$N$7:$O$19,2,0)</f>
        <v>ESCREPA</v>
      </c>
      <c r="D1196" s="1" t="s">
        <v>12</v>
      </c>
      <c r="E1196" s="1" t="s">
        <v>13</v>
      </c>
      <c r="F1196" s="1">
        <v>107</v>
      </c>
      <c r="G1196" s="1" t="s">
        <v>14</v>
      </c>
      <c r="H1196" s="1">
        <v>1420</v>
      </c>
      <c r="I1196" s="2">
        <f t="shared" ca="1" si="18"/>
        <v>43344</v>
      </c>
      <c r="J1196" s="1" t="str">
        <f ca="1">IFERROR(IF(YEAR(Tabla1[[#This Row],[FECHA EJEC.]])&gt;0,"CONFORME","STANDBY"),"PENDIENTE")</f>
        <v>CONFORME</v>
      </c>
      <c r="K1196" s="2">
        <f ca="1">IF(VLOOKUP(RANDBETWEEN(1,20),Tablas!$Q$6:$R$25,2,0)=0,"",Tabla1[[#This Row],[FECHA PROG.]]+VLOOKUP(RANDBETWEEN(1,20),Tablas!$Q$6:$R$25,2,0))</f>
        <v>43347</v>
      </c>
      <c r="L1196" s="7">
        <f ca="1">IF(Tabla1[[#This Row],[FECHA EJEC.]]="","",TIME(RANDBETWEEN(9,15),RANDBETWEEN(10,40),0))</f>
        <v>0.47638888888888886</v>
      </c>
      <c r="M1196" s="7">
        <f ca="1">IF(Tabla1[[#This Row],[FECHA EJEC.]]="","",Tabla1[[#This Row],[HORA INICIO]]+TIME(RANDBETWEEN(1,4),RANDBETWEEN(10,30),0))</f>
        <v>0.65694444444444444</v>
      </c>
      <c r="N1196" s="8">
        <f ca="1">IF(Tabla1[[#This Row],[FECHA EJEC.]]="","",HOUR(Tabla1[[#This Row],[HORA TERMINO]]-Tabla1[[#This Row],[HORA INICIO]])+MINUTE(Tabla1[[#This Row],[HORA TERMINO]]-Tabla1[[#This Row],[HORA INICIO]])/60)</f>
        <v>4.333333333333333</v>
      </c>
      <c r="O1196" s="1" t="str">
        <f ca="1">IF(AND(K1196=I1196,J1196="CONFORME"),"FECHA CUMPLIDA",IF(J1196="STAND BY","STAND BY",IF(J1196=""," ",IF(Tabla1[[#This Row],[FECHA EJEC.]]="","PENDIENTE",CONCATENATE("RETRASO DE ",(K1196-I1196)," DIAS")))))</f>
        <v>RETRASO DE 3 DIAS</v>
      </c>
      <c r="P1196" s="2" t="str">
        <f ca="1">VLOOKUP(MONTH(Tabla1[[#This Row],[FECHA PROG.]]),Tabla2[],2,0)</f>
        <v>Set</v>
      </c>
      <c r="Q1196" s="1">
        <f ca="1">YEAR(Tabla1[[#This Row],[FECHA PROG.]])</f>
        <v>2018</v>
      </c>
      <c r="R1196" s="8">
        <f ca="1">360-SUMIFS(Tabla1[HORAS],Tabla1[MÁQUINA],Tabla1[[#This Row],[MÁQUINA]],Tabla1[AÑO],Tabla1[[#This Row],[AÑO]],Tabla1[MES],Tabla1[[#This Row],[MES]])</f>
        <v>338.55</v>
      </c>
      <c r="S1196" s="17">
        <f ca="1">Tabla1[[#This Row],[HORAS DISPONIBLES]]/360</f>
        <v>0.94041666666666668</v>
      </c>
    </row>
    <row r="1197" spans="1:19" x14ac:dyDescent="0.2">
      <c r="A1197" s="1" t="s">
        <v>153</v>
      </c>
      <c r="B1197" s="1" t="s">
        <v>60</v>
      </c>
      <c r="C1197" s="1" t="str">
        <f ca="1">VLOOKUP(RANDBETWEEN(1,13),Tablas!$N$7:$O$19,2,0)</f>
        <v>PAVIMENTADORA</v>
      </c>
      <c r="E1197" s="1" t="s">
        <v>18</v>
      </c>
      <c r="F1197" s="1">
        <v>107</v>
      </c>
      <c r="G1197" s="1" t="s">
        <v>106</v>
      </c>
      <c r="H1197" s="1">
        <v>2171</v>
      </c>
      <c r="I1197" s="2">
        <f t="shared" ca="1" si="18"/>
        <v>43111</v>
      </c>
      <c r="J1197" s="1" t="str">
        <f ca="1">IFERROR(IF(YEAR(Tabla1[[#This Row],[FECHA EJEC.]])&gt;0,"CONFORME","STANDBY"),"PENDIENTE")</f>
        <v>CONFORME</v>
      </c>
      <c r="K1197" s="2">
        <f ca="1">IF(VLOOKUP(RANDBETWEEN(1,20),Tablas!$Q$6:$R$25,2,0)=0,"",Tabla1[[#This Row],[FECHA PROG.]]+VLOOKUP(RANDBETWEEN(1,20),Tablas!$Q$6:$R$25,2,0))</f>
        <v>43112</v>
      </c>
      <c r="L1197" s="7">
        <f ca="1">IF(Tabla1[[#This Row],[FECHA EJEC.]]="","",TIME(RANDBETWEEN(9,15),RANDBETWEEN(10,40),0))</f>
        <v>0.55486111111111114</v>
      </c>
      <c r="M1197" s="7">
        <f ca="1">IF(Tabla1[[#This Row],[FECHA EJEC.]]="","",Tabla1[[#This Row],[HORA INICIO]]+TIME(RANDBETWEEN(1,4),RANDBETWEEN(10,30),0))</f>
        <v>0.73055555555555562</v>
      </c>
      <c r="N1197" s="8">
        <f ca="1">IF(Tabla1[[#This Row],[FECHA EJEC.]]="","",HOUR(Tabla1[[#This Row],[HORA TERMINO]]-Tabla1[[#This Row],[HORA INICIO]])+MINUTE(Tabla1[[#This Row],[HORA TERMINO]]-Tabla1[[#This Row],[HORA INICIO]])/60)</f>
        <v>4.2166666666666668</v>
      </c>
      <c r="O1197" s="1" t="str">
        <f ca="1">IF(AND(K1197=I1197,J1197="CONFORME"),"FECHA CUMPLIDA",IF(J1197="STAND BY","STAND BY",IF(J1197=""," ",IF(Tabla1[[#This Row],[FECHA EJEC.]]="","PENDIENTE",CONCATENATE("RETRASO DE ",(K1197-I1197)," DIAS")))))</f>
        <v>RETRASO DE 1 DIAS</v>
      </c>
      <c r="P1197" s="2" t="str">
        <f ca="1">VLOOKUP(MONTH(Tabla1[[#This Row],[FECHA PROG.]]),Tabla2[],2,0)</f>
        <v>Ene</v>
      </c>
      <c r="Q1197" s="1">
        <f ca="1">YEAR(Tabla1[[#This Row],[FECHA PROG.]])</f>
        <v>2018</v>
      </c>
      <c r="R1197" s="8">
        <f ca="1">360-SUMIFS(Tabla1[HORAS],Tabla1[MÁQUINA],Tabla1[[#This Row],[MÁQUINA]],Tabla1[AÑO],Tabla1[[#This Row],[AÑO]],Tabla1[MES],Tabla1[[#This Row],[MES]])</f>
        <v>350.31666666666666</v>
      </c>
      <c r="S1197" s="17">
        <f ca="1">Tabla1[[#This Row],[HORAS DISPONIBLES]]/360</f>
        <v>0.97310185185185183</v>
      </c>
    </row>
    <row r="1198" spans="1:19" x14ac:dyDescent="0.2">
      <c r="A1198" s="1" t="s">
        <v>139</v>
      </c>
      <c r="B1198" s="1" t="s">
        <v>28</v>
      </c>
      <c r="C1198" s="1" t="str">
        <f ca="1">VLOOKUP(RANDBETWEEN(1,13),Tablas!$N$7:$O$19,2,0)</f>
        <v>TRACTORES</v>
      </c>
      <c r="D1198" s="1" t="s">
        <v>12</v>
      </c>
      <c r="E1198" s="1" t="s">
        <v>18</v>
      </c>
      <c r="F1198" s="1">
        <v>106</v>
      </c>
      <c r="G1198" s="1" t="s">
        <v>55</v>
      </c>
      <c r="H1198" s="1">
        <v>1911</v>
      </c>
      <c r="I1198" s="2">
        <f t="shared" ca="1" si="18"/>
        <v>43220</v>
      </c>
      <c r="J1198" s="1" t="str">
        <f ca="1">IFERROR(IF(YEAR(Tabla1[[#This Row],[FECHA EJEC.]])&gt;0,"CONFORME","STANDBY"),"PENDIENTE")</f>
        <v>CONFORME</v>
      </c>
      <c r="K1198" s="2">
        <f ca="1">IF(VLOOKUP(RANDBETWEEN(1,20),Tablas!$Q$6:$R$25,2,0)=0,"",Tabla1[[#This Row],[FECHA PROG.]]+VLOOKUP(RANDBETWEEN(1,20),Tablas!$Q$6:$R$25,2,0))</f>
        <v>43221</v>
      </c>
      <c r="L1198" s="7">
        <f ca="1">IF(Tabla1[[#This Row],[FECHA EJEC.]]="","",TIME(RANDBETWEEN(9,15),RANDBETWEEN(10,40),0))</f>
        <v>0.64375000000000004</v>
      </c>
      <c r="M1198" s="7">
        <f ca="1">IF(Tabla1[[#This Row],[FECHA EJEC.]]="","",Tabla1[[#This Row],[HORA INICIO]]+TIME(RANDBETWEEN(1,4),RANDBETWEEN(10,30),0))</f>
        <v>0.7368055555555556</v>
      </c>
      <c r="N1198" s="8">
        <f ca="1">IF(Tabla1[[#This Row],[FECHA EJEC.]]="","",HOUR(Tabla1[[#This Row],[HORA TERMINO]]-Tabla1[[#This Row],[HORA INICIO]])+MINUTE(Tabla1[[#This Row],[HORA TERMINO]]-Tabla1[[#This Row],[HORA INICIO]])/60)</f>
        <v>2.2333333333333334</v>
      </c>
      <c r="O1198" s="1" t="str">
        <f ca="1">IF(AND(K1198=I1198,J1198="CONFORME"),"FECHA CUMPLIDA",IF(J1198="STAND BY","STAND BY",IF(J1198=""," ",IF(Tabla1[[#This Row],[FECHA EJEC.]]="","PENDIENTE",CONCATENATE("RETRASO DE ",(K1198-I1198)," DIAS")))))</f>
        <v>RETRASO DE 1 DIAS</v>
      </c>
      <c r="P1198" s="2" t="str">
        <f ca="1">VLOOKUP(MONTH(Tabla1[[#This Row],[FECHA PROG.]]),Tabla2[],2,0)</f>
        <v>Abr</v>
      </c>
      <c r="Q1198" s="1">
        <f ca="1">YEAR(Tabla1[[#This Row],[FECHA PROG.]])</f>
        <v>2018</v>
      </c>
      <c r="R1198" s="8">
        <f ca="1">360-SUMIFS(Tabla1[HORAS],Tabla1[MÁQUINA],Tabla1[[#This Row],[MÁQUINA]],Tabla1[AÑO],Tabla1[[#This Row],[AÑO]],Tabla1[MES],Tabla1[[#This Row],[MES]])</f>
        <v>322.14999999999998</v>
      </c>
      <c r="S1198" s="17">
        <f ca="1">Tabla1[[#This Row],[HORAS DISPONIBLES]]/360</f>
        <v>0.894861111111111</v>
      </c>
    </row>
    <row r="1199" spans="1:19" x14ac:dyDescent="0.2">
      <c r="A1199" s="1" t="s">
        <v>139</v>
      </c>
      <c r="B1199" s="1" t="s">
        <v>28</v>
      </c>
      <c r="C1199" s="1" t="str">
        <f ca="1">VLOOKUP(RANDBETWEEN(1,13),Tablas!$N$7:$O$19,2,0)</f>
        <v>LAS VOLQUETAS</v>
      </c>
      <c r="D1199" s="1" t="s">
        <v>12</v>
      </c>
      <c r="E1199" s="1" t="s">
        <v>13</v>
      </c>
      <c r="F1199" s="1">
        <v>106</v>
      </c>
      <c r="G1199" s="1" t="s">
        <v>29</v>
      </c>
      <c r="H1199" s="1">
        <v>908</v>
      </c>
      <c r="I1199" s="2">
        <f t="shared" ca="1" si="18"/>
        <v>43255</v>
      </c>
      <c r="J1199" s="1" t="str">
        <f ca="1">IFERROR(IF(YEAR(Tabla1[[#This Row],[FECHA EJEC.]])&gt;0,"CONFORME","STANDBY"),"PENDIENTE")</f>
        <v>CONFORME</v>
      </c>
      <c r="K1199" s="2">
        <f ca="1">IF(VLOOKUP(RANDBETWEEN(1,20),Tablas!$Q$6:$R$25,2,0)=0,"",Tabla1[[#This Row],[FECHA PROG.]]+VLOOKUP(RANDBETWEEN(1,20),Tablas!$Q$6:$R$25,2,0))</f>
        <v>43255</v>
      </c>
      <c r="L1199" s="7">
        <f ca="1">IF(Tabla1[[#This Row],[FECHA EJEC.]]="","",TIME(RANDBETWEEN(9,15),RANDBETWEEN(10,40),0))</f>
        <v>0.5541666666666667</v>
      </c>
      <c r="M1199" s="7">
        <f ca="1">IF(Tabla1[[#This Row],[FECHA EJEC.]]="","",Tabla1[[#This Row],[HORA INICIO]]+TIME(RANDBETWEEN(1,4),RANDBETWEEN(10,30),0))</f>
        <v>0.69166666666666665</v>
      </c>
      <c r="N1199" s="8">
        <f ca="1">IF(Tabla1[[#This Row],[FECHA EJEC.]]="","",HOUR(Tabla1[[#This Row],[HORA TERMINO]]-Tabla1[[#This Row],[HORA INICIO]])+MINUTE(Tabla1[[#This Row],[HORA TERMINO]]-Tabla1[[#This Row],[HORA INICIO]])/60)</f>
        <v>3.3</v>
      </c>
      <c r="O1199" s="1" t="str">
        <f ca="1">IF(AND(K1199=I1199,J1199="CONFORME"),"FECHA CUMPLIDA",IF(J1199="STAND BY","STAND BY",IF(J1199=""," ",IF(Tabla1[[#This Row],[FECHA EJEC.]]="","PENDIENTE",CONCATENATE("RETRASO DE ",(K1199-I1199)," DIAS")))))</f>
        <v>FECHA CUMPLIDA</v>
      </c>
      <c r="P1199" s="2" t="str">
        <f ca="1">VLOOKUP(MONTH(Tabla1[[#This Row],[FECHA PROG.]]),Tabla2[],2,0)</f>
        <v>Jun</v>
      </c>
      <c r="Q1199" s="1">
        <f ca="1">YEAR(Tabla1[[#This Row],[FECHA PROG.]])</f>
        <v>2018</v>
      </c>
      <c r="R1199" s="8">
        <f ca="1">360-SUMIFS(Tabla1[HORAS],Tabla1[MÁQUINA],Tabla1[[#This Row],[MÁQUINA]],Tabla1[AÑO],Tabla1[[#This Row],[AÑO]],Tabla1[MES],Tabla1[[#This Row],[MES]])</f>
        <v>306.26666666666665</v>
      </c>
      <c r="S1199" s="17">
        <f ca="1">Tabla1[[#This Row],[HORAS DISPONIBLES]]/360</f>
        <v>0.85074074074074069</v>
      </c>
    </row>
    <row r="1200" spans="1:19" x14ac:dyDescent="0.2">
      <c r="A1200" s="1" t="s">
        <v>144</v>
      </c>
      <c r="B1200" s="1" t="s">
        <v>36</v>
      </c>
      <c r="C1200" s="1" t="str">
        <f ca="1">VLOOKUP(RANDBETWEEN(1,13),Tablas!$N$7:$O$19,2,0)</f>
        <v>ESCREPA</v>
      </c>
      <c r="D1200" s="1" t="s">
        <v>12</v>
      </c>
      <c r="E1200" s="1" t="s">
        <v>21</v>
      </c>
      <c r="F1200" s="1">
        <v>107</v>
      </c>
      <c r="G1200" s="1" t="s">
        <v>106</v>
      </c>
      <c r="H1200" s="1">
        <v>2171</v>
      </c>
      <c r="I1200" s="2">
        <f t="shared" ca="1" si="18"/>
        <v>43527</v>
      </c>
      <c r="J1200" s="1" t="str">
        <f ca="1">IFERROR(IF(YEAR(Tabla1[[#This Row],[FECHA EJEC.]])&gt;0,"CONFORME","STANDBY"),"PENDIENTE")</f>
        <v>CONFORME</v>
      </c>
      <c r="K1200" s="2">
        <f ca="1">IF(VLOOKUP(RANDBETWEEN(1,20),Tablas!$Q$6:$R$25,2,0)=0,"",Tabla1[[#This Row],[FECHA PROG.]]+VLOOKUP(RANDBETWEEN(1,20),Tablas!$Q$6:$R$25,2,0))</f>
        <v>43529</v>
      </c>
      <c r="L1200" s="7">
        <f ca="1">IF(Tabla1[[#This Row],[FECHA EJEC.]]="","",TIME(RANDBETWEEN(9,15),RANDBETWEEN(10,40),0))</f>
        <v>0.64722222222222225</v>
      </c>
      <c r="M1200" s="7">
        <f ca="1">IF(Tabla1[[#This Row],[FECHA EJEC.]]="","",Tabla1[[#This Row],[HORA INICIO]]+TIME(RANDBETWEEN(1,4),RANDBETWEEN(10,30),0))</f>
        <v>0.70069444444444451</v>
      </c>
      <c r="N1200" s="8">
        <f ca="1">IF(Tabla1[[#This Row],[FECHA EJEC.]]="","",HOUR(Tabla1[[#This Row],[HORA TERMINO]]-Tabla1[[#This Row],[HORA INICIO]])+MINUTE(Tabla1[[#This Row],[HORA TERMINO]]-Tabla1[[#This Row],[HORA INICIO]])/60)</f>
        <v>1.2833333333333332</v>
      </c>
      <c r="O1200" s="1" t="str">
        <f ca="1">IF(AND(K1200=I1200,J1200="CONFORME"),"FECHA CUMPLIDA",IF(J1200="STAND BY","STAND BY",IF(J1200=""," ",IF(Tabla1[[#This Row],[FECHA EJEC.]]="","PENDIENTE",CONCATENATE("RETRASO DE ",(K1200-I1200)," DIAS")))))</f>
        <v>RETRASO DE 2 DIAS</v>
      </c>
      <c r="P1200" s="2" t="str">
        <f ca="1">VLOOKUP(MONTH(Tabla1[[#This Row],[FECHA PROG.]]),Tabla2[],2,0)</f>
        <v>Mar</v>
      </c>
      <c r="Q1200" s="1">
        <f ca="1">YEAR(Tabla1[[#This Row],[FECHA PROG.]])</f>
        <v>2019</v>
      </c>
      <c r="R1200" s="8">
        <f ca="1">360-SUMIFS(Tabla1[HORAS],Tabla1[MÁQUINA],Tabla1[[#This Row],[MÁQUINA]],Tabla1[AÑO],Tabla1[[#This Row],[AÑO]],Tabla1[MES],Tabla1[[#This Row],[MES]])</f>
        <v>351.86666666666667</v>
      </c>
      <c r="S1200" s="17">
        <f ca="1">Tabla1[[#This Row],[HORAS DISPONIBLES]]/360</f>
        <v>0.97740740740740739</v>
      </c>
    </row>
    <row r="1201" spans="1:19" x14ac:dyDescent="0.2">
      <c r="A1201" s="1" t="s">
        <v>150</v>
      </c>
      <c r="B1201" s="1" t="s">
        <v>46</v>
      </c>
      <c r="C1201" s="1" t="str">
        <f ca="1">VLOOKUP(RANDBETWEEN(1,13),Tablas!$N$7:$O$19,2,0)</f>
        <v>ESCREPA</v>
      </c>
      <c r="D1201" s="1" t="s">
        <v>12</v>
      </c>
      <c r="E1201" s="1" t="s">
        <v>24</v>
      </c>
      <c r="F1201" s="1">
        <v>201</v>
      </c>
      <c r="G1201" s="1" t="s">
        <v>25</v>
      </c>
      <c r="H1201" s="1">
        <v>1168</v>
      </c>
      <c r="I1201" s="2">
        <f t="shared" ca="1" si="18"/>
        <v>43326</v>
      </c>
      <c r="J1201" s="1" t="str">
        <f ca="1">IFERROR(IF(YEAR(Tabla1[[#This Row],[FECHA EJEC.]])&gt;0,"CONFORME","STANDBY"),"PENDIENTE")</f>
        <v>CONFORME</v>
      </c>
      <c r="K1201" s="2">
        <f ca="1">IF(VLOOKUP(RANDBETWEEN(1,20),Tablas!$Q$6:$R$25,2,0)=0,"",Tabla1[[#This Row],[FECHA PROG.]]+VLOOKUP(RANDBETWEEN(1,20),Tablas!$Q$6:$R$25,2,0))</f>
        <v>43328</v>
      </c>
      <c r="L1201" s="7">
        <f ca="1">IF(Tabla1[[#This Row],[FECHA EJEC.]]="","",TIME(RANDBETWEEN(9,15),RANDBETWEEN(10,40),0))</f>
        <v>0.55208333333333337</v>
      </c>
      <c r="M1201" s="7">
        <f ca="1">IF(Tabla1[[#This Row],[FECHA EJEC.]]="","",Tabla1[[#This Row],[HORA INICIO]]+TIME(RANDBETWEEN(1,4),RANDBETWEEN(10,30),0))</f>
        <v>0.73819444444444449</v>
      </c>
      <c r="N1201" s="8">
        <f ca="1">IF(Tabla1[[#This Row],[FECHA EJEC.]]="","",HOUR(Tabla1[[#This Row],[HORA TERMINO]]-Tabla1[[#This Row],[HORA INICIO]])+MINUTE(Tabla1[[#This Row],[HORA TERMINO]]-Tabla1[[#This Row],[HORA INICIO]])/60)</f>
        <v>4.4666666666666668</v>
      </c>
      <c r="O1201" s="1" t="str">
        <f ca="1">IF(AND(K1201=I1201,J1201="CONFORME"),"FECHA CUMPLIDA",IF(J1201="STAND BY","STAND BY",IF(J1201=""," ",IF(Tabla1[[#This Row],[FECHA EJEC.]]="","PENDIENTE",CONCATENATE("RETRASO DE ",(K1201-I1201)," DIAS")))))</f>
        <v>RETRASO DE 2 DIAS</v>
      </c>
      <c r="P1201" s="2" t="str">
        <f ca="1">VLOOKUP(MONTH(Tabla1[[#This Row],[FECHA PROG.]]),Tabla2[],2,0)</f>
        <v>Ago</v>
      </c>
      <c r="Q1201" s="1">
        <f ca="1">YEAR(Tabla1[[#This Row],[FECHA PROG.]])</f>
        <v>2018</v>
      </c>
      <c r="R1201" s="8">
        <f ca="1">360-SUMIFS(Tabla1[HORAS],Tabla1[MÁQUINA],Tabla1[[#This Row],[MÁQUINA]],Tabla1[AÑO],Tabla1[[#This Row],[AÑO]],Tabla1[MES],Tabla1[[#This Row],[MES]])</f>
        <v>355.53333333333336</v>
      </c>
      <c r="S1201" s="17">
        <f ca="1">Tabla1[[#This Row],[HORAS DISPONIBLES]]/360</f>
        <v>0.98759259259259269</v>
      </c>
    </row>
    <row r="1202" spans="1:19" x14ac:dyDescent="0.2">
      <c r="A1202" s="1" t="s">
        <v>134</v>
      </c>
      <c r="B1202" s="1" t="s">
        <v>26</v>
      </c>
      <c r="C1202" s="1" t="str">
        <f ca="1">VLOOKUP(RANDBETWEEN(1,13),Tablas!$N$7:$O$19,2,0)</f>
        <v>COMPACTADORA</v>
      </c>
      <c r="D1202" s="1" t="s">
        <v>12</v>
      </c>
      <c r="E1202" s="1" t="s">
        <v>13</v>
      </c>
      <c r="F1202" s="1">
        <v>107</v>
      </c>
      <c r="G1202" s="1" t="s">
        <v>14</v>
      </c>
      <c r="H1202" s="1">
        <v>1420</v>
      </c>
      <c r="I1202" s="2">
        <f t="shared" ca="1" si="18"/>
        <v>43389</v>
      </c>
      <c r="J1202" s="1" t="str">
        <f ca="1">IFERROR(IF(YEAR(Tabla1[[#This Row],[FECHA EJEC.]])&gt;0,"CONFORME","STANDBY"),"PENDIENTE")</f>
        <v>PENDIENTE</v>
      </c>
      <c r="K1202" s="2" t="str">
        <f ca="1">IF(VLOOKUP(RANDBETWEEN(1,20),Tablas!$Q$6:$R$25,2,0)=0,"",Tabla1[[#This Row],[FECHA PROG.]]+VLOOKUP(RANDBETWEEN(1,20),Tablas!$Q$6:$R$25,2,0))</f>
        <v/>
      </c>
      <c r="L1202" s="7" t="str">
        <f ca="1">IF(Tabla1[[#This Row],[FECHA EJEC.]]="","",TIME(RANDBETWEEN(9,15),RANDBETWEEN(10,40),0))</f>
        <v/>
      </c>
      <c r="M1202" s="7" t="str">
        <f ca="1">IF(Tabla1[[#This Row],[FECHA EJEC.]]="","",Tabla1[[#This Row],[HORA INICIO]]+TIME(RANDBETWEEN(1,4),RANDBETWEEN(10,30),0))</f>
        <v/>
      </c>
      <c r="N1202" s="8" t="str">
        <f ca="1">IF(Tabla1[[#This Row],[FECHA EJEC.]]="","",HOUR(Tabla1[[#This Row],[HORA TERMINO]]-Tabla1[[#This Row],[HORA INICIO]])+MINUTE(Tabla1[[#This Row],[HORA TERMINO]]-Tabla1[[#This Row],[HORA INICIO]])/60)</f>
        <v/>
      </c>
      <c r="O1202" s="1" t="str">
        <f ca="1">IF(AND(K1202=I1202,J1202="CONFORME"),"FECHA CUMPLIDA",IF(J1202="STAND BY","STAND BY",IF(J1202=""," ",IF(Tabla1[[#This Row],[FECHA EJEC.]]="","PENDIENTE",CONCATENATE("RETRASO DE ",(K1202-I1202)," DIAS")))))</f>
        <v>PENDIENTE</v>
      </c>
      <c r="P1202" s="2" t="str">
        <f ca="1">VLOOKUP(MONTH(Tabla1[[#This Row],[FECHA PROG.]]),Tabla2[],2,0)</f>
        <v>Oct</v>
      </c>
      <c r="Q1202" s="1">
        <f ca="1">YEAR(Tabla1[[#This Row],[FECHA PROG.]])</f>
        <v>2018</v>
      </c>
      <c r="R1202" s="8">
        <f ca="1">360-SUMIFS(Tabla1[HORAS],Tabla1[MÁQUINA],Tabla1[[#This Row],[MÁQUINA]],Tabla1[AÑO],Tabla1[[#This Row],[AÑO]],Tabla1[MES],Tabla1[[#This Row],[MES]])</f>
        <v>353.55</v>
      </c>
      <c r="S1202" s="17">
        <f ca="1">Tabla1[[#This Row],[HORAS DISPONIBLES]]/360</f>
        <v>0.98208333333333342</v>
      </c>
    </row>
    <row r="1203" spans="1:19" x14ac:dyDescent="0.2">
      <c r="A1203" s="1" t="s">
        <v>154</v>
      </c>
      <c r="B1203" s="1" t="s">
        <v>61</v>
      </c>
      <c r="C1203" s="1" t="str">
        <f ca="1">VLOOKUP(RANDBETWEEN(1,13),Tablas!$N$7:$O$19,2,0)</f>
        <v>TRACTORES</v>
      </c>
      <c r="E1203" s="1" t="s">
        <v>18</v>
      </c>
      <c r="F1203" s="1">
        <v>107</v>
      </c>
      <c r="G1203" s="1" t="s">
        <v>106</v>
      </c>
      <c r="H1203" s="1">
        <v>1911</v>
      </c>
      <c r="I1203" s="2">
        <f t="shared" ca="1" si="18"/>
        <v>43531</v>
      </c>
      <c r="J1203" s="1" t="str">
        <f ca="1">IFERROR(IF(YEAR(Tabla1[[#This Row],[FECHA EJEC.]])&gt;0,"CONFORME","STANDBY"),"PENDIENTE")</f>
        <v>CONFORME</v>
      </c>
      <c r="K1203" s="2">
        <f ca="1">IF(VLOOKUP(RANDBETWEEN(1,20),Tablas!$Q$6:$R$25,2,0)=0,"",Tabla1[[#This Row],[FECHA PROG.]]+VLOOKUP(RANDBETWEEN(1,20),Tablas!$Q$6:$R$25,2,0))</f>
        <v>43533</v>
      </c>
      <c r="L1203" s="7">
        <f ca="1">IF(Tabla1[[#This Row],[FECHA EJEC.]]="","",TIME(RANDBETWEEN(9,15),RANDBETWEEN(10,40),0))</f>
        <v>0.42777777777777776</v>
      </c>
      <c r="M1203" s="7">
        <f ca="1">IF(Tabla1[[#This Row],[FECHA EJEC.]]="","",Tabla1[[#This Row],[HORA INICIO]]+TIME(RANDBETWEEN(1,4),RANDBETWEEN(10,30),0))</f>
        <v>0.4861111111111111</v>
      </c>
      <c r="N1203" s="8">
        <f ca="1">IF(Tabla1[[#This Row],[FECHA EJEC.]]="","",HOUR(Tabla1[[#This Row],[HORA TERMINO]]-Tabla1[[#This Row],[HORA INICIO]])+MINUTE(Tabla1[[#This Row],[HORA TERMINO]]-Tabla1[[#This Row],[HORA INICIO]])/60)</f>
        <v>1.4</v>
      </c>
      <c r="O1203" s="1" t="str">
        <f ca="1">IF(AND(K1203=I1203,J1203="CONFORME"),"FECHA CUMPLIDA",IF(J1203="STAND BY","STAND BY",IF(J1203=""," ",IF(Tabla1[[#This Row],[FECHA EJEC.]]="","PENDIENTE",CONCATENATE("RETRASO DE ",(K1203-I1203)," DIAS")))))</f>
        <v>RETRASO DE 2 DIAS</v>
      </c>
      <c r="P1203" s="2" t="str">
        <f ca="1">VLOOKUP(MONTH(Tabla1[[#This Row],[FECHA PROG.]]),Tabla2[],2,0)</f>
        <v>Mar</v>
      </c>
      <c r="Q1203" s="1">
        <f ca="1">YEAR(Tabla1[[#This Row],[FECHA PROG.]])</f>
        <v>2019</v>
      </c>
      <c r="R1203" s="8">
        <f ca="1">360-SUMIFS(Tabla1[HORAS],Tabla1[MÁQUINA],Tabla1[[#This Row],[MÁQUINA]],Tabla1[AÑO],Tabla1[[#This Row],[AÑO]],Tabla1[MES],Tabla1[[#This Row],[MES]])</f>
        <v>344.1</v>
      </c>
      <c r="S1203" s="17">
        <f ca="1">Tabla1[[#This Row],[HORAS DISPONIBLES]]/360</f>
        <v>0.95583333333333342</v>
      </c>
    </row>
    <row r="1204" spans="1:19" x14ac:dyDescent="0.2">
      <c r="A1204" s="1" t="s">
        <v>139</v>
      </c>
      <c r="B1204" s="1" t="s">
        <v>32</v>
      </c>
      <c r="C1204" s="1" t="str">
        <f ca="1">VLOOKUP(RANDBETWEEN(1,13),Tablas!$N$7:$O$19,2,0)</f>
        <v>LAS VOLQUETAS</v>
      </c>
      <c r="D1204" s="1" t="s">
        <v>12</v>
      </c>
      <c r="E1204" s="1" t="s">
        <v>13</v>
      </c>
      <c r="F1204" s="1">
        <v>106</v>
      </c>
      <c r="G1204" s="1" t="s">
        <v>29</v>
      </c>
      <c r="H1204" s="1">
        <v>908</v>
      </c>
      <c r="I1204" s="2">
        <f t="shared" ca="1" si="18"/>
        <v>43143</v>
      </c>
      <c r="J1204" s="1" t="str">
        <f ca="1">IFERROR(IF(YEAR(Tabla1[[#This Row],[FECHA EJEC.]])&gt;0,"CONFORME","STANDBY"),"PENDIENTE")</f>
        <v>CONFORME</v>
      </c>
      <c r="K1204" s="2">
        <f ca="1">IF(VLOOKUP(RANDBETWEEN(1,20),Tablas!$Q$6:$R$25,2,0)=0,"",Tabla1[[#This Row],[FECHA PROG.]]+VLOOKUP(RANDBETWEEN(1,20),Tablas!$Q$6:$R$25,2,0))</f>
        <v>43144</v>
      </c>
      <c r="L1204" s="7">
        <f ca="1">IF(Tabla1[[#This Row],[FECHA EJEC.]]="","",TIME(RANDBETWEEN(9,15),RANDBETWEEN(10,40),0))</f>
        <v>0.44027777777777777</v>
      </c>
      <c r="M1204" s="7">
        <f ca="1">IF(Tabla1[[#This Row],[FECHA EJEC.]]="","",Tabla1[[#This Row],[HORA INICIO]]+TIME(RANDBETWEEN(1,4),RANDBETWEEN(10,30),0))</f>
        <v>0.54374999999999996</v>
      </c>
      <c r="N1204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1204" s="1" t="str">
        <f ca="1">IF(AND(K1204=I1204,J1204="CONFORME"),"FECHA CUMPLIDA",IF(J1204="STAND BY","STAND BY",IF(J1204=""," ",IF(Tabla1[[#This Row],[FECHA EJEC.]]="","PENDIENTE",CONCATENATE("RETRASO DE ",(K1204-I1204)," DIAS")))))</f>
        <v>RETRASO DE 1 DIAS</v>
      </c>
      <c r="P1204" s="2" t="str">
        <f ca="1">VLOOKUP(MONTH(Tabla1[[#This Row],[FECHA PROG.]]),Tabla2[],2,0)</f>
        <v>Feb</v>
      </c>
      <c r="Q1204" s="1">
        <f ca="1">YEAR(Tabla1[[#This Row],[FECHA PROG.]])</f>
        <v>2018</v>
      </c>
      <c r="R1204" s="8">
        <f ca="1">360-SUMIFS(Tabla1[HORAS],Tabla1[MÁQUINA],Tabla1[[#This Row],[MÁQUINA]],Tabla1[AÑO],Tabla1[[#This Row],[AÑO]],Tabla1[MES],Tabla1[[#This Row],[MES]])</f>
        <v>318.2</v>
      </c>
      <c r="S1204" s="17">
        <f ca="1">Tabla1[[#This Row],[HORAS DISPONIBLES]]/360</f>
        <v>0.88388888888888884</v>
      </c>
    </row>
    <row r="1205" spans="1:19" x14ac:dyDescent="0.2">
      <c r="A1205" s="1" t="s">
        <v>139</v>
      </c>
      <c r="B1205" s="1" t="s">
        <v>32</v>
      </c>
      <c r="C1205" s="1" t="str">
        <f ca="1">VLOOKUP(RANDBETWEEN(1,13),Tablas!$N$7:$O$19,2,0)</f>
        <v>COMPACTADORA</v>
      </c>
      <c r="D1205" s="1" t="s">
        <v>12</v>
      </c>
      <c r="E1205" s="1" t="s">
        <v>18</v>
      </c>
      <c r="F1205" s="1">
        <v>106</v>
      </c>
      <c r="G1205" s="1" t="s">
        <v>55</v>
      </c>
      <c r="H1205" s="1">
        <v>1911</v>
      </c>
      <c r="I1205" s="2">
        <f t="shared" ca="1" si="18"/>
        <v>43370</v>
      </c>
      <c r="J1205" s="1" t="str">
        <f ca="1">IFERROR(IF(YEAR(Tabla1[[#This Row],[FECHA EJEC.]])&gt;0,"CONFORME","STANDBY"),"PENDIENTE")</f>
        <v>CONFORME</v>
      </c>
      <c r="K1205" s="2">
        <f ca="1">IF(VLOOKUP(RANDBETWEEN(1,20),Tablas!$Q$6:$R$25,2,0)=0,"",Tabla1[[#This Row],[FECHA PROG.]]+VLOOKUP(RANDBETWEEN(1,20),Tablas!$Q$6:$R$25,2,0))</f>
        <v>43371</v>
      </c>
      <c r="L1205" s="7">
        <f ca="1">IF(Tabla1[[#This Row],[FECHA EJEC.]]="","",TIME(RANDBETWEEN(9,15),RANDBETWEEN(10,40),0))</f>
        <v>0.38194444444444442</v>
      </c>
      <c r="M1205" s="7">
        <f ca="1">IF(Tabla1[[#This Row],[FECHA EJEC.]]="","",Tabla1[[#This Row],[HORA INICIO]]+TIME(RANDBETWEEN(1,4),RANDBETWEEN(10,30),0))</f>
        <v>0.44444444444444442</v>
      </c>
      <c r="N1205" s="8">
        <f ca="1">IF(Tabla1[[#This Row],[FECHA EJEC.]]="","",HOUR(Tabla1[[#This Row],[HORA TERMINO]]-Tabla1[[#This Row],[HORA INICIO]])+MINUTE(Tabla1[[#This Row],[HORA TERMINO]]-Tabla1[[#This Row],[HORA INICIO]])/60)</f>
        <v>1.5</v>
      </c>
      <c r="O1205" s="1" t="str">
        <f ca="1">IF(AND(K1205=I1205,J1205="CONFORME"),"FECHA CUMPLIDA",IF(J1205="STAND BY","STAND BY",IF(J1205=""," ",IF(Tabla1[[#This Row],[FECHA EJEC.]]="","PENDIENTE",CONCATENATE("RETRASO DE ",(K1205-I1205)," DIAS")))))</f>
        <v>RETRASO DE 1 DIAS</v>
      </c>
      <c r="P1205" s="2" t="str">
        <f ca="1">VLOOKUP(MONTH(Tabla1[[#This Row],[FECHA PROG.]]),Tabla2[],2,0)</f>
        <v>Set</v>
      </c>
      <c r="Q1205" s="1">
        <f ca="1">YEAR(Tabla1[[#This Row],[FECHA PROG.]])</f>
        <v>2018</v>
      </c>
      <c r="R1205" s="8">
        <f ca="1">360-SUMIFS(Tabla1[HORAS],Tabla1[MÁQUINA],Tabla1[[#This Row],[MÁQUINA]],Tabla1[AÑO],Tabla1[[#This Row],[AÑO]],Tabla1[MES],Tabla1[[#This Row],[MES]])</f>
        <v>322.11666666666667</v>
      </c>
      <c r="S1205" s="17">
        <f ca="1">Tabla1[[#This Row],[HORAS DISPONIBLES]]/360</f>
        <v>0.89476851851851857</v>
      </c>
    </row>
    <row r="1206" spans="1:19" x14ac:dyDescent="0.2">
      <c r="A1206" s="1" t="s">
        <v>137</v>
      </c>
      <c r="B1206" s="1" t="s">
        <v>23</v>
      </c>
      <c r="C1206" s="1" t="str">
        <f ca="1">VLOOKUP(RANDBETWEEN(1,13),Tablas!$N$7:$O$19,2,0)</f>
        <v>ESCREPA</v>
      </c>
      <c r="D1206" s="1" t="s">
        <v>12</v>
      </c>
      <c r="E1206" s="1" t="s">
        <v>24</v>
      </c>
      <c r="F1206" s="1">
        <v>201</v>
      </c>
      <c r="G1206" s="1" t="s">
        <v>25</v>
      </c>
      <c r="H1206" s="1">
        <v>1168</v>
      </c>
      <c r="I1206" s="2">
        <f t="shared" ca="1" si="18"/>
        <v>43112</v>
      </c>
      <c r="J1206" s="1" t="str">
        <f ca="1">IFERROR(IF(YEAR(Tabla1[[#This Row],[FECHA EJEC.]])&gt;0,"CONFORME","STANDBY"),"PENDIENTE")</f>
        <v>CONFORME</v>
      </c>
      <c r="K1206" s="2">
        <f ca="1">IF(VLOOKUP(RANDBETWEEN(1,20),Tablas!$Q$6:$R$25,2,0)=0,"",Tabla1[[#This Row],[FECHA PROG.]]+VLOOKUP(RANDBETWEEN(1,20),Tablas!$Q$6:$R$25,2,0))</f>
        <v>43116</v>
      </c>
      <c r="L1206" s="7">
        <f ca="1">IF(Tabla1[[#This Row],[FECHA EJEC.]]="","",TIME(RANDBETWEEN(9,15),RANDBETWEEN(10,40),0))</f>
        <v>0.59652777777777777</v>
      </c>
      <c r="M1206" s="7">
        <f ca="1">IF(Tabla1[[#This Row],[FECHA EJEC.]]="","",Tabla1[[#This Row],[HORA INICIO]]+TIME(RANDBETWEEN(1,4),RANDBETWEEN(10,30),0))</f>
        <v>0.65069444444444446</v>
      </c>
      <c r="N1206" s="8">
        <f ca="1">IF(Tabla1[[#This Row],[FECHA EJEC.]]="","",HOUR(Tabla1[[#This Row],[HORA TERMINO]]-Tabla1[[#This Row],[HORA INICIO]])+MINUTE(Tabla1[[#This Row],[HORA TERMINO]]-Tabla1[[#This Row],[HORA INICIO]])/60)</f>
        <v>1.3</v>
      </c>
      <c r="O1206" s="1" t="str">
        <f ca="1">IF(AND(K1206=I1206,J1206="CONFORME"),"FECHA CUMPLIDA",IF(J1206="STAND BY","STAND BY",IF(J1206=""," ",IF(Tabla1[[#This Row],[FECHA EJEC.]]="","PENDIENTE",CONCATENATE("RETRASO DE ",(K1206-I1206)," DIAS")))))</f>
        <v>RETRASO DE 4 DIAS</v>
      </c>
      <c r="P1206" s="2" t="str">
        <f ca="1">VLOOKUP(MONTH(Tabla1[[#This Row],[FECHA PROG.]]),Tabla2[],2,0)</f>
        <v>Ene</v>
      </c>
      <c r="Q1206" s="1">
        <f ca="1">YEAR(Tabla1[[#This Row],[FECHA PROG.]])</f>
        <v>2018</v>
      </c>
      <c r="R1206" s="8">
        <f ca="1">360-SUMIFS(Tabla1[HORAS],Tabla1[MÁQUINA],Tabla1[[#This Row],[MÁQUINA]],Tabla1[AÑO],Tabla1[[#This Row],[AÑO]],Tabla1[MES],Tabla1[[#This Row],[MES]])</f>
        <v>358.7</v>
      </c>
      <c r="S1206" s="17">
        <f ca="1">Tabla1[[#This Row],[HORAS DISPONIBLES]]/360</f>
        <v>0.99638888888888888</v>
      </c>
    </row>
    <row r="1207" spans="1:19" x14ac:dyDescent="0.2">
      <c r="A1207" s="1" t="s">
        <v>141</v>
      </c>
      <c r="B1207" s="1" t="s">
        <v>31</v>
      </c>
      <c r="C1207" s="1" t="str">
        <f ca="1">VLOOKUP(RANDBETWEEN(1,13),Tablas!$N$7:$O$19,2,0)</f>
        <v>DRAGAS</v>
      </c>
      <c r="D1207" s="1" t="s">
        <v>12</v>
      </c>
      <c r="E1207" s="1" t="s">
        <v>13</v>
      </c>
      <c r="F1207" s="1">
        <v>107</v>
      </c>
      <c r="G1207" s="1" t="s">
        <v>14</v>
      </c>
      <c r="H1207" s="1">
        <v>1420</v>
      </c>
      <c r="I1207" s="2">
        <f t="shared" ca="1" si="18"/>
        <v>43519</v>
      </c>
      <c r="J1207" s="1" t="str">
        <f ca="1">IFERROR(IF(YEAR(Tabla1[[#This Row],[FECHA EJEC.]])&gt;0,"CONFORME","STANDBY"),"PENDIENTE")</f>
        <v>CONFORME</v>
      </c>
      <c r="K1207" s="2">
        <f ca="1">IF(VLOOKUP(RANDBETWEEN(1,20),Tablas!$Q$6:$R$25,2,0)=0,"",Tabla1[[#This Row],[FECHA PROG.]]+VLOOKUP(RANDBETWEEN(1,20),Tablas!$Q$6:$R$25,2,0))</f>
        <v>43520</v>
      </c>
      <c r="L1207" s="7">
        <f ca="1">IF(Tabla1[[#This Row],[FECHA EJEC.]]="","",TIME(RANDBETWEEN(9,15),RANDBETWEEN(10,40),0))</f>
        <v>0.43611111111111112</v>
      </c>
      <c r="M1207" s="7">
        <f ca="1">IF(Tabla1[[#This Row],[FECHA EJEC.]]="","",Tabla1[[#This Row],[HORA INICIO]]+TIME(RANDBETWEEN(1,4),RANDBETWEEN(10,30),0))</f>
        <v>0.48749999999999999</v>
      </c>
      <c r="N1207" s="8">
        <f ca="1">IF(Tabla1[[#This Row],[FECHA EJEC.]]="","",HOUR(Tabla1[[#This Row],[HORA TERMINO]]-Tabla1[[#This Row],[HORA INICIO]])+MINUTE(Tabla1[[#This Row],[HORA TERMINO]]-Tabla1[[#This Row],[HORA INICIO]])/60)</f>
        <v>1.2333333333333334</v>
      </c>
      <c r="O1207" s="1" t="str">
        <f ca="1">IF(AND(K1207=I1207,J1207="CONFORME"),"FECHA CUMPLIDA",IF(J1207="STAND BY","STAND BY",IF(J1207=""," ",IF(Tabla1[[#This Row],[FECHA EJEC.]]="","PENDIENTE",CONCATENATE("RETRASO DE ",(K1207-I1207)," DIAS")))))</f>
        <v>RETRASO DE 1 DIAS</v>
      </c>
      <c r="P1207" s="2" t="str">
        <f ca="1">VLOOKUP(MONTH(Tabla1[[#This Row],[FECHA PROG.]]),Tabla2[],2,0)</f>
        <v>Feb</v>
      </c>
      <c r="Q1207" s="1">
        <f ca="1">YEAR(Tabla1[[#This Row],[FECHA PROG.]])</f>
        <v>2019</v>
      </c>
      <c r="R1207" s="8">
        <f ca="1">360-SUMIFS(Tabla1[HORAS],Tabla1[MÁQUINA],Tabla1[[#This Row],[MÁQUINA]],Tabla1[AÑO],Tabla1[[#This Row],[AÑO]],Tabla1[MES],Tabla1[[#This Row],[MES]])</f>
        <v>348.63333333333333</v>
      </c>
      <c r="S1207" s="17">
        <f ca="1">Tabla1[[#This Row],[HORAS DISPONIBLES]]/360</f>
        <v>0.96842592592592591</v>
      </c>
    </row>
    <row r="1208" spans="1:19" x14ac:dyDescent="0.2">
      <c r="A1208" s="1" t="s">
        <v>154</v>
      </c>
      <c r="B1208" s="1" t="s">
        <v>63</v>
      </c>
      <c r="C1208" s="1" t="str">
        <f ca="1">VLOOKUP(RANDBETWEEN(1,13),Tablas!$N$7:$O$19,2,0)</f>
        <v>MOTOTRAILLA</v>
      </c>
      <c r="E1208" s="1" t="s">
        <v>18</v>
      </c>
      <c r="F1208" s="1">
        <v>107</v>
      </c>
      <c r="G1208" s="1" t="s">
        <v>106</v>
      </c>
      <c r="H1208" s="1">
        <v>2171</v>
      </c>
      <c r="I1208" s="2">
        <f t="shared" ca="1" si="18"/>
        <v>43243</v>
      </c>
      <c r="J1208" s="1" t="str">
        <f ca="1">IFERROR(IF(YEAR(Tabla1[[#This Row],[FECHA EJEC.]])&gt;0,"CONFORME","STANDBY"),"PENDIENTE")</f>
        <v>CONFORME</v>
      </c>
      <c r="K1208" s="2">
        <f ca="1">IF(VLOOKUP(RANDBETWEEN(1,20),Tablas!$Q$6:$R$25,2,0)=0,"",Tabla1[[#This Row],[FECHA PROG.]]+VLOOKUP(RANDBETWEEN(1,20),Tablas!$Q$6:$R$25,2,0))</f>
        <v>43243</v>
      </c>
      <c r="L1208" s="7">
        <f ca="1">IF(Tabla1[[#This Row],[FECHA EJEC.]]="","",TIME(RANDBETWEEN(9,15),RANDBETWEEN(10,40),0))</f>
        <v>0.38194444444444442</v>
      </c>
      <c r="M1208" s="7">
        <f ca="1">IF(Tabla1[[#This Row],[FECHA EJEC.]]="","",Tabla1[[#This Row],[HORA INICIO]]+TIME(RANDBETWEEN(1,4),RANDBETWEEN(10,30),0))</f>
        <v>0.48333333333333328</v>
      </c>
      <c r="N1208" s="8">
        <f ca="1">IF(Tabla1[[#This Row],[FECHA EJEC.]]="","",HOUR(Tabla1[[#This Row],[HORA TERMINO]]-Tabla1[[#This Row],[HORA INICIO]])+MINUTE(Tabla1[[#This Row],[HORA TERMINO]]-Tabla1[[#This Row],[HORA INICIO]])/60)</f>
        <v>2.4333333333333336</v>
      </c>
      <c r="O1208" s="1" t="str">
        <f ca="1">IF(AND(K1208=I1208,J1208="CONFORME"),"FECHA CUMPLIDA",IF(J1208="STAND BY","STAND BY",IF(J1208=""," ",IF(Tabla1[[#This Row],[FECHA EJEC.]]="","PENDIENTE",CONCATENATE("RETRASO DE ",(K1208-I1208)," DIAS")))))</f>
        <v>FECHA CUMPLIDA</v>
      </c>
      <c r="P1208" s="2" t="str">
        <f ca="1">VLOOKUP(MONTH(Tabla1[[#This Row],[FECHA PROG.]]),Tabla2[],2,0)</f>
        <v>May</v>
      </c>
      <c r="Q1208" s="1">
        <f ca="1">YEAR(Tabla1[[#This Row],[FECHA PROG.]])</f>
        <v>2018</v>
      </c>
      <c r="R1208" s="8">
        <f ca="1">360-SUMIFS(Tabla1[HORAS],Tabla1[MÁQUINA],Tabla1[[#This Row],[MÁQUINA]],Tabla1[AÑO],Tabla1[[#This Row],[AÑO]],Tabla1[MES],Tabla1[[#This Row],[MES]])</f>
        <v>340.66666666666669</v>
      </c>
      <c r="S1208" s="17">
        <f ca="1">Tabla1[[#This Row],[HORAS DISPONIBLES]]/360</f>
        <v>0.9462962962962963</v>
      </c>
    </row>
    <row r="1209" spans="1:19" x14ac:dyDescent="0.2">
      <c r="A1209" s="1" t="s">
        <v>184</v>
      </c>
      <c r="B1209" s="1" t="s">
        <v>94</v>
      </c>
      <c r="C1209" s="1" t="str">
        <f ca="1">VLOOKUP(RANDBETWEEN(1,13),Tablas!$N$7:$O$19,2,0)</f>
        <v>TRACTORES</v>
      </c>
      <c r="E1209" s="1" t="s">
        <v>18</v>
      </c>
      <c r="F1209" s="1">
        <v>201</v>
      </c>
      <c r="G1209" s="1" t="s">
        <v>55</v>
      </c>
      <c r="H1209" s="1">
        <v>1911</v>
      </c>
      <c r="I1209" s="2">
        <f t="shared" ca="1" si="18"/>
        <v>43555</v>
      </c>
      <c r="J1209" s="1" t="str">
        <f ca="1">IFERROR(IF(YEAR(Tabla1[[#This Row],[FECHA EJEC.]])&gt;0,"CONFORME","STANDBY"),"PENDIENTE")</f>
        <v>PENDIENTE</v>
      </c>
      <c r="K1209" s="2" t="str">
        <f ca="1">IF(VLOOKUP(RANDBETWEEN(1,20),Tablas!$Q$6:$R$25,2,0)=0,"",Tabla1[[#This Row],[FECHA PROG.]]+VLOOKUP(RANDBETWEEN(1,20),Tablas!$Q$6:$R$25,2,0))</f>
        <v/>
      </c>
      <c r="L1209" s="7" t="str">
        <f ca="1">IF(Tabla1[[#This Row],[FECHA EJEC.]]="","",TIME(RANDBETWEEN(9,15),RANDBETWEEN(10,40),0))</f>
        <v/>
      </c>
      <c r="M1209" s="7" t="str">
        <f ca="1">IF(Tabla1[[#This Row],[FECHA EJEC.]]="","",Tabla1[[#This Row],[HORA INICIO]]+TIME(RANDBETWEEN(1,4),RANDBETWEEN(10,30),0))</f>
        <v/>
      </c>
      <c r="N1209" s="8" t="str">
        <f ca="1">IF(Tabla1[[#This Row],[FECHA EJEC.]]="","",HOUR(Tabla1[[#This Row],[HORA TERMINO]]-Tabla1[[#This Row],[HORA INICIO]])+MINUTE(Tabla1[[#This Row],[HORA TERMINO]]-Tabla1[[#This Row],[HORA INICIO]])/60)</f>
        <v/>
      </c>
      <c r="O1209" s="1" t="str">
        <f ca="1">IF(AND(K1209=I1209,J1209="CONFORME"),"FECHA CUMPLIDA",IF(J1209="STAND BY","STAND BY",IF(J1209=""," ",IF(Tabla1[[#This Row],[FECHA EJEC.]]="","PENDIENTE",CONCATENATE("RETRASO DE ",(K1209-I1209)," DIAS")))))</f>
        <v>PENDIENTE</v>
      </c>
      <c r="P1209" s="2" t="str">
        <f ca="1">VLOOKUP(MONTH(Tabla1[[#This Row],[FECHA PROG.]]),Tabla2[],2,0)</f>
        <v>Mar</v>
      </c>
      <c r="Q1209" s="1">
        <f ca="1">YEAR(Tabla1[[#This Row],[FECHA PROG.]])</f>
        <v>2019</v>
      </c>
      <c r="R1209" s="8">
        <f ca="1">360-SUMIFS(Tabla1[HORAS],Tabla1[MÁQUINA],Tabla1[[#This Row],[MÁQUINA]],Tabla1[AÑO],Tabla1[[#This Row],[AÑO]],Tabla1[MES],Tabla1[[#This Row],[MES]])</f>
        <v>360</v>
      </c>
      <c r="S1209" s="17">
        <f ca="1">Tabla1[[#This Row],[HORAS DISPONIBLES]]/360</f>
        <v>1</v>
      </c>
    </row>
    <row r="1210" spans="1:19" x14ac:dyDescent="0.2">
      <c r="A1210" s="1" t="s">
        <v>188</v>
      </c>
      <c r="B1210" s="1" t="s">
        <v>35</v>
      </c>
      <c r="C1210" s="1" t="str">
        <f ca="1">VLOOKUP(RANDBETWEEN(1,13),Tablas!$N$7:$O$19,2,0)</f>
        <v>EXCAVADORA</v>
      </c>
      <c r="D1210" s="1" t="s">
        <v>12</v>
      </c>
      <c r="E1210" s="1" t="s">
        <v>13</v>
      </c>
      <c r="F1210" s="1">
        <v>106</v>
      </c>
      <c r="G1210" s="1" t="s">
        <v>14</v>
      </c>
      <c r="H1210" s="1">
        <v>1420</v>
      </c>
      <c r="I1210" s="2">
        <f t="shared" ca="1" si="18"/>
        <v>43322</v>
      </c>
      <c r="J1210" s="1" t="str">
        <f ca="1">IFERROR(IF(YEAR(Tabla1[[#This Row],[FECHA EJEC.]])&gt;0,"CONFORME","STANDBY"),"PENDIENTE")</f>
        <v>PENDIENTE</v>
      </c>
      <c r="K1210" s="2" t="str">
        <f ca="1">IF(VLOOKUP(RANDBETWEEN(1,20),Tablas!$Q$6:$R$25,2,0)=0,"",Tabla1[[#This Row],[FECHA PROG.]]+VLOOKUP(RANDBETWEEN(1,20),Tablas!$Q$6:$R$25,2,0))</f>
        <v/>
      </c>
      <c r="L1210" s="7" t="str">
        <f ca="1">IF(Tabla1[[#This Row],[FECHA EJEC.]]="","",TIME(RANDBETWEEN(9,15),RANDBETWEEN(10,40),0))</f>
        <v/>
      </c>
      <c r="M1210" s="7" t="str">
        <f ca="1">IF(Tabla1[[#This Row],[FECHA EJEC.]]="","",Tabla1[[#This Row],[HORA INICIO]]+TIME(RANDBETWEEN(1,4),RANDBETWEEN(10,30),0))</f>
        <v/>
      </c>
      <c r="N1210" s="8" t="str">
        <f ca="1">IF(Tabla1[[#This Row],[FECHA EJEC.]]="","",HOUR(Tabla1[[#This Row],[HORA TERMINO]]-Tabla1[[#This Row],[HORA INICIO]])+MINUTE(Tabla1[[#This Row],[HORA TERMINO]]-Tabla1[[#This Row],[HORA INICIO]])/60)</f>
        <v/>
      </c>
      <c r="O1210" s="1" t="str">
        <f ca="1">IF(AND(K1210=I1210,J1210="CONFORME"),"FECHA CUMPLIDA",IF(J1210="STAND BY","STAND BY",IF(J1210=""," ",IF(Tabla1[[#This Row],[FECHA EJEC.]]="","PENDIENTE",CONCATENATE("RETRASO DE ",(K1210-I1210)," DIAS")))))</f>
        <v>PENDIENTE</v>
      </c>
      <c r="P1210" s="2" t="str">
        <f ca="1">VLOOKUP(MONTH(Tabla1[[#This Row],[FECHA PROG.]]),Tabla2[],2,0)</f>
        <v>Ago</v>
      </c>
      <c r="Q1210" s="1">
        <f ca="1">YEAR(Tabla1[[#This Row],[FECHA PROG.]])</f>
        <v>2018</v>
      </c>
      <c r="R1210" s="8">
        <f ca="1">360-SUMIFS(Tabla1[HORAS],Tabla1[MÁQUINA],Tabla1[[#This Row],[MÁQUINA]],Tabla1[AÑO],Tabla1[[#This Row],[AÑO]],Tabla1[MES],Tabla1[[#This Row],[MES]])</f>
        <v>352.7</v>
      </c>
      <c r="S1210" s="17">
        <f ca="1">Tabla1[[#This Row],[HORAS DISPONIBLES]]/360</f>
        <v>0.97972222222222216</v>
      </c>
    </row>
    <row r="1211" spans="1:19" x14ac:dyDescent="0.2">
      <c r="A1211" s="1" t="s">
        <v>188</v>
      </c>
      <c r="B1211" s="1" t="s">
        <v>35</v>
      </c>
      <c r="C1211" s="1" t="str">
        <f ca="1">VLOOKUP(RANDBETWEEN(1,13),Tablas!$N$7:$O$19,2,0)</f>
        <v>ESCREPA</v>
      </c>
      <c r="D1211" s="1" t="s">
        <v>12</v>
      </c>
      <c r="E1211" s="1" t="s">
        <v>18</v>
      </c>
      <c r="F1211" s="1">
        <v>106</v>
      </c>
      <c r="G1211" s="1" t="s">
        <v>55</v>
      </c>
      <c r="H1211" s="1">
        <v>1911</v>
      </c>
      <c r="I1211" s="2">
        <f t="shared" ca="1" si="18"/>
        <v>43163</v>
      </c>
      <c r="J1211" s="1" t="str">
        <f ca="1">IFERROR(IF(YEAR(Tabla1[[#This Row],[FECHA EJEC.]])&gt;0,"CONFORME","STANDBY"),"PENDIENTE")</f>
        <v>CONFORME</v>
      </c>
      <c r="K1211" s="2">
        <f ca="1">IF(VLOOKUP(RANDBETWEEN(1,20),Tablas!$Q$6:$R$25,2,0)=0,"",Tabla1[[#This Row],[FECHA PROG.]]+VLOOKUP(RANDBETWEEN(1,20),Tablas!$Q$6:$R$25,2,0))</f>
        <v>43165</v>
      </c>
      <c r="L1211" s="7">
        <f ca="1">IF(Tabla1[[#This Row],[FECHA EJEC.]]="","",TIME(RANDBETWEEN(9,15),RANDBETWEEN(10,40),0))</f>
        <v>0.59097222222222223</v>
      </c>
      <c r="M1211" s="7">
        <f ca="1">IF(Tabla1[[#This Row],[FECHA EJEC.]]="","",Tabla1[[#This Row],[HORA INICIO]]+TIME(RANDBETWEEN(1,4),RANDBETWEEN(10,30),0))</f>
        <v>0.69027777777777777</v>
      </c>
      <c r="N1211" s="8">
        <f ca="1">IF(Tabla1[[#This Row],[FECHA EJEC.]]="","",HOUR(Tabla1[[#This Row],[HORA TERMINO]]-Tabla1[[#This Row],[HORA INICIO]])+MINUTE(Tabla1[[#This Row],[HORA TERMINO]]-Tabla1[[#This Row],[HORA INICIO]])/60)</f>
        <v>2.3833333333333333</v>
      </c>
      <c r="O1211" s="1" t="str">
        <f ca="1">IF(AND(K1211=I1211,J1211="CONFORME"),"FECHA CUMPLIDA",IF(J1211="STAND BY","STAND BY",IF(J1211=""," ",IF(Tabla1[[#This Row],[FECHA EJEC.]]="","PENDIENTE",CONCATENATE("RETRASO DE ",(K1211-I1211)," DIAS")))))</f>
        <v>RETRASO DE 2 DIAS</v>
      </c>
      <c r="P1211" s="2" t="str">
        <f ca="1">VLOOKUP(MONTH(Tabla1[[#This Row],[FECHA PROG.]]),Tabla2[],2,0)</f>
        <v>Mar</v>
      </c>
      <c r="Q1211" s="1">
        <f ca="1">YEAR(Tabla1[[#This Row],[FECHA PROG.]])</f>
        <v>2018</v>
      </c>
      <c r="R1211" s="8">
        <f ca="1">360-SUMIFS(Tabla1[HORAS],Tabla1[MÁQUINA],Tabla1[[#This Row],[MÁQUINA]],Tabla1[AÑO],Tabla1[[#This Row],[AÑO]],Tabla1[MES],Tabla1[[#This Row],[MES]])</f>
        <v>343.01666666666665</v>
      </c>
      <c r="S1211" s="17">
        <f ca="1">Tabla1[[#This Row],[HORAS DISPONIBLES]]/360</f>
        <v>0.95282407407407399</v>
      </c>
    </row>
    <row r="1212" spans="1:19" x14ac:dyDescent="0.2">
      <c r="A1212" s="1" t="s">
        <v>140</v>
      </c>
      <c r="B1212" s="1" t="s">
        <v>30</v>
      </c>
      <c r="C1212" s="1" t="str">
        <f ca="1">VLOOKUP(RANDBETWEEN(1,13),Tablas!$N$7:$O$19,2,0)</f>
        <v>TRACTORES</v>
      </c>
      <c r="D1212" s="1" t="s">
        <v>12</v>
      </c>
      <c r="E1212" s="1" t="s">
        <v>24</v>
      </c>
      <c r="F1212" s="1">
        <v>201</v>
      </c>
      <c r="G1212" s="1" t="s">
        <v>25</v>
      </c>
      <c r="H1212" s="1">
        <v>1168</v>
      </c>
      <c r="I1212" s="2">
        <f t="shared" ca="1" si="18"/>
        <v>43330</v>
      </c>
      <c r="J1212" s="1" t="str">
        <f ca="1">IFERROR(IF(YEAR(Tabla1[[#This Row],[FECHA EJEC.]])&gt;0,"CONFORME","STANDBY"),"PENDIENTE")</f>
        <v>CONFORME</v>
      </c>
      <c r="K1212" s="2">
        <f ca="1">IF(VLOOKUP(RANDBETWEEN(1,20),Tablas!$Q$6:$R$25,2,0)=0,"",Tabla1[[#This Row],[FECHA PROG.]]+VLOOKUP(RANDBETWEEN(1,20),Tablas!$Q$6:$R$25,2,0))</f>
        <v>43333</v>
      </c>
      <c r="L1212" s="7">
        <f ca="1">IF(Tabla1[[#This Row],[FECHA EJEC.]]="","",TIME(RANDBETWEEN(9,15),RANDBETWEEN(10,40),0))</f>
        <v>0.59652777777777777</v>
      </c>
      <c r="M1212" s="7">
        <f ca="1">IF(Tabla1[[#This Row],[FECHA EJEC.]]="","",Tabla1[[#This Row],[HORA INICIO]]+TIME(RANDBETWEEN(1,4),RANDBETWEEN(10,30),0))</f>
        <v>0.65694444444444444</v>
      </c>
      <c r="N1212" s="8">
        <f ca="1">IF(Tabla1[[#This Row],[FECHA EJEC.]]="","",HOUR(Tabla1[[#This Row],[HORA TERMINO]]-Tabla1[[#This Row],[HORA INICIO]])+MINUTE(Tabla1[[#This Row],[HORA TERMINO]]-Tabla1[[#This Row],[HORA INICIO]])/60)</f>
        <v>1.45</v>
      </c>
      <c r="O1212" s="1" t="str">
        <f ca="1">IF(AND(K1212=I1212,J1212="CONFORME"),"FECHA CUMPLIDA",IF(J1212="STAND BY","STAND BY",IF(J1212=""," ",IF(Tabla1[[#This Row],[FECHA EJEC.]]="","PENDIENTE",CONCATENATE("RETRASO DE ",(K1212-I1212)," DIAS")))))</f>
        <v>RETRASO DE 3 DIAS</v>
      </c>
      <c r="P1212" s="2" t="str">
        <f ca="1">VLOOKUP(MONTH(Tabla1[[#This Row],[FECHA PROG.]]),Tabla2[],2,0)</f>
        <v>Ago</v>
      </c>
      <c r="Q1212" s="1">
        <f ca="1">YEAR(Tabla1[[#This Row],[FECHA PROG.]])</f>
        <v>2018</v>
      </c>
      <c r="R1212" s="8">
        <f ca="1">360-SUMIFS(Tabla1[HORAS],Tabla1[MÁQUINA],Tabla1[[#This Row],[MÁQUINA]],Tabla1[AÑO],Tabla1[[#This Row],[AÑO]],Tabla1[MES],Tabla1[[#This Row],[MES]])</f>
        <v>356.06666666666666</v>
      </c>
      <c r="S1212" s="17">
        <f ca="1">Tabla1[[#This Row],[HORAS DISPONIBLES]]/360</f>
        <v>0.98907407407407411</v>
      </c>
    </row>
    <row r="1213" spans="1:19" x14ac:dyDescent="0.2">
      <c r="A1213" s="1" t="s">
        <v>141</v>
      </c>
      <c r="B1213" s="1" t="s">
        <v>34</v>
      </c>
      <c r="C1213" s="1" t="str">
        <f ca="1">VLOOKUP(RANDBETWEEN(1,13),Tablas!$N$7:$O$19,2,0)</f>
        <v>DRAGAS</v>
      </c>
      <c r="D1213" s="1" t="s">
        <v>12</v>
      </c>
      <c r="E1213" s="1" t="s">
        <v>13</v>
      </c>
      <c r="F1213" s="1">
        <v>107</v>
      </c>
      <c r="G1213" s="1" t="s">
        <v>14</v>
      </c>
      <c r="H1213" s="1">
        <v>1420</v>
      </c>
      <c r="I1213" s="2">
        <f t="shared" ca="1" si="18"/>
        <v>43272</v>
      </c>
      <c r="J1213" s="1" t="str">
        <f ca="1">IFERROR(IF(YEAR(Tabla1[[#This Row],[FECHA EJEC.]])&gt;0,"CONFORME","STANDBY"),"PENDIENTE")</f>
        <v>PENDIENTE</v>
      </c>
      <c r="K1213" s="2" t="str">
        <f ca="1">IF(VLOOKUP(RANDBETWEEN(1,20),Tablas!$Q$6:$R$25,2,0)=0,"",Tabla1[[#This Row],[FECHA PROG.]]+VLOOKUP(RANDBETWEEN(1,20),Tablas!$Q$6:$R$25,2,0))</f>
        <v/>
      </c>
      <c r="L1213" s="7" t="str">
        <f ca="1">IF(Tabla1[[#This Row],[FECHA EJEC.]]="","",TIME(RANDBETWEEN(9,15),RANDBETWEEN(10,40),0))</f>
        <v/>
      </c>
      <c r="M1213" s="7" t="str">
        <f ca="1">IF(Tabla1[[#This Row],[FECHA EJEC.]]="","",Tabla1[[#This Row],[HORA INICIO]]+TIME(RANDBETWEEN(1,4),RANDBETWEEN(10,30),0))</f>
        <v/>
      </c>
      <c r="N1213" s="8" t="str">
        <f ca="1">IF(Tabla1[[#This Row],[FECHA EJEC.]]="","",HOUR(Tabla1[[#This Row],[HORA TERMINO]]-Tabla1[[#This Row],[HORA INICIO]])+MINUTE(Tabla1[[#This Row],[HORA TERMINO]]-Tabla1[[#This Row],[HORA INICIO]])/60)</f>
        <v/>
      </c>
      <c r="O1213" s="1" t="str">
        <f ca="1">IF(AND(K1213=I1213,J1213="CONFORME"),"FECHA CUMPLIDA",IF(J1213="STAND BY","STAND BY",IF(J1213=""," ",IF(Tabla1[[#This Row],[FECHA EJEC.]]="","PENDIENTE",CONCATENATE("RETRASO DE ",(K1213-I1213)," DIAS")))))</f>
        <v>PENDIENTE</v>
      </c>
      <c r="P1213" s="2" t="str">
        <f ca="1">VLOOKUP(MONTH(Tabla1[[#This Row],[FECHA PROG.]]),Tabla2[],2,0)</f>
        <v>Jun</v>
      </c>
      <c r="Q1213" s="1">
        <f ca="1">YEAR(Tabla1[[#This Row],[FECHA PROG.]])</f>
        <v>2018</v>
      </c>
      <c r="R1213" s="8">
        <f ca="1">360-SUMIFS(Tabla1[HORAS],Tabla1[MÁQUINA],Tabla1[[#This Row],[MÁQUINA]],Tabla1[AÑO],Tabla1[[#This Row],[AÑO]],Tabla1[MES],Tabla1[[#This Row],[MES]])</f>
        <v>355.35</v>
      </c>
      <c r="S1213" s="17">
        <f ca="1">Tabla1[[#This Row],[HORAS DISPONIBLES]]/360</f>
        <v>0.98708333333333342</v>
      </c>
    </row>
    <row r="1214" spans="1:19" x14ac:dyDescent="0.2">
      <c r="A1214" s="1" t="s">
        <v>139</v>
      </c>
      <c r="B1214" s="1" t="s">
        <v>32</v>
      </c>
      <c r="C1214" s="1" t="str">
        <f ca="1">VLOOKUP(RANDBETWEEN(1,13),Tablas!$N$7:$O$19,2,0)</f>
        <v>DRAGAS</v>
      </c>
      <c r="D1214" s="1" t="s">
        <v>12</v>
      </c>
      <c r="E1214" s="1" t="s">
        <v>13</v>
      </c>
      <c r="F1214" s="1">
        <v>106</v>
      </c>
      <c r="G1214" s="1" t="s">
        <v>29</v>
      </c>
      <c r="H1214" s="1">
        <v>908</v>
      </c>
      <c r="I1214" s="2">
        <f t="shared" ca="1" si="18"/>
        <v>43296</v>
      </c>
      <c r="J1214" s="1" t="str">
        <f ca="1">IFERROR(IF(YEAR(Tabla1[[#This Row],[FECHA EJEC.]])&gt;0,"CONFORME","STANDBY"),"PENDIENTE")</f>
        <v>PENDIENTE</v>
      </c>
      <c r="K1214" s="2" t="str">
        <f ca="1">IF(VLOOKUP(RANDBETWEEN(1,20),Tablas!$Q$6:$R$25,2,0)=0,"",Tabla1[[#This Row],[FECHA PROG.]]+VLOOKUP(RANDBETWEEN(1,20),Tablas!$Q$6:$R$25,2,0))</f>
        <v/>
      </c>
      <c r="L1214" s="7" t="str">
        <f ca="1">IF(Tabla1[[#This Row],[FECHA EJEC.]]="","",TIME(RANDBETWEEN(9,15),RANDBETWEEN(10,40),0))</f>
        <v/>
      </c>
      <c r="M1214" s="7" t="str">
        <f ca="1">IF(Tabla1[[#This Row],[FECHA EJEC.]]="","",Tabla1[[#This Row],[HORA INICIO]]+TIME(RANDBETWEEN(1,4),RANDBETWEEN(10,30),0))</f>
        <v/>
      </c>
      <c r="N1214" s="8" t="str">
        <f ca="1">IF(Tabla1[[#This Row],[FECHA EJEC.]]="","",HOUR(Tabla1[[#This Row],[HORA TERMINO]]-Tabla1[[#This Row],[HORA INICIO]])+MINUTE(Tabla1[[#This Row],[HORA TERMINO]]-Tabla1[[#This Row],[HORA INICIO]])/60)</f>
        <v/>
      </c>
      <c r="O1214" s="1" t="str">
        <f ca="1">IF(AND(K1214=I1214,J1214="CONFORME"),"FECHA CUMPLIDA",IF(J1214="STAND BY","STAND BY",IF(J1214=""," ",IF(Tabla1[[#This Row],[FECHA EJEC.]]="","PENDIENTE",CONCATENATE("RETRASO DE ",(K1214-I1214)," DIAS")))))</f>
        <v>PENDIENTE</v>
      </c>
      <c r="P1214" s="2" t="str">
        <f ca="1">VLOOKUP(MONTH(Tabla1[[#This Row],[FECHA PROG.]]),Tabla2[],2,0)</f>
        <v>Jul</v>
      </c>
      <c r="Q1214" s="1">
        <f ca="1">YEAR(Tabla1[[#This Row],[FECHA PROG.]])</f>
        <v>2018</v>
      </c>
      <c r="R1214" s="8">
        <f ca="1">360-SUMIFS(Tabla1[HORAS],Tabla1[MÁQUINA],Tabla1[[#This Row],[MÁQUINA]],Tabla1[AÑO],Tabla1[[#This Row],[AÑO]],Tabla1[MES],Tabla1[[#This Row],[MES]])</f>
        <v>332.75</v>
      </c>
      <c r="S1214" s="17">
        <f ca="1">Tabla1[[#This Row],[HORAS DISPONIBLES]]/360</f>
        <v>0.9243055555555556</v>
      </c>
    </row>
    <row r="1215" spans="1:19" x14ac:dyDescent="0.2">
      <c r="A1215" s="1" t="s">
        <v>139</v>
      </c>
      <c r="B1215" s="1" t="s">
        <v>32</v>
      </c>
      <c r="C1215" s="1" t="str">
        <f ca="1">VLOOKUP(RANDBETWEEN(1,13),Tablas!$N$7:$O$19,2,0)</f>
        <v>RETROEXCAVADORA</v>
      </c>
      <c r="D1215" s="1" t="s">
        <v>12</v>
      </c>
      <c r="E1215" s="1" t="s">
        <v>18</v>
      </c>
      <c r="F1215" s="1">
        <v>106</v>
      </c>
      <c r="G1215" s="1" t="s">
        <v>55</v>
      </c>
      <c r="H1215" s="1">
        <v>1911</v>
      </c>
      <c r="I1215" s="2">
        <f t="shared" ca="1" si="18"/>
        <v>43107</v>
      </c>
      <c r="J1215" s="1" t="str">
        <f ca="1">IFERROR(IF(YEAR(Tabla1[[#This Row],[FECHA EJEC.]])&gt;0,"CONFORME","STANDBY"),"PENDIENTE")</f>
        <v>CONFORME</v>
      </c>
      <c r="K1215" s="2">
        <f ca="1">IF(VLOOKUP(RANDBETWEEN(1,20),Tablas!$Q$6:$R$25,2,0)=0,"",Tabla1[[#This Row],[FECHA PROG.]]+VLOOKUP(RANDBETWEEN(1,20),Tablas!$Q$6:$R$25,2,0))</f>
        <v>43107</v>
      </c>
      <c r="L1215" s="7">
        <f ca="1">IF(Tabla1[[#This Row],[FECHA EJEC.]]="","",TIME(RANDBETWEEN(9,15),RANDBETWEEN(10,40),0))</f>
        <v>0.63541666666666663</v>
      </c>
      <c r="M1215" s="7">
        <f ca="1">IF(Tabla1[[#This Row],[FECHA EJEC.]]="","",Tabla1[[#This Row],[HORA INICIO]]+TIME(RANDBETWEEN(1,4),RANDBETWEEN(10,30),0))</f>
        <v>0.76874999999999993</v>
      </c>
      <c r="N1215" s="8">
        <f ca="1">IF(Tabla1[[#This Row],[FECHA EJEC.]]="","",HOUR(Tabla1[[#This Row],[HORA TERMINO]]-Tabla1[[#This Row],[HORA INICIO]])+MINUTE(Tabla1[[#This Row],[HORA TERMINO]]-Tabla1[[#This Row],[HORA INICIO]])/60)</f>
        <v>3.2</v>
      </c>
      <c r="O1215" s="1" t="str">
        <f ca="1">IF(AND(K1215=I1215,J1215="CONFORME"),"FECHA CUMPLIDA",IF(J1215="STAND BY","STAND BY",IF(J1215=""," ",IF(Tabla1[[#This Row],[FECHA EJEC.]]="","PENDIENTE",CONCATENATE("RETRASO DE ",(K1215-I1215)," DIAS")))))</f>
        <v>FECHA CUMPLIDA</v>
      </c>
      <c r="P1215" s="2" t="str">
        <f ca="1">VLOOKUP(MONTH(Tabla1[[#This Row],[FECHA PROG.]]),Tabla2[],2,0)</f>
        <v>Ene</v>
      </c>
      <c r="Q1215" s="1">
        <f ca="1">YEAR(Tabla1[[#This Row],[FECHA PROG.]])</f>
        <v>2018</v>
      </c>
      <c r="R1215" s="8">
        <f ca="1">360-SUMIFS(Tabla1[HORAS],Tabla1[MÁQUINA],Tabla1[[#This Row],[MÁQUINA]],Tabla1[AÑO],Tabla1[[#This Row],[AÑO]],Tabla1[MES],Tabla1[[#This Row],[MES]])</f>
        <v>310.14999999999998</v>
      </c>
      <c r="S1215" s="17">
        <f ca="1">Tabla1[[#This Row],[HORAS DISPONIBLES]]/360</f>
        <v>0.86152777777777767</v>
      </c>
    </row>
    <row r="1216" spans="1:19" x14ac:dyDescent="0.2">
      <c r="A1216" s="1" t="s">
        <v>139</v>
      </c>
      <c r="B1216" s="1" t="s">
        <v>28</v>
      </c>
      <c r="C1216" s="1" t="str">
        <f ca="1">VLOOKUP(RANDBETWEEN(1,13),Tablas!$N$7:$O$19,2,0)</f>
        <v>RETROEXCAVADORA</v>
      </c>
      <c r="D1216" s="1" t="s">
        <v>12</v>
      </c>
      <c r="E1216" s="1" t="s">
        <v>18</v>
      </c>
      <c r="F1216" s="1">
        <v>106</v>
      </c>
      <c r="G1216" s="1" t="s">
        <v>55</v>
      </c>
      <c r="H1216" s="1">
        <v>1911</v>
      </c>
      <c r="I1216" s="2">
        <f t="shared" ca="1" si="18"/>
        <v>43150</v>
      </c>
      <c r="J1216" s="1" t="str">
        <f ca="1">IFERROR(IF(YEAR(Tabla1[[#This Row],[FECHA EJEC.]])&gt;0,"CONFORME","STANDBY"),"PENDIENTE")</f>
        <v>CONFORME</v>
      </c>
      <c r="K1216" s="2">
        <f ca="1">IF(VLOOKUP(RANDBETWEEN(1,20),Tablas!$Q$6:$R$25,2,0)=0,"",Tabla1[[#This Row],[FECHA PROG.]]+VLOOKUP(RANDBETWEEN(1,20),Tablas!$Q$6:$R$25,2,0))</f>
        <v>43153</v>
      </c>
      <c r="L1216" s="7">
        <f ca="1">IF(Tabla1[[#This Row],[FECHA EJEC.]]="","",TIME(RANDBETWEEN(9,15),RANDBETWEEN(10,40),0))</f>
        <v>0.42638888888888887</v>
      </c>
      <c r="M1216" s="7">
        <f ca="1">IF(Tabla1[[#This Row],[FECHA EJEC.]]="","",Tabla1[[#This Row],[HORA INICIO]]+TIME(RANDBETWEEN(1,4),RANDBETWEEN(10,30),0))</f>
        <v>0.56805555555555554</v>
      </c>
      <c r="N1216" s="8">
        <f ca="1">IF(Tabla1[[#This Row],[FECHA EJEC.]]="","",HOUR(Tabla1[[#This Row],[HORA TERMINO]]-Tabla1[[#This Row],[HORA INICIO]])+MINUTE(Tabla1[[#This Row],[HORA TERMINO]]-Tabla1[[#This Row],[HORA INICIO]])/60)</f>
        <v>3.4</v>
      </c>
      <c r="O1216" s="1" t="str">
        <f ca="1">IF(AND(K1216=I1216,J1216="CONFORME"),"FECHA CUMPLIDA",IF(J1216="STAND BY","STAND BY",IF(J1216=""," ",IF(Tabla1[[#This Row],[FECHA EJEC.]]="","PENDIENTE",CONCATENATE("RETRASO DE ",(K1216-I1216)," DIAS")))))</f>
        <v>RETRASO DE 3 DIAS</v>
      </c>
      <c r="P1216" s="2" t="str">
        <f ca="1">VLOOKUP(MONTH(Tabla1[[#This Row],[FECHA PROG.]]),Tabla2[],2,0)</f>
        <v>Feb</v>
      </c>
      <c r="Q1216" s="1">
        <f ca="1">YEAR(Tabla1[[#This Row],[FECHA PROG.]])</f>
        <v>2018</v>
      </c>
      <c r="R1216" s="8">
        <f ca="1">360-SUMIFS(Tabla1[HORAS],Tabla1[MÁQUINA],Tabla1[[#This Row],[MÁQUINA]],Tabla1[AÑO],Tabla1[[#This Row],[AÑO]],Tabla1[MES],Tabla1[[#This Row],[MES]])</f>
        <v>318.2</v>
      </c>
      <c r="S1216" s="17">
        <f ca="1">Tabla1[[#This Row],[HORAS DISPONIBLES]]/360</f>
        <v>0.88388888888888884</v>
      </c>
    </row>
    <row r="1217" spans="1:19" x14ac:dyDescent="0.2">
      <c r="A1217" s="1" t="s">
        <v>139</v>
      </c>
      <c r="B1217" s="1" t="s">
        <v>28</v>
      </c>
      <c r="C1217" s="1" t="str">
        <f ca="1">VLOOKUP(RANDBETWEEN(1,13),Tablas!$N$7:$O$19,2,0)</f>
        <v>RETROEXCAVADORA</v>
      </c>
      <c r="D1217" s="1" t="s">
        <v>12</v>
      </c>
      <c r="E1217" s="1" t="s">
        <v>13</v>
      </c>
      <c r="F1217" s="1">
        <v>106</v>
      </c>
      <c r="G1217" s="1" t="s">
        <v>29</v>
      </c>
      <c r="H1217" s="1">
        <v>908</v>
      </c>
      <c r="I1217" s="2">
        <f t="shared" ca="1" si="18"/>
        <v>43612</v>
      </c>
      <c r="J1217" s="1" t="str">
        <f ca="1">IFERROR(IF(YEAR(Tabla1[[#This Row],[FECHA EJEC.]])&gt;0,"CONFORME","STANDBY"),"PENDIENTE")</f>
        <v>PENDIENTE</v>
      </c>
      <c r="K1217" s="2" t="str">
        <f ca="1">IF(VLOOKUP(RANDBETWEEN(1,20),Tablas!$Q$6:$R$25,2,0)=0,"",Tabla1[[#This Row],[FECHA PROG.]]+VLOOKUP(RANDBETWEEN(1,20),Tablas!$Q$6:$R$25,2,0))</f>
        <v/>
      </c>
      <c r="L1217" s="7" t="str">
        <f ca="1">IF(Tabla1[[#This Row],[FECHA EJEC.]]="","",TIME(RANDBETWEEN(9,15),RANDBETWEEN(10,40),0))</f>
        <v/>
      </c>
      <c r="M1217" s="7" t="str">
        <f ca="1">IF(Tabla1[[#This Row],[FECHA EJEC.]]="","",Tabla1[[#This Row],[HORA INICIO]]+TIME(RANDBETWEEN(1,4),RANDBETWEEN(10,30),0))</f>
        <v/>
      </c>
      <c r="N1217" s="8" t="str">
        <f ca="1">IF(Tabla1[[#This Row],[FECHA EJEC.]]="","",HOUR(Tabla1[[#This Row],[HORA TERMINO]]-Tabla1[[#This Row],[HORA INICIO]])+MINUTE(Tabla1[[#This Row],[HORA TERMINO]]-Tabla1[[#This Row],[HORA INICIO]])/60)</f>
        <v/>
      </c>
      <c r="O1217" s="1" t="str">
        <f ca="1">IF(AND(K1217=I1217,J1217="CONFORME"),"FECHA CUMPLIDA",IF(J1217="STAND BY","STAND BY",IF(J1217=""," ",IF(Tabla1[[#This Row],[FECHA EJEC.]]="","PENDIENTE",CONCATENATE("RETRASO DE ",(K1217-I1217)," DIAS")))))</f>
        <v>PENDIENTE</v>
      </c>
      <c r="P1217" s="2" t="str">
        <f ca="1">VLOOKUP(MONTH(Tabla1[[#This Row],[FECHA PROG.]]),Tabla2[],2,0)</f>
        <v>May</v>
      </c>
      <c r="Q1217" s="1">
        <f ca="1">YEAR(Tabla1[[#This Row],[FECHA PROG.]])</f>
        <v>2019</v>
      </c>
      <c r="R1217" s="8">
        <f ca="1">360-SUMIFS(Tabla1[HORAS],Tabla1[MÁQUINA],Tabla1[[#This Row],[MÁQUINA]],Tabla1[AÑO],Tabla1[[#This Row],[AÑO]],Tabla1[MES],Tabla1[[#This Row],[MES]])</f>
        <v>335.88333333333333</v>
      </c>
      <c r="S1217" s="17">
        <f ca="1">Tabla1[[#This Row],[HORAS DISPONIBLES]]/360</f>
        <v>0.93300925925925926</v>
      </c>
    </row>
    <row r="1218" spans="1:19" x14ac:dyDescent="0.2">
      <c r="A1218" s="1" t="s">
        <v>136</v>
      </c>
      <c r="B1218" s="1" t="s">
        <v>20</v>
      </c>
      <c r="C1218" s="1" t="str">
        <f ca="1">VLOOKUP(RANDBETWEEN(1,13),Tablas!$N$7:$O$19,2,0)</f>
        <v>TRACTORES</v>
      </c>
      <c r="D1218" s="1" t="s">
        <v>12</v>
      </c>
      <c r="E1218" s="1" t="s">
        <v>21</v>
      </c>
      <c r="F1218" s="1">
        <v>106</v>
      </c>
      <c r="G1218" s="1" t="s">
        <v>106</v>
      </c>
      <c r="H1218" s="1">
        <v>2171</v>
      </c>
      <c r="I1218" s="2">
        <f t="shared" ref="I1218:I1281" ca="1" si="19">RANDBETWEEN(43101,43616)</f>
        <v>43528</v>
      </c>
      <c r="J1218" s="1" t="str">
        <f ca="1">IFERROR(IF(YEAR(Tabla1[[#This Row],[FECHA EJEC.]])&gt;0,"CONFORME","STANDBY"),"PENDIENTE")</f>
        <v>PENDIENTE</v>
      </c>
      <c r="K1218" s="2" t="str">
        <f ca="1">IF(VLOOKUP(RANDBETWEEN(1,20),Tablas!$Q$6:$R$25,2,0)=0,"",Tabla1[[#This Row],[FECHA PROG.]]+VLOOKUP(RANDBETWEEN(1,20),Tablas!$Q$6:$R$25,2,0))</f>
        <v/>
      </c>
      <c r="L1218" s="7" t="str">
        <f ca="1">IF(Tabla1[[#This Row],[FECHA EJEC.]]="","",TIME(RANDBETWEEN(9,15),RANDBETWEEN(10,40),0))</f>
        <v/>
      </c>
      <c r="M1218" s="7" t="str">
        <f ca="1">IF(Tabla1[[#This Row],[FECHA EJEC.]]="","",Tabla1[[#This Row],[HORA INICIO]]+TIME(RANDBETWEEN(1,4),RANDBETWEEN(10,30),0))</f>
        <v/>
      </c>
      <c r="N1218" s="8" t="str">
        <f ca="1">IF(Tabla1[[#This Row],[FECHA EJEC.]]="","",HOUR(Tabla1[[#This Row],[HORA TERMINO]]-Tabla1[[#This Row],[HORA INICIO]])+MINUTE(Tabla1[[#This Row],[HORA TERMINO]]-Tabla1[[#This Row],[HORA INICIO]])/60)</f>
        <v/>
      </c>
      <c r="O1218" s="1" t="str">
        <f ca="1">IF(AND(K1218=I1218,J1218="CONFORME"),"FECHA CUMPLIDA",IF(J1218="STAND BY","STAND BY",IF(J1218=""," ",IF(Tabla1[[#This Row],[FECHA EJEC.]]="","PENDIENTE",CONCATENATE("RETRASO DE ",(K1218-I1218)," DIAS")))))</f>
        <v>PENDIENTE</v>
      </c>
      <c r="P1218" s="2" t="str">
        <f ca="1">VLOOKUP(MONTH(Tabla1[[#This Row],[FECHA PROG.]]),Tabla2[],2,0)</f>
        <v>Mar</v>
      </c>
      <c r="Q1218" s="1">
        <f ca="1">YEAR(Tabla1[[#This Row],[FECHA PROG.]])</f>
        <v>2019</v>
      </c>
      <c r="R1218" s="8">
        <f ca="1">360-SUMIFS(Tabla1[HORAS],Tabla1[MÁQUINA],Tabla1[[#This Row],[MÁQUINA]],Tabla1[AÑO],Tabla1[[#This Row],[AÑO]],Tabla1[MES],Tabla1[[#This Row],[MES]])</f>
        <v>353.41666666666669</v>
      </c>
      <c r="S1218" s="17">
        <f ca="1">Tabla1[[#This Row],[HORAS DISPONIBLES]]/360</f>
        <v>0.98171296296296306</v>
      </c>
    </row>
    <row r="1219" spans="1:19" x14ac:dyDescent="0.2">
      <c r="A1219" s="1" t="s">
        <v>142</v>
      </c>
      <c r="B1219" s="1" t="s">
        <v>33</v>
      </c>
      <c r="C1219" s="1" t="str">
        <f ca="1">VLOOKUP(RANDBETWEEN(1,13),Tablas!$N$7:$O$19,2,0)</f>
        <v>MOTOTRAILLA</v>
      </c>
      <c r="D1219" s="1" t="s">
        <v>12</v>
      </c>
      <c r="E1219" s="1" t="s">
        <v>24</v>
      </c>
      <c r="F1219" s="1">
        <v>201</v>
      </c>
      <c r="G1219" s="1" t="s">
        <v>25</v>
      </c>
      <c r="H1219" s="1">
        <v>1168</v>
      </c>
      <c r="I1219" s="2">
        <f t="shared" ca="1" si="19"/>
        <v>43101</v>
      </c>
      <c r="J1219" s="1" t="str">
        <f ca="1">IFERROR(IF(YEAR(Tabla1[[#This Row],[FECHA EJEC.]])&gt;0,"CONFORME","STANDBY"),"PENDIENTE")</f>
        <v>CONFORME</v>
      </c>
      <c r="K1219" s="2">
        <f ca="1">IF(VLOOKUP(RANDBETWEEN(1,20),Tablas!$Q$6:$R$25,2,0)=0,"",Tabla1[[#This Row],[FECHA PROG.]]+VLOOKUP(RANDBETWEEN(1,20),Tablas!$Q$6:$R$25,2,0))</f>
        <v>43104</v>
      </c>
      <c r="L1219" s="7">
        <f ca="1">IF(Tabla1[[#This Row],[FECHA EJEC.]]="","",TIME(RANDBETWEEN(9,15),RANDBETWEEN(10,40),0))</f>
        <v>0.65138888888888891</v>
      </c>
      <c r="M1219" s="7">
        <f ca="1">IF(Tabla1[[#This Row],[FECHA EJEC.]]="","",Tabla1[[#This Row],[HORA INICIO]]+TIME(RANDBETWEEN(1,4),RANDBETWEEN(10,30),0))</f>
        <v>0.78888888888888897</v>
      </c>
      <c r="N1219" s="8">
        <f ca="1">IF(Tabla1[[#This Row],[FECHA EJEC.]]="","",HOUR(Tabla1[[#This Row],[HORA TERMINO]]-Tabla1[[#This Row],[HORA INICIO]])+MINUTE(Tabla1[[#This Row],[HORA TERMINO]]-Tabla1[[#This Row],[HORA INICIO]])/60)</f>
        <v>3.3</v>
      </c>
      <c r="O1219" s="1" t="str">
        <f ca="1">IF(AND(K1219=I1219,J1219="CONFORME"),"FECHA CUMPLIDA",IF(J1219="STAND BY","STAND BY",IF(J1219=""," ",IF(Tabla1[[#This Row],[FECHA EJEC.]]="","PENDIENTE",CONCATENATE("RETRASO DE ",(K1219-I1219)," DIAS")))))</f>
        <v>RETRASO DE 3 DIAS</v>
      </c>
      <c r="P1219" s="2" t="str">
        <f ca="1">VLOOKUP(MONTH(Tabla1[[#This Row],[FECHA PROG.]]),Tabla2[],2,0)</f>
        <v>Ene</v>
      </c>
      <c r="Q1219" s="1">
        <f ca="1">YEAR(Tabla1[[#This Row],[FECHA PROG.]])</f>
        <v>2018</v>
      </c>
      <c r="R1219" s="8">
        <f ca="1">360-SUMIFS(Tabla1[HORAS],Tabla1[MÁQUINA],Tabla1[[#This Row],[MÁQUINA]],Tabla1[AÑO],Tabla1[[#This Row],[AÑO]],Tabla1[MES],Tabla1[[#This Row],[MES]])</f>
        <v>351.06666666666666</v>
      </c>
      <c r="S1219" s="17">
        <f ca="1">Tabla1[[#This Row],[HORAS DISPONIBLES]]/360</f>
        <v>0.97518518518518515</v>
      </c>
    </row>
    <row r="1220" spans="1:19" x14ac:dyDescent="0.2">
      <c r="A1220" s="1" t="s">
        <v>141</v>
      </c>
      <c r="B1220" s="1" t="s">
        <v>38</v>
      </c>
      <c r="C1220" s="1" t="str">
        <f ca="1">VLOOKUP(RANDBETWEEN(1,13),Tablas!$N$7:$O$19,2,0)</f>
        <v>TRACTORES</v>
      </c>
      <c r="D1220" s="1" t="s">
        <v>12</v>
      </c>
      <c r="E1220" s="1" t="s">
        <v>13</v>
      </c>
      <c r="F1220" s="1">
        <v>107</v>
      </c>
      <c r="G1220" s="1" t="s">
        <v>14</v>
      </c>
      <c r="H1220" s="1">
        <v>1420</v>
      </c>
      <c r="I1220" s="2">
        <f t="shared" ca="1" si="19"/>
        <v>43599</v>
      </c>
      <c r="J1220" s="1" t="str">
        <f ca="1">IFERROR(IF(YEAR(Tabla1[[#This Row],[FECHA EJEC.]])&gt;0,"CONFORME","STANDBY"),"PENDIENTE")</f>
        <v>PENDIENTE</v>
      </c>
      <c r="K1220" s="2" t="str">
        <f ca="1">IF(VLOOKUP(RANDBETWEEN(1,20),Tablas!$Q$6:$R$25,2,0)=0,"",Tabla1[[#This Row],[FECHA PROG.]]+VLOOKUP(RANDBETWEEN(1,20),Tablas!$Q$6:$R$25,2,0))</f>
        <v/>
      </c>
      <c r="L1220" s="7" t="str">
        <f ca="1">IF(Tabla1[[#This Row],[FECHA EJEC.]]="","",TIME(RANDBETWEEN(9,15),RANDBETWEEN(10,40),0))</f>
        <v/>
      </c>
      <c r="M1220" s="7" t="str">
        <f ca="1">IF(Tabla1[[#This Row],[FECHA EJEC.]]="","",Tabla1[[#This Row],[HORA INICIO]]+TIME(RANDBETWEEN(1,4),RANDBETWEEN(10,30),0))</f>
        <v/>
      </c>
      <c r="N1220" s="8" t="str">
        <f ca="1">IF(Tabla1[[#This Row],[FECHA EJEC.]]="","",HOUR(Tabla1[[#This Row],[HORA TERMINO]]-Tabla1[[#This Row],[HORA INICIO]])+MINUTE(Tabla1[[#This Row],[HORA TERMINO]]-Tabla1[[#This Row],[HORA INICIO]])/60)</f>
        <v/>
      </c>
      <c r="O1220" s="1" t="str">
        <f ca="1">IF(AND(K1220=I1220,J1220="CONFORME"),"FECHA CUMPLIDA",IF(J1220="STAND BY","STAND BY",IF(J1220=""," ",IF(Tabla1[[#This Row],[FECHA EJEC.]]="","PENDIENTE",CONCATENATE("RETRASO DE ",(K1220-I1220)," DIAS")))))</f>
        <v>PENDIENTE</v>
      </c>
      <c r="P1220" s="2" t="str">
        <f ca="1">VLOOKUP(MONTH(Tabla1[[#This Row],[FECHA PROG.]]),Tabla2[],2,0)</f>
        <v>May</v>
      </c>
      <c r="Q1220" s="1">
        <f ca="1">YEAR(Tabla1[[#This Row],[FECHA PROG.]])</f>
        <v>2019</v>
      </c>
      <c r="R1220" s="8">
        <f ca="1">360-SUMIFS(Tabla1[HORAS],Tabla1[MÁQUINA],Tabla1[[#This Row],[MÁQUINA]],Tabla1[AÑO],Tabla1[[#This Row],[AÑO]],Tabla1[MES],Tabla1[[#This Row],[MES]])</f>
        <v>356.73333333333335</v>
      </c>
      <c r="S1220" s="17">
        <f ca="1">Tabla1[[#This Row],[HORAS DISPONIBLES]]/360</f>
        <v>0.99092592592592599</v>
      </c>
    </row>
    <row r="1221" spans="1:19" x14ac:dyDescent="0.2">
      <c r="A1221" s="1" t="s">
        <v>154</v>
      </c>
      <c r="B1221" s="1" t="s">
        <v>70</v>
      </c>
      <c r="C1221" s="1" t="str">
        <f ca="1">VLOOKUP(RANDBETWEEN(1,13),Tablas!$N$7:$O$19,2,0)</f>
        <v>EXCAVADORA</v>
      </c>
      <c r="E1221" s="1" t="s">
        <v>21</v>
      </c>
      <c r="F1221" s="1">
        <v>107</v>
      </c>
      <c r="G1221" s="1" t="s">
        <v>106</v>
      </c>
      <c r="H1221" s="1">
        <v>2171</v>
      </c>
      <c r="I1221" s="2">
        <f t="shared" ca="1" si="19"/>
        <v>43465</v>
      </c>
      <c r="J1221" s="1" t="str">
        <f ca="1">IFERROR(IF(YEAR(Tabla1[[#This Row],[FECHA EJEC.]])&gt;0,"CONFORME","STANDBY"),"PENDIENTE")</f>
        <v>CONFORME</v>
      </c>
      <c r="K1221" s="2">
        <f ca="1">IF(VLOOKUP(RANDBETWEEN(1,20),Tablas!$Q$6:$R$25,2,0)=0,"",Tabla1[[#This Row],[FECHA PROG.]]+VLOOKUP(RANDBETWEEN(1,20),Tablas!$Q$6:$R$25,2,0))</f>
        <v>43466</v>
      </c>
      <c r="L1221" s="7">
        <f ca="1">IF(Tabla1[[#This Row],[FECHA EJEC.]]="","",TIME(RANDBETWEEN(9,15),RANDBETWEEN(10,40),0))</f>
        <v>0.42916666666666664</v>
      </c>
      <c r="M1221" s="7">
        <f ca="1">IF(Tabla1[[#This Row],[FECHA EJEC.]]="","",Tabla1[[#This Row],[HORA INICIO]]+TIME(RANDBETWEEN(1,4),RANDBETWEEN(10,30),0))</f>
        <v>0.56666666666666665</v>
      </c>
      <c r="N1221" s="8">
        <f ca="1">IF(Tabla1[[#This Row],[FECHA EJEC.]]="","",HOUR(Tabla1[[#This Row],[HORA TERMINO]]-Tabla1[[#This Row],[HORA INICIO]])+MINUTE(Tabla1[[#This Row],[HORA TERMINO]]-Tabla1[[#This Row],[HORA INICIO]])/60)</f>
        <v>3.3</v>
      </c>
      <c r="O1221" s="1" t="str">
        <f ca="1">IF(AND(K1221=I1221,J1221="CONFORME"),"FECHA CUMPLIDA",IF(J1221="STAND BY","STAND BY",IF(J1221=""," ",IF(Tabla1[[#This Row],[FECHA EJEC.]]="","PENDIENTE",CONCATENATE("RETRASO DE ",(K1221-I1221)," DIAS")))))</f>
        <v>RETRASO DE 1 DIAS</v>
      </c>
      <c r="P1221" s="2" t="str">
        <f ca="1">VLOOKUP(MONTH(Tabla1[[#This Row],[FECHA PROG.]]),Tabla2[],2,0)</f>
        <v>Dic</v>
      </c>
      <c r="Q1221" s="1">
        <f ca="1">YEAR(Tabla1[[#This Row],[FECHA PROG.]])</f>
        <v>2018</v>
      </c>
      <c r="R1221" s="8">
        <f ca="1">360-SUMIFS(Tabla1[HORAS],Tabla1[MÁQUINA],Tabla1[[#This Row],[MÁQUINA]],Tabla1[AÑO],Tabla1[[#This Row],[AÑO]],Tabla1[MES],Tabla1[[#This Row],[MES]])</f>
        <v>336.23333333333335</v>
      </c>
      <c r="S1221" s="17">
        <f ca="1">Tabla1[[#This Row],[HORAS DISPONIBLES]]/360</f>
        <v>0.93398148148148152</v>
      </c>
    </row>
    <row r="1222" spans="1:19" x14ac:dyDescent="0.2">
      <c r="A1222" s="1" t="s">
        <v>156</v>
      </c>
      <c r="B1222" s="1" t="s">
        <v>64</v>
      </c>
      <c r="C1222" s="1" t="str">
        <f ca="1">VLOOKUP(RANDBETWEEN(1,13),Tablas!$N$7:$O$19,2,0)</f>
        <v>CARGADORA</v>
      </c>
      <c r="E1222" s="1" t="s">
        <v>18</v>
      </c>
      <c r="F1222" s="1">
        <v>201</v>
      </c>
      <c r="G1222" s="1" t="s">
        <v>55</v>
      </c>
      <c r="H1222" s="1">
        <v>1911</v>
      </c>
      <c r="I1222" s="2">
        <f t="shared" ca="1" si="19"/>
        <v>43507</v>
      </c>
      <c r="J1222" s="1" t="str">
        <f ca="1">IFERROR(IF(YEAR(Tabla1[[#This Row],[FECHA EJEC.]])&gt;0,"CONFORME","STANDBY"),"PENDIENTE")</f>
        <v>CONFORME</v>
      </c>
      <c r="K1222" s="2">
        <f ca="1">IF(VLOOKUP(RANDBETWEEN(1,20),Tablas!$Q$6:$R$25,2,0)=0,"",Tabla1[[#This Row],[FECHA PROG.]]+VLOOKUP(RANDBETWEEN(1,20),Tablas!$Q$6:$R$25,2,0))</f>
        <v>43510</v>
      </c>
      <c r="L1222" s="7">
        <f ca="1">IF(Tabla1[[#This Row],[FECHA EJEC.]]="","",TIME(RANDBETWEEN(9,15),RANDBETWEEN(10,40),0))</f>
        <v>0.59583333333333333</v>
      </c>
      <c r="M1222" s="7">
        <f ca="1">IF(Tabla1[[#This Row],[FECHA EJEC.]]="","",Tabla1[[#This Row],[HORA INICIO]]+TIME(RANDBETWEEN(1,4),RANDBETWEEN(10,30),0))</f>
        <v>0.74097222222222225</v>
      </c>
      <c r="N1222" s="8">
        <f ca="1">IF(Tabla1[[#This Row],[FECHA EJEC.]]="","",HOUR(Tabla1[[#This Row],[HORA TERMINO]]-Tabla1[[#This Row],[HORA INICIO]])+MINUTE(Tabla1[[#This Row],[HORA TERMINO]]-Tabla1[[#This Row],[HORA INICIO]])/60)</f>
        <v>3.4833333333333334</v>
      </c>
      <c r="O1222" s="1" t="str">
        <f ca="1">IF(AND(K1222=I1222,J1222="CONFORME"),"FECHA CUMPLIDA",IF(J1222="STAND BY","STAND BY",IF(J1222=""," ",IF(Tabla1[[#This Row],[FECHA EJEC.]]="","PENDIENTE",CONCATENATE("RETRASO DE ",(K1222-I1222)," DIAS")))))</f>
        <v>RETRASO DE 3 DIAS</v>
      </c>
      <c r="P1222" s="2" t="str">
        <f ca="1">VLOOKUP(MONTH(Tabla1[[#This Row],[FECHA PROG.]]),Tabla2[],2,0)</f>
        <v>Feb</v>
      </c>
      <c r="Q1222" s="1">
        <f ca="1">YEAR(Tabla1[[#This Row],[FECHA PROG.]])</f>
        <v>2019</v>
      </c>
      <c r="R1222" s="8">
        <f ca="1">360-SUMIFS(Tabla1[HORAS],Tabla1[MÁQUINA],Tabla1[[#This Row],[MÁQUINA]],Tabla1[AÑO],Tabla1[[#This Row],[AÑO]],Tabla1[MES],Tabla1[[#This Row],[MES]])</f>
        <v>356.51666666666665</v>
      </c>
      <c r="S1222" s="17">
        <f ca="1">Tabla1[[#This Row],[HORAS DISPONIBLES]]/360</f>
        <v>0.99032407407407408</v>
      </c>
    </row>
    <row r="1223" spans="1:19" x14ac:dyDescent="0.2">
      <c r="A1223" s="1" t="s">
        <v>157</v>
      </c>
      <c r="B1223" s="1" t="s">
        <v>65</v>
      </c>
      <c r="C1223" s="1" t="str">
        <f ca="1">VLOOKUP(RANDBETWEEN(1,13),Tablas!$N$7:$O$19,2,0)</f>
        <v>CISTERNAS DE AGUA</v>
      </c>
      <c r="E1223" s="1" t="s">
        <v>18</v>
      </c>
      <c r="F1223" s="1">
        <v>201</v>
      </c>
      <c r="G1223" s="1" t="s">
        <v>55</v>
      </c>
      <c r="H1223" s="1">
        <v>1911</v>
      </c>
      <c r="I1223" s="2">
        <f t="shared" ca="1" si="19"/>
        <v>43465</v>
      </c>
      <c r="J1223" s="1" t="str">
        <f ca="1">IFERROR(IF(YEAR(Tabla1[[#This Row],[FECHA EJEC.]])&gt;0,"CONFORME","STANDBY"),"PENDIENTE")</f>
        <v>CONFORME</v>
      </c>
      <c r="K1223" s="2">
        <f ca="1">IF(VLOOKUP(RANDBETWEEN(1,20),Tablas!$Q$6:$R$25,2,0)=0,"",Tabla1[[#This Row],[FECHA PROG.]]+VLOOKUP(RANDBETWEEN(1,20),Tablas!$Q$6:$R$25,2,0))</f>
        <v>43467</v>
      </c>
      <c r="L1223" s="7">
        <f ca="1">IF(Tabla1[[#This Row],[FECHA EJEC.]]="","",TIME(RANDBETWEEN(9,15),RANDBETWEEN(10,40),0))</f>
        <v>0.52569444444444446</v>
      </c>
      <c r="M1223" s="7">
        <f ca="1">IF(Tabla1[[#This Row],[FECHA EJEC.]]="","",Tabla1[[#This Row],[HORA INICIO]]+TIME(RANDBETWEEN(1,4),RANDBETWEEN(10,30),0))</f>
        <v>0.62430555555555556</v>
      </c>
      <c r="N1223" s="8">
        <f ca="1">IF(Tabla1[[#This Row],[FECHA EJEC.]]="","",HOUR(Tabla1[[#This Row],[HORA TERMINO]]-Tabla1[[#This Row],[HORA INICIO]])+MINUTE(Tabla1[[#This Row],[HORA TERMINO]]-Tabla1[[#This Row],[HORA INICIO]])/60)</f>
        <v>2.3666666666666667</v>
      </c>
      <c r="O1223" s="1" t="str">
        <f ca="1">IF(AND(K1223=I1223,J1223="CONFORME"),"FECHA CUMPLIDA",IF(J1223="STAND BY","STAND BY",IF(J1223=""," ",IF(Tabla1[[#This Row],[FECHA EJEC.]]="","PENDIENTE",CONCATENATE("RETRASO DE ",(K1223-I1223)," DIAS")))))</f>
        <v>RETRASO DE 2 DIAS</v>
      </c>
      <c r="P1223" s="2" t="str">
        <f ca="1">VLOOKUP(MONTH(Tabla1[[#This Row],[FECHA PROG.]]),Tabla2[],2,0)</f>
        <v>Dic</v>
      </c>
      <c r="Q1223" s="1">
        <f ca="1">YEAR(Tabla1[[#This Row],[FECHA PROG.]])</f>
        <v>2018</v>
      </c>
      <c r="R1223" s="8">
        <f ca="1">360-SUMIFS(Tabla1[HORAS],Tabla1[MÁQUINA],Tabla1[[#This Row],[MÁQUINA]],Tabla1[AÑO],Tabla1[[#This Row],[AÑO]],Tabla1[MES],Tabla1[[#This Row],[MES]])</f>
        <v>355.33333333333331</v>
      </c>
      <c r="S1223" s="17">
        <f ca="1">Tabla1[[#This Row],[HORAS DISPONIBLES]]/360</f>
        <v>0.98703703703703694</v>
      </c>
    </row>
    <row r="1224" spans="1:19" x14ac:dyDescent="0.2">
      <c r="A1224" s="1" t="s">
        <v>158</v>
      </c>
      <c r="B1224" s="1" t="s">
        <v>66</v>
      </c>
      <c r="C1224" s="1" t="str">
        <f ca="1">VLOOKUP(RANDBETWEEN(1,13),Tablas!$N$7:$O$19,2,0)</f>
        <v>ESCREPA</v>
      </c>
      <c r="E1224" s="1" t="s">
        <v>18</v>
      </c>
      <c r="F1224" s="1">
        <v>201</v>
      </c>
      <c r="G1224" s="1" t="s">
        <v>55</v>
      </c>
      <c r="H1224" s="1">
        <v>1911</v>
      </c>
      <c r="I1224" s="2">
        <f t="shared" ca="1" si="19"/>
        <v>43202</v>
      </c>
      <c r="J1224" s="1" t="str">
        <f ca="1">IFERROR(IF(YEAR(Tabla1[[#This Row],[FECHA EJEC.]])&gt;0,"CONFORME","STANDBY"),"PENDIENTE")</f>
        <v>CONFORME</v>
      </c>
      <c r="K1224" s="2">
        <f ca="1">IF(VLOOKUP(RANDBETWEEN(1,20),Tablas!$Q$6:$R$25,2,0)=0,"",Tabla1[[#This Row],[FECHA PROG.]]+VLOOKUP(RANDBETWEEN(1,20),Tablas!$Q$6:$R$25,2,0))</f>
        <v>43203</v>
      </c>
      <c r="L1224" s="7">
        <f ca="1">IF(Tabla1[[#This Row],[FECHA EJEC.]]="","",TIME(RANDBETWEEN(9,15),RANDBETWEEN(10,40),0))</f>
        <v>0.55694444444444446</v>
      </c>
      <c r="M1224" s="7">
        <f ca="1">IF(Tabla1[[#This Row],[FECHA EJEC.]]="","",Tabla1[[#This Row],[HORA INICIO]]+TIME(RANDBETWEEN(1,4),RANDBETWEEN(10,30),0))</f>
        <v>0.69513888888888897</v>
      </c>
      <c r="N1224" s="8">
        <f ca="1">IF(Tabla1[[#This Row],[FECHA EJEC.]]="","",HOUR(Tabla1[[#This Row],[HORA TERMINO]]-Tabla1[[#This Row],[HORA INICIO]])+MINUTE(Tabla1[[#This Row],[HORA TERMINO]]-Tabla1[[#This Row],[HORA INICIO]])/60)</f>
        <v>3.3166666666666664</v>
      </c>
      <c r="O1224" s="1" t="str">
        <f ca="1">IF(AND(K1224=I1224,J1224="CONFORME"),"FECHA CUMPLIDA",IF(J1224="STAND BY","STAND BY",IF(J1224=""," ",IF(Tabla1[[#This Row],[FECHA EJEC.]]="","PENDIENTE",CONCATENATE("RETRASO DE ",(K1224-I1224)," DIAS")))))</f>
        <v>RETRASO DE 1 DIAS</v>
      </c>
      <c r="P1224" s="2" t="str">
        <f ca="1">VLOOKUP(MONTH(Tabla1[[#This Row],[FECHA PROG.]]),Tabla2[],2,0)</f>
        <v>Abr</v>
      </c>
      <c r="Q1224" s="1">
        <f ca="1">YEAR(Tabla1[[#This Row],[FECHA PROG.]])</f>
        <v>2018</v>
      </c>
      <c r="R1224" s="8">
        <f ca="1">360-SUMIFS(Tabla1[HORAS],Tabla1[MÁQUINA],Tabla1[[#This Row],[MÁQUINA]],Tabla1[AÑO],Tabla1[[#This Row],[AÑO]],Tabla1[MES],Tabla1[[#This Row],[MES]])</f>
        <v>356.68333333333334</v>
      </c>
      <c r="S1224" s="17">
        <f ca="1">Tabla1[[#This Row],[HORAS DISPONIBLES]]/360</f>
        <v>0.99078703703703708</v>
      </c>
    </row>
    <row r="1225" spans="1:19" x14ac:dyDescent="0.2">
      <c r="A1225" s="1" t="s">
        <v>159</v>
      </c>
      <c r="B1225" s="1" t="s">
        <v>67</v>
      </c>
      <c r="C1225" s="1" t="str">
        <f ca="1">VLOOKUP(RANDBETWEEN(1,13),Tablas!$N$7:$O$19,2,0)</f>
        <v>MOTONIVELADORA</v>
      </c>
      <c r="E1225" s="1" t="s">
        <v>18</v>
      </c>
      <c r="F1225" s="1">
        <v>201</v>
      </c>
      <c r="G1225" s="1" t="s">
        <v>55</v>
      </c>
      <c r="H1225" s="1">
        <v>1911</v>
      </c>
      <c r="I1225" s="2">
        <f t="shared" ca="1" si="19"/>
        <v>43233</v>
      </c>
      <c r="J1225" s="1" t="str">
        <f ca="1">IFERROR(IF(YEAR(Tabla1[[#This Row],[FECHA EJEC.]])&gt;0,"CONFORME","STANDBY"),"PENDIENTE")</f>
        <v>CONFORME</v>
      </c>
      <c r="K1225" s="2">
        <f ca="1">IF(VLOOKUP(RANDBETWEEN(1,20),Tablas!$Q$6:$R$25,2,0)=0,"",Tabla1[[#This Row],[FECHA PROG.]]+VLOOKUP(RANDBETWEEN(1,20),Tablas!$Q$6:$R$25,2,0))</f>
        <v>43233</v>
      </c>
      <c r="L1225" s="7">
        <f ca="1">IF(Tabla1[[#This Row],[FECHA EJEC.]]="","",TIME(RANDBETWEEN(9,15),RANDBETWEEN(10,40),0))</f>
        <v>0.55486111111111114</v>
      </c>
      <c r="M1225" s="7">
        <f ca="1">IF(Tabla1[[#This Row],[FECHA EJEC.]]="","",Tabla1[[#This Row],[HORA INICIO]]+TIME(RANDBETWEEN(1,4),RANDBETWEEN(10,30),0))</f>
        <v>0.65069444444444446</v>
      </c>
      <c r="N1225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1225" s="1" t="str">
        <f ca="1">IF(AND(K1225=I1225,J1225="CONFORME"),"FECHA CUMPLIDA",IF(J1225="STAND BY","STAND BY",IF(J1225=""," ",IF(Tabla1[[#This Row],[FECHA EJEC.]]="","PENDIENTE",CONCATENATE("RETRASO DE ",(K1225-I1225)," DIAS")))))</f>
        <v>FECHA CUMPLIDA</v>
      </c>
      <c r="P1225" s="2" t="str">
        <f ca="1">VLOOKUP(MONTH(Tabla1[[#This Row],[FECHA PROG.]]),Tabla2[],2,0)</f>
        <v>May</v>
      </c>
      <c r="Q1225" s="1">
        <f ca="1">YEAR(Tabla1[[#This Row],[FECHA PROG.]])</f>
        <v>2018</v>
      </c>
      <c r="R1225" s="8">
        <f ca="1">360-SUMIFS(Tabla1[HORAS],Tabla1[MÁQUINA],Tabla1[[#This Row],[MÁQUINA]],Tabla1[AÑO],Tabla1[[#This Row],[AÑO]],Tabla1[MES],Tabla1[[#This Row],[MES]])</f>
        <v>357.7</v>
      </c>
      <c r="S1225" s="17">
        <f ca="1">Tabla1[[#This Row],[HORAS DISPONIBLES]]/360</f>
        <v>0.99361111111111111</v>
      </c>
    </row>
    <row r="1226" spans="1:19" x14ac:dyDescent="0.2">
      <c r="A1226" s="1" t="s">
        <v>160</v>
      </c>
      <c r="B1226" s="1" t="s">
        <v>68</v>
      </c>
      <c r="C1226" s="1" t="str">
        <f ca="1">VLOOKUP(RANDBETWEEN(1,13),Tablas!$N$7:$O$19,2,0)</f>
        <v>ESCREPA</v>
      </c>
      <c r="E1226" s="1" t="s">
        <v>18</v>
      </c>
      <c r="F1226" s="1">
        <v>201</v>
      </c>
      <c r="G1226" s="1" t="s">
        <v>55</v>
      </c>
      <c r="H1226" s="1">
        <v>1911</v>
      </c>
      <c r="I1226" s="2">
        <f t="shared" ca="1" si="19"/>
        <v>43474</v>
      </c>
      <c r="J1226" s="1" t="str">
        <f ca="1">IFERROR(IF(YEAR(Tabla1[[#This Row],[FECHA EJEC.]])&gt;0,"CONFORME","STANDBY"),"PENDIENTE")</f>
        <v>CONFORME</v>
      </c>
      <c r="K1226" s="2">
        <f ca="1">IF(VLOOKUP(RANDBETWEEN(1,20),Tablas!$Q$6:$R$25,2,0)=0,"",Tabla1[[#This Row],[FECHA PROG.]]+VLOOKUP(RANDBETWEEN(1,20),Tablas!$Q$6:$R$25,2,0))</f>
        <v>43475</v>
      </c>
      <c r="L1226" s="7">
        <f ca="1">IF(Tabla1[[#This Row],[FECHA EJEC.]]="","",TIME(RANDBETWEEN(9,15),RANDBETWEEN(10,40),0))</f>
        <v>0.54861111111111116</v>
      </c>
      <c r="M1226" s="7">
        <f ca="1">IF(Tabla1[[#This Row],[FECHA EJEC.]]="","",Tabla1[[#This Row],[HORA INICIO]]+TIME(RANDBETWEEN(1,4),RANDBETWEEN(10,30),0))</f>
        <v>0.73055555555555562</v>
      </c>
      <c r="N1226" s="8">
        <f ca="1">IF(Tabla1[[#This Row],[FECHA EJEC.]]="","",HOUR(Tabla1[[#This Row],[HORA TERMINO]]-Tabla1[[#This Row],[HORA INICIO]])+MINUTE(Tabla1[[#This Row],[HORA TERMINO]]-Tabla1[[#This Row],[HORA INICIO]])/60)</f>
        <v>4.3666666666666663</v>
      </c>
      <c r="O1226" s="1" t="str">
        <f ca="1">IF(AND(K1226=I1226,J1226="CONFORME"),"FECHA CUMPLIDA",IF(J1226="STAND BY","STAND BY",IF(J1226=""," ",IF(Tabla1[[#This Row],[FECHA EJEC.]]="","PENDIENTE",CONCATENATE("RETRASO DE ",(K1226-I1226)," DIAS")))))</f>
        <v>RETRASO DE 1 DIAS</v>
      </c>
      <c r="P1226" s="2" t="str">
        <f ca="1">VLOOKUP(MONTH(Tabla1[[#This Row],[FECHA PROG.]]),Tabla2[],2,0)</f>
        <v>Ene</v>
      </c>
      <c r="Q1226" s="1">
        <f ca="1">YEAR(Tabla1[[#This Row],[FECHA PROG.]])</f>
        <v>2019</v>
      </c>
      <c r="R1226" s="8">
        <f ca="1">360-SUMIFS(Tabla1[HORAS],Tabla1[MÁQUINA],Tabla1[[#This Row],[MÁQUINA]],Tabla1[AÑO],Tabla1[[#This Row],[AÑO]],Tabla1[MES],Tabla1[[#This Row],[MES]])</f>
        <v>355.63333333333333</v>
      </c>
      <c r="S1226" s="17">
        <f ca="1">Tabla1[[#This Row],[HORAS DISPONIBLES]]/360</f>
        <v>0.9878703703703704</v>
      </c>
    </row>
    <row r="1227" spans="1:19" x14ac:dyDescent="0.2">
      <c r="A1227" s="1" t="s">
        <v>161</v>
      </c>
      <c r="B1227" s="1" t="s">
        <v>69</v>
      </c>
      <c r="C1227" s="1" t="str">
        <f ca="1">VLOOKUP(RANDBETWEEN(1,13),Tablas!$N$7:$O$19,2,0)</f>
        <v>CARGADORA</v>
      </c>
      <c r="E1227" s="1" t="s">
        <v>18</v>
      </c>
      <c r="F1227" s="1">
        <v>201</v>
      </c>
      <c r="G1227" s="1" t="s">
        <v>55</v>
      </c>
      <c r="H1227" s="1">
        <v>1911</v>
      </c>
      <c r="I1227" s="2">
        <f t="shared" ca="1" si="19"/>
        <v>43611</v>
      </c>
      <c r="J1227" s="1" t="str">
        <f ca="1">IFERROR(IF(YEAR(Tabla1[[#This Row],[FECHA EJEC.]])&gt;0,"CONFORME","STANDBY"),"PENDIENTE")</f>
        <v>CONFORME</v>
      </c>
      <c r="K1227" s="2">
        <f ca="1">IF(VLOOKUP(RANDBETWEEN(1,20),Tablas!$Q$6:$R$25,2,0)=0,"",Tabla1[[#This Row],[FECHA PROG.]]+VLOOKUP(RANDBETWEEN(1,20),Tablas!$Q$6:$R$25,2,0))</f>
        <v>43614</v>
      </c>
      <c r="L1227" s="7">
        <f ca="1">IF(Tabla1[[#This Row],[FECHA EJEC.]]="","",TIME(RANDBETWEEN(9,15),RANDBETWEEN(10,40),0))</f>
        <v>0.38680555555555557</v>
      </c>
      <c r="M1227" s="7">
        <f ca="1">IF(Tabla1[[#This Row],[FECHA EJEC.]]="","",Tabla1[[#This Row],[HORA INICIO]]+TIME(RANDBETWEEN(1,4),RANDBETWEEN(10,30),0))</f>
        <v>0.5625</v>
      </c>
      <c r="N1227" s="8">
        <f ca="1">IF(Tabla1[[#This Row],[FECHA EJEC.]]="","",HOUR(Tabla1[[#This Row],[HORA TERMINO]]-Tabla1[[#This Row],[HORA INICIO]])+MINUTE(Tabla1[[#This Row],[HORA TERMINO]]-Tabla1[[#This Row],[HORA INICIO]])/60)</f>
        <v>4.2166666666666668</v>
      </c>
      <c r="O1227" s="1" t="str">
        <f ca="1">IF(AND(K1227=I1227,J1227="CONFORME"),"FECHA CUMPLIDA",IF(J1227="STAND BY","STAND BY",IF(J1227=""," ",IF(Tabla1[[#This Row],[FECHA EJEC.]]="","PENDIENTE",CONCATENATE("RETRASO DE ",(K1227-I1227)," DIAS")))))</f>
        <v>RETRASO DE 3 DIAS</v>
      </c>
      <c r="P1227" s="2" t="str">
        <f ca="1">VLOOKUP(MONTH(Tabla1[[#This Row],[FECHA PROG.]]),Tabla2[],2,0)</f>
        <v>May</v>
      </c>
      <c r="Q1227" s="1">
        <f ca="1">YEAR(Tabla1[[#This Row],[FECHA PROG.]])</f>
        <v>2019</v>
      </c>
      <c r="R1227" s="8">
        <f ca="1">360-SUMIFS(Tabla1[HORAS],Tabla1[MÁQUINA],Tabla1[[#This Row],[MÁQUINA]],Tabla1[AÑO],Tabla1[[#This Row],[AÑO]],Tabla1[MES],Tabla1[[#This Row],[MES]])</f>
        <v>355.78333333333336</v>
      </c>
      <c r="S1227" s="17">
        <f ca="1">Tabla1[[#This Row],[HORAS DISPONIBLES]]/360</f>
        <v>0.98828703703703713</v>
      </c>
    </row>
    <row r="1228" spans="1:19" x14ac:dyDescent="0.2">
      <c r="A1228" s="1" t="s">
        <v>192</v>
      </c>
      <c r="B1228" s="1" t="s">
        <v>101</v>
      </c>
      <c r="C1228" s="1" t="str">
        <f ca="1">VLOOKUP(RANDBETWEEN(1,13),Tablas!$N$7:$O$19,2,0)</f>
        <v>RETROEXCAVADORA</v>
      </c>
      <c r="E1228" s="1" t="s">
        <v>13</v>
      </c>
      <c r="F1228" s="1">
        <v>201</v>
      </c>
      <c r="G1228" s="1" t="s">
        <v>29</v>
      </c>
      <c r="H1228" s="1">
        <v>908</v>
      </c>
      <c r="I1228" s="2">
        <f t="shared" ca="1" si="19"/>
        <v>43283</v>
      </c>
      <c r="J1228" s="1" t="str">
        <f ca="1">IFERROR(IF(YEAR(Tabla1[[#This Row],[FECHA EJEC.]])&gt;0,"CONFORME","STANDBY"),"PENDIENTE")</f>
        <v>CONFORME</v>
      </c>
      <c r="K1228" s="2">
        <f ca="1">IF(VLOOKUP(RANDBETWEEN(1,20),Tablas!$Q$6:$R$25,2,0)=0,"",Tabla1[[#This Row],[FECHA PROG.]]+VLOOKUP(RANDBETWEEN(1,20),Tablas!$Q$6:$R$25,2,0))</f>
        <v>43286</v>
      </c>
      <c r="L1228" s="7">
        <f ca="1">IF(Tabla1[[#This Row],[FECHA EJEC.]]="","",TIME(RANDBETWEEN(9,15),RANDBETWEEN(10,40),0))</f>
        <v>0.38541666666666669</v>
      </c>
      <c r="M1228" s="7">
        <f ca="1">IF(Tabla1[[#This Row],[FECHA EJEC.]]="","",Tabla1[[#This Row],[HORA INICIO]]+TIME(RANDBETWEEN(1,4),RANDBETWEEN(10,30),0))</f>
        <v>0.4777777777777778</v>
      </c>
      <c r="N1228" s="8">
        <f ca="1">IF(Tabla1[[#This Row],[FECHA EJEC.]]="","",HOUR(Tabla1[[#This Row],[HORA TERMINO]]-Tabla1[[#This Row],[HORA INICIO]])+MINUTE(Tabla1[[#This Row],[HORA TERMINO]]-Tabla1[[#This Row],[HORA INICIO]])/60)</f>
        <v>2.2166666666666668</v>
      </c>
      <c r="O1228" s="1" t="str">
        <f ca="1">IF(AND(K1228=I1228,J1228="CONFORME"),"FECHA CUMPLIDA",IF(J1228="STAND BY","STAND BY",IF(J1228=""," ",IF(Tabla1[[#This Row],[FECHA EJEC.]]="","PENDIENTE",CONCATENATE("RETRASO DE ",(K1228-I1228)," DIAS")))))</f>
        <v>RETRASO DE 3 DIAS</v>
      </c>
      <c r="P1228" s="2" t="str">
        <f ca="1">VLOOKUP(MONTH(Tabla1[[#This Row],[FECHA PROG.]]),Tabla2[],2,0)</f>
        <v>Jul</v>
      </c>
      <c r="Q1228" s="1">
        <f ca="1">YEAR(Tabla1[[#This Row],[FECHA PROG.]])</f>
        <v>2018</v>
      </c>
      <c r="R1228" s="8">
        <f ca="1">360-SUMIFS(Tabla1[HORAS],Tabla1[MÁQUINA],Tabla1[[#This Row],[MÁQUINA]],Tabla1[AÑO],Tabla1[[#This Row],[AÑO]],Tabla1[MES],Tabla1[[#This Row],[MES]])</f>
        <v>356.61666666666667</v>
      </c>
      <c r="S1228" s="17">
        <f ca="1">Tabla1[[#This Row],[HORAS DISPONIBLES]]/360</f>
        <v>0.9906018518518519</v>
      </c>
    </row>
    <row r="1229" spans="1:19" x14ac:dyDescent="0.2">
      <c r="A1229" s="1" t="s">
        <v>139</v>
      </c>
      <c r="B1229" s="1" t="s">
        <v>32</v>
      </c>
      <c r="C1229" s="1" t="str">
        <f ca="1">VLOOKUP(RANDBETWEEN(1,13),Tablas!$N$7:$O$19,2,0)</f>
        <v>RETROEXCAVADORA</v>
      </c>
      <c r="D1229" s="1" t="s">
        <v>12</v>
      </c>
      <c r="E1229" s="1" t="s">
        <v>13</v>
      </c>
      <c r="F1229" s="1">
        <v>106</v>
      </c>
      <c r="G1229" s="1" t="s">
        <v>29</v>
      </c>
      <c r="H1229" s="1">
        <v>908</v>
      </c>
      <c r="I1229" s="2">
        <f t="shared" ca="1" si="19"/>
        <v>43178</v>
      </c>
      <c r="J1229" s="1" t="str">
        <f ca="1">IFERROR(IF(YEAR(Tabla1[[#This Row],[FECHA EJEC.]])&gt;0,"CONFORME","STANDBY"),"PENDIENTE")</f>
        <v>CONFORME</v>
      </c>
      <c r="K1229" s="2">
        <f ca="1">IF(VLOOKUP(RANDBETWEEN(1,20),Tablas!$Q$6:$R$25,2,0)=0,"",Tabla1[[#This Row],[FECHA PROG.]]+VLOOKUP(RANDBETWEEN(1,20),Tablas!$Q$6:$R$25,2,0))</f>
        <v>43182</v>
      </c>
      <c r="L1229" s="7">
        <f ca="1">IF(Tabla1[[#This Row],[FECHA EJEC.]]="","",TIME(RANDBETWEEN(9,15),RANDBETWEEN(10,40),0))</f>
        <v>0.59305555555555556</v>
      </c>
      <c r="M1229" s="7">
        <f ca="1">IF(Tabla1[[#This Row],[FECHA EJEC.]]="","",Tabla1[[#This Row],[HORA INICIO]]+TIME(RANDBETWEEN(1,4),RANDBETWEEN(10,30),0))</f>
        <v>0.64861111111111114</v>
      </c>
      <c r="N1229" s="8">
        <f ca="1">IF(Tabla1[[#This Row],[FECHA EJEC.]]="","",HOUR(Tabla1[[#This Row],[HORA TERMINO]]-Tabla1[[#This Row],[HORA INICIO]])+MINUTE(Tabla1[[#This Row],[HORA TERMINO]]-Tabla1[[#This Row],[HORA INICIO]])/60)</f>
        <v>1.3333333333333333</v>
      </c>
      <c r="O1229" s="1" t="str">
        <f ca="1">IF(AND(K1229=I1229,J1229="CONFORME"),"FECHA CUMPLIDA",IF(J1229="STAND BY","STAND BY",IF(J1229=""," ",IF(Tabla1[[#This Row],[FECHA EJEC.]]="","PENDIENTE",CONCATENATE("RETRASO DE ",(K1229-I1229)," DIAS")))))</f>
        <v>RETRASO DE 4 DIAS</v>
      </c>
      <c r="P1229" s="2" t="str">
        <f ca="1">VLOOKUP(MONTH(Tabla1[[#This Row],[FECHA PROG.]]),Tabla2[],2,0)</f>
        <v>Mar</v>
      </c>
      <c r="Q1229" s="1">
        <f ca="1">YEAR(Tabla1[[#This Row],[FECHA PROG.]])</f>
        <v>2018</v>
      </c>
      <c r="R1229" s="8">
        <f ca="1">360-SUMIFS(Tabla1[HORAS],Tabla1[MÁQUINA],Tabla1[[#This Row],[MÁQUINA]],Tabla1[AÑO],Tabla1[[#This Row],[AÑO]],Tabla1[MES],Tabla1[[#This Row],[MES]])</f>
        <v>303.93333333333334</v>
      </c>
      <c r="S1229" s="17">
        <f ca="1">Tabla1[[#This Row],[HORAS DISPONIBLES]]/360</f>
        <v>0.84425925925925926</v>
      </c>
    </row>
    <row r="1230" spans="1:19" x14ac:dyDescent="0.2">
      <c r="A1230" s="1" t="s">
        <v>139</v>
      </c>
      <c r="B1230" s="1" t="s">
        <v>32</v>
      </c>
      <c r="C1230" s="1" t="str">
        <f ca="1">VLOOKUP(RANDBETWEEN(1,13),Tablas!$N$7:$O$19,2,0)</f>
        <v>LAS VOLQUETAS</v>
      </c>
      <c r="D1230" s="1" t="s">
        <v>12</v>
      </c>
      <c r="E1230" s="1" t="s">
        <v>18</v>
      </c>
      <c r="F1230" s="1">
        <v>106</v>
      </c>
      <c r="G1230" s="1" t="s">
        <v>55</v>
      </c>
      <c r="H1230" s="1">
        <v>1911</v>
      </c>
      <c r="I1230" s="2">
        <f t="shared" ca="1" si="19"/>
        <v>43585</v>
      </c>
      <c r="J1230" s="1" t="str">
        <f ca="1">IFERROR(IF(YEAR(Tabla1[[#This Row],[FECHA EJEC.]])&gt;0,"CONFORME","STANDBY"),"PENDIENTE")</f>
        <v>CONFORME</v>
      </c>
      <c r="K1230" s="2">
        <f ca="1">IF(VLOOKUP(RANDBETWEEN(1,20),Tablas!$Q$6:$R$25,2,0)=0,"",Tabla1[[#This Row],[FECHA PROG.]]+VLOOKUP(RANDBETWEEN(1,20),Tablas!$Q$6:$R$25,2,0))</f>
        <v>43585</v>
      </c>
      <c r="L1230" s="7">
        <f ca="1">IF(Tabla1[[#This Row],[FECHA EJEC.]]="","",TIME(RANDBETWEEN(9,15),RANDBETWEEN(10,40),0))</f>
        <v>0.60763888888888884</v>
      </c>
      <c r="M1230" s="7">
        <f ca="1">IF(Tabla1[[#This Row],[FECHA EJEC.]]="","",Tabla1[[#This Row],[HORA INICIO]]+TIME(RANDBETWEEN(1,4),RANDBETWEEN(10,30),0))</f>
        <v>0.70972222222222214</v>
      </c>
      <c r="N1230" s="8">
        <f ca="1">IF(Tabla1[[#This Row],[FECHA EJEC.]]="","",HOUR(Tabla1[[#This Row],[HORA TERMINO]]-Tabla1[[#This Row],[HORA INICIO]])+MINUTE(Tabla1[[#This Row],[HORA TERMINO]]-Tabla1[[#This Row],[HORA INICIO]])/60)</f>
        <v>2.4500000000000002</v>
      </c>
      <c r="O1230" s="1" t="str">
        <f ca="1">IF(AND(K1230=I1230,J1230="CONFORME"),"FECHA CUMPLIDA",IF(J1230="STAND BY","STAND BY",IF(J1230=""," ",IF(Tabla1[[#This Row],[FECHA EJEC.]]="","PENDIENTE",CONCATENATE("RETRASO DE ",(K1230-I1230)," DIAS")))))</f>
        <v>FECHA CUMPLIDA</v>
      </c>
      <c r="P1230" s="2" t="str">
        <f ca="1">VLOOKUP(MONTH(Tabla1[[#This Row],[FECHA PROG.]]),Tabla2[],2,0)</f>
        <v>Abr</v>
      </c>
      <c r="Q1230" s="1">
        <f ca="1">YEAR(Tabla1[[#This Row],[FECHA PROG.]])</f>
        <v>2019</v>
      </c>
      <c r="R1230" s="8">
        <f ca="1">360-SUMIFS(Tabla1[HORAS],Tabla1[MÁQUINA],Tabla1[[#This Row],[MÁQUINA]],Tabla1[AÑO],Tabla1[[#This Row],[AÑO]],Tabla1[MES],Tabla1[[#This Row],[MES]])</f>
        <v>335.3</v>
      </c>
      <c r="S1230" s="17">
        <f ca="1">Tabla1[[#This Row],[HORAS DISPONIBLES]]/360</f>
        <v>0.93138888888888893</v>
      </c>
    </row>
    <row r="1231" spans="1:19" x14ac:dyDescent="0.2">
      <c r="A1231" s="1" t="s">
        <v>147</v>
      </c>
      <c r="B1231" s="1" t="s">
        <v>42</v>
      </c>
      <c r="C1231" s="1" t="str">
        <f ca="1">VLOOKUP(RANDBETWEEN(1,13),Tablas!$N$7:$O$19,2,0)</f>
        <v>COMPACTADORA</v>
      </c>
      <c r="D1231" s="1" t="s">
        <v>12</v>
      </c>
      <c r="E1231" s="1" t="s">
        <v>21</v>
      </c>
      <c r="F1231" s="1">
        <v>106</v>
      </c>
      <c r="G1231" s="1" t="s">
        <v>106</v>
      </c>
      <c r="H1231" s="1">
        <v>2171</v>
      </c>
      <c r="I1231" s="2">
        <f t="shared" ca="1" si="19"/>
        <v>43497</v>
      </c>
      <c r="J1231" s="1" t="str">
        <f ca="1">IFERROR(IF(YEAR(Tabla1[[#This Row],[FECHA EJEC.]])&gt;0,"CONFORME","STANDBY"),"PENDIENTE")</f>
        <v>CONFORME</v>
      </c>
      <c r="K1231" s="2">
        <f ca="1">IF(VLOOKUP(RANDBETWEEN(1,20),Tablas!$Q$6:$R$25,2,0)=0,"",Tabla1[[#This Row],[FECHA PROG.]]+VLOOKUP(RANDBETWEEN(1,20),Tablas!$Q$6:$R$25,2,0))</f>
        <v>43500</v>
      </c>
      <c r="L1231" s="7">
        <f ca="1">IF(Tabla1[[#This Row],[FECHA EJEC.]]="","",TIME(RANDBETWEEN(9,15),RANDBETWEEN(10,40),0))</f>
        <v>0.55694444444444446</v>
      </c>
      <c r="M1231" s="7">
        <f ca="1">IF(Tabla1[[#This Row],[FECHA EJEC.]]="","",Tabla1[[#This Row],[HORA INICIO]]+TIME(RANDBETWEEN(1,4),RANDBETWEEN(10,30),0))</f>
        <v>0.65486111111111112</v>
      </c>
      <c r="N1231" s="8">
        <f ca="1">IF(Tabla1[[#This Row],[FECHA EJEC.]]="","",HOUR(Tabla1[[#This Row],[HORA TERMINO]]-Tabla1[[#This Row],[HORA INICIO]])+MINUTE(Tabla1[[#This Row],[HORA TERMINO]]-Tabla1[[#This Row],[HORA INICIO]])/60)</f>
        <v>2.35</v>
      </c>
      <c r="O1231" s="1" t="str">
        <f ca="1">IF(AND(K1231=I1231,J1231="CONFORME"),"FECHA CUMPLIDA",IF(J1231="STAND BY","STAND BY",IF(J1231=""," ",IF(Tabla1[[#This Row],[FECHA EJEC.]]="","PENDIENTE",CONCATENATE("RETRASO DE ",(K1231-I1231)," DIAS")))))</f>
        <v>RETRASO DE 3 DIAS</v>
      </c>
      <c r="P1231" s="2" t="str">
        <f ca="1">VLOOKUP(MONTH(Tabla1[[#This Row],[FECHA PROG.]]),Tabla2[],2,0)</f>
        <v>Feb</v>
      </c>
      <c r="Q1231" s="1">
        <f ca="1">YEAR(Tabla1[[#This Row],[FECHA PROG.]])</f>
        <v>2019</v>
      </c>
      <c r="R1231" s="8">
        <f ca="1">360-SUMIFS(Tabla1[HORAS],Tabla1[MÁQUINA],Tabla1[[#This Row],[MÁQUINA]],Tabla1[AÑO],Tabla1[[#This Row],[AÑO]],Tabla1[MES],Tabla1[[#This Row],[MES]])</f>
        <v>354.41666666666669</v>
      </c>
      <c r="S1231" s="17">
        <f ca="1">Tabla1[[#This Row],[HORAS DISPONIBLES]]/360</f>
        <v>0.98449074074074083</v>
      </c>
    </row>
    <row r="1232" spans="1:19" x14ac:dyDescent="0.2">
      <c r="A1232" s="1" t="s">
        <v>142</v>
      </c>
      <c r="B1232" s="1" t="s">
        <v>37</v>
      </c>
      <c r="C1232" s="1" t="str">
        <f ca="1">VLOOKUP(RANDBETWEEN(1,13),Tablas!$N$7:$O$19,2,0)</f>
        <v>MOTONIVELADORA</v>
      </c>
      <c r="D1232" s="1" t="s">
        <v>12</v>
      </c>
      <c r="E1232" s="1" t="s">
        <v>24</v>
      </c>
      <c r="F1232" s="1">
        <v>201</v>
      </c>
      <c r="G1232" s="1" t="s">
        <v>25</v>
      </c>
      <c r="H1232" s="1">
        <v>1168</v>
      </c>
      <c r="I1232" s="2">
        <f t="shared" ca="1" si="19"/>
        <v>43341</v>
      </c>
      <c r="J1232" s="1" t="str">
        <f ca="1">IFERROR(IF(YEAR(Tabla1[[#This Row],[FECHA EJEC.]])&gt;0,"CONFORME","STANDBY"),"PENDIENTE")</f>
        <v>CONFORME</v>
      </c>
      <c r="K1232" s="2">
        <f ca="1">IF(VLOOKUP(RANDBETWEEN(1,20),Tablas!$Q$6:$R$25,2,0)=0,"",Tabla1[[#This Row],[FECHA PROG.]]+VLOOKUP(RANDBETWEEN(1,20),Tablas!$Q$6:$R$25,2,0))</f>
        <v>43345</v>
      </c>
      <c r="L1232" s="7">
        <f ca="1">IF(Tabla1[[#This Row],[FECHA EJEC.]]="","",TIME(RANDBETWEEN(9,15),RANDBETWEEN(10,40),0))</f>
        <v>0.64444444444444449</v>
      </c>
      <c r="M1232" s="7">
        <f ca="1">IF(Tabla1[[#This Row],[FECHA EJEC.]]="","",Tabla1[[#This Row],[HORA INICIO]]+TIME(RANDBETWEEN(1,4),RANDBETWEEN(10,30),0))</f>
        <v>0.70277777777777783</v>
      </c>
      <c r="N1232" s="8">
        <f ca="1">IF(Tabla1[[#This Row],[FECHA EJEC.]]="","",HOUR(Tabla1[[#This Row],[HORA TERMINO]]-Tabla1[[#This Row],[HORA INICIO]])+MINUTE(Tabla1[[#This Row],[HORA TERMINO]]-Tabla1[[#This Row],[HORA INICIO]])/60)</f>
        <v>1.4</v>
      </c>
      <c r="O1232" s="1" t="str">
        <f ca="1">IF(AND(K1232=I1232,J1232="CONFORME"),"FECHA CUMPLIDA",IF(J1232="STAND BY","STAND BY",IF(J1232=""," ",IF(Tabla1[[#This Row],[FECHA EJEC.]]="","PENDIENTE",CONCATENATE("RETRASO DE ",(K1232-I1232)," DIAS")))))</f>
        <v>RETRASO DE 4 DIAS</v>
      </c>
      <c r="P1232" s="2" t="str">
        <f ca="1">VLOOKUP(MONTH(Tabla1[[#This Row],[FECHA PROG.]]),Tabla2[],2,0)</f>
        <v>Ago</v>
      </c>
      <c r="Q1232" s="1">
        <f ca="1">YEAR(Tabla1[[#This Row],[FECHA PROG.]])</f>
        <v>2018</v>
      </c>
      <c r="R1232" s="8">
        <f ca="1">360-SUMIFS(Tabla1[HORAS],Tabla1[MÁQUINA],Tabla1[[#This Row],[MÁQUINA]],Tabla1[AÑO],Tabla1[[#This Row],[AÑO]],Tabla1[MES],Tabla1[[#This Row],[MES]])</f>
        <v>345.7</v>
      </c>
      <c r="S1232" s="17">
        <f ca="1">Tabla1[[#This Row],[HORAS DISPONIBLES]]/360</f>
        <v>0.96027777777777779</v>
      </c>
    </row>
    <row r="1233" spans="1:19" x14ac:dyDescent="0.2">
      <c r="A1233" s="1" t="s">
        <v>141</v>
      </c>
      <c r="B1233" s="1" t="s">
        <v>41</v>
      </c>
      <c r="C1233" s="1" t="str">
        <f ca="1">VLOOKUP(RANDBETWEEN(1,13),Tablas!$N$7:$O$19,2,0)</f>
        <v>DRAGALINA</v>
      </c>
      <c r="D1233" s="1" t="s">
        <v>12</v>
      </c>
      <c r="E1233" s="1" t="s">
        <v>13</v>
      </c>
      <c r="F1233" s="1">
        <v>107</v>
      </c>
      <c r="G1233" s="1" t="s">
        <v>14</v>
      </c>
      <c r="H1233" s="1">
        <v>1420</v>
      </c>
      <c r="I1233" s="2">
        <f t="shared" ca="1" si="19"/>
        <v>43346</v>
      </c>
      <c r="J1233" s="1" t="str">
        <f ca="1">IFERROR(IF(YEAR(Tabla1[[#This Row],[FECHA EJEC.]])&gt;0,"CONFORME","STANDBY"),"PENDIENTE")</f>
        <v>CONFORME</v>
      </c>
      <c r="K1233" s="2">
        <f ca="1">IF(VLOOKUP(RANDBETWEEN(1,20),Tablas!$Q$6:$R$25,2,0)=0,"",Tabla1[[#This Row],[FECHA PROG.]]+VLOOKUP(RANDBETWEEN(1,20),Tablas!$Q$6:$R$25,2,0))</f>
        <v>43349</v>
      </c>
      <c r="L1233" s="7">
        <f ca="1">IF(Tabla1[[#This Row],[FECHA EJEC.]]="","",TIME(RANDBETWEEN(9,15),RANDBETWEEN(10,40),0))</f>
        <v>0.48125000000000001</v>
      </c>
      <c r="M1233" s="7">
        <f ca="1">IF(Tabla1[[#This Row],[FECHA EJEC.]]="","",Tabla1[[#This Row],[HORA INICIO]]+TIME(RANDBETWEEN(1,4),RANDBETWEEN(10,30),0))</f>
        <v>0.5854166666666667</v>
      </c>
      <c r="N1233" s="8">
        <f ca="1">IF(Tabla1[[#This Row],[FECHA EJEC.]]="","",HOUR(Tabla1[[#This Row],[HORA TERMINO]]-Tabla1[[#This Row],[HORA INICIO]])+MINUTE(Tabla1[[#This Row],[HORA TERMINO]]-Tabla1[[#This Row],[HORA INICIO]])/60)</f>
        <v>2.5</v>
      </c>
      <c r="O1233" s="1" t="str">
        <f ca="1">IF(AND(K1233=I1233,J1233="CONFORME"),"FECHA CUMPLIDA",IF(J1233="STAND BY","STAND BY",IF(J1233=""," ",IF(Tabla1[[#This Row],[FECHA EJEC.]]="","PENDIENTE",CONCATENATE("RETRASO DE ",(K1233-I1233)," DIAS")))))</f>
        <v>RETRASO DE 3 DIAS</v>
      </c>
      <c r="P1233" s="2" t="str">
        <f ca="1">VLOOKUP(MONTH(Tabla1[[#This Row],[FECHA PROG.]]),Tabla2[],2,0)</f>
        <v>Set</v>
      </c>
      <c r="Q1233" s="1">
        <f ca="1">YEAR(Tabla1[[#This Row],[FECHA PROG.]])</f>
        <v>2018</v>
      </c>
      <c r="R1233" s="8">
        <f ca="1">360-SUMIFS(Tabla1[HORAS],Tabla1[MÁQUINA],Tabla1[[#This Row],[MÁQUINA]],Tabla1[AÑO],Tabla1[[#This Row],[AÑO]],Tabla1[MES],Tabla1[[#This Row],[MES]])</f>
        <v>345.8</v>
      </c>
      <c r="S1233" s="17">
        <f ca="1">Tabla1[[#This Row],[HORAS DISPONIBLES]]/360</f>
        <v>0.96055555555555561</v>
      </c>
    </row>
    <row r="1234" spans="1:19" x14ac:dyDescent="0.2">
      <c r="A1234" s="1" t="s">
        <v>154</v>
      </c>
      <c r="B1234" s="1" t="s">
        <v>79</v>
      </c>
      <c r="C1234" s="1" t="str">
        <f ca="1">VLOOKUP(RANDBETWEEN(1,13),Tablas!$N$7:$O$19,2,0)</f>
        <v>CISTERNAS DE AGUA</v>
      </c>
      <c r="E1234" s="1" t="s">
        <v>18</v>
      </c>
      <c r="F1234" s="1">
        <v>107</v>
      </c>
      <c r="G1234" s="1" t="s">
        <v>106</v>
      </c>
      <c r="H1234" s="1">
        <v>2171</v>
      </c>
      <c r="I1234" s="2">
        <f t="shared" ca="1" si="19"/>
        <v>43273</v>
      </c>
      <c r="J1234" s="1" t="str">
        <f ca="1">IFERROR(IF(YEAR(Tabla1[[#This Row],[FECHA EJEC.]])&gt;0,"CONFORME","STANDBY"),"PENDIENTE")</f>
        <v>PENDIENTE</v>
      </c>
      <c r="K1234" s="2" t="str">
        <f ca="1">IF(VLOOKUP(RANDBETWEEN(1,20),Tablas!$Q$6:$R$25,2,0)=0,"",Tabla1[[#This Row],[FECHA PROG.]]+VLOOKUP(RANDBETWEEN(1,20),Tablas!$Q$6:$R$25,2,0))</f>
        <v/>
      </c>
      <c r="L1234" s="7" t="str">
        <f ca="1">IF(Tabla1[[#This Row],[FECHA EJEC.]]="","",TIME(RANDBETWEEN(9,15),RANDBETWEEN(10,40),0))</f>
        <v/>
      </c>
      <c r="M1234" s="7" t="str">
        <f ca="1">IF(Tabla1[[#This Row],[FECHA EJEC.]]="","",Tabla1[[#This Row],[HORA INICIO]]+TIME(RANDBETWEEN(1,4),RANDBETWEEN(10,30),0))</f>
        <v/>
      </c>
      <c r="N1234" s="8" t="str">
        <f ca="1">IF(Tabla1[[#This Row],[FECHA EJEC.]]="","",HOUR(Tabla1[[#This Row],[HORA TERMINO]]-Tabla1[[#This Row],[HORA INICIO]])+MINUTE(Tabla1[[#This Row],[HORA TERMINO]]-Tabla1[[#This Row],[HORA INICIO]])/60)</f>
        <v/>
      </c>
      <c r="O1234" s="1" t="str">
        <f ca="1">IF(AND(K1234=I1234,J1234="CONFORME"),"FECHA CUMPLIDA",IF(J1234="STAND BY","STAND BY",IF(J1234=""," ",IF(Tabla1[[#This Row],[FECHA EJEC.]]="","PENDIENTE",CONCATENATE("RETRASO DE ",(K1234-I1234)," DIAS")))))</f>
        <v>PENDIENTE</v>
      </c>
      <c r="P1234" s="2" t="str">
        <f ca="1">VLOOKUP(MONTH(Tabla1[[#This Row],[FECHA PROG.]]),Tabla2[],2,0)</f>
        <v>Jun</v>
      </c>
      <c r="Q1234" s="1">
        <f ca="1">YEAR(Tabla1[[#This Row],[FECHA PROG.]])</f>
        <v>2018</v>
      </c>
      <c r="R1234" s="8">
        <f ca="1">360-SUMIFS(Tabla1[HORAS],Tabla1[MÁQUINA],Tabla1[[#This Row],[MÁQUINA]],Tabla1[AÑO],Tabla1[[#This Row],[AÑO]],Tabla1[MES],Tabla1[[#This Row],[MES]])</f>
        <v>343.1</v>
      </c>
      <c r="S1234" s="17">
        <f ca="1">Tabla1[[#This Row],[HORAS DISPONIBLES]]/360</f>
        <v>0.95305555555555566</v>
      </c>
    </row>
    <row r="1235" spans="1:19" x14ac:dyDescent="0.2">
      <c r="A1235" s="1" t="s">
        <v>162</v>
      </c>
      <c r="B1235" s="1" t="s">
        <v>71</v>
      </c>
      <c r="C1235" s="1" t="str">
        <f ca="1">VLOOKUP(RANDBETWEEN(1,13),Tablas!$N$7:$O$19,2,0)</f>
        <v>CARGADORA</v>
      </c>
      <c r="E1235" s="1" t="s">
        <v>18</v>
      </c>
      <c r="F1235" s="1">
        <v>201</v>
      </c>
      <c r="G1235" s="1" t="s">
        <v>55</v>
      </c>
      <c r="H1235" s="1">
        <v>1911</v>
      </c>
      <c r="I1235" s="2">
        <f t="shared" ca="1" si="19"/>
        <v>43470</v>
      </c>
      <c r="J1235" s="1" t="str">
        <f ca="1">IFERROR(IF(YEAR(Tabla1[[#This Row],[FECHA EJEC.]])&gt;0,"CONFORME","STANDBY"),"PENDIENTE")</f>
        <v>CONFORME</v>
      </c>
      <c r="K1235" s="2">
        <f ca="1">IF(VLOOKUP(RANDBETWEEN(1,20),Tablas!$Q$6:$R$25,2,0)=0,"",Tabla1[[#This Row],[FECHA PROG.]]+VLOOKUP(RANDBETWEEN(1,20),Tablas!$Q$6:$R$25,2,0))</f>
        <v>43472</v>
      </c>
      <c r="L1235" s="7">
        <f ca="1">IF(Tabla1[[#This Row],[FECHA EJEC.]]="","",TIME(RANDBETWEEN(9,15),RANDBETWEEN(10,40),0))</f>
        <v>0.59722222222222221</v>
      </c>
      <c r="M1235" s="7">
        <f ca="1">IF(Tabla1[[#This Row],[FECHA EJEC.]]="","",Tabla1[[#This Row],[HORA INICIO]]+TIME(RANDBETWEEN(1,4),RANDBETWEEN(10,30),0))</f>
        <v>0.69861111111111107</v>
      </c>
      <c r="N1235" s="8">
        <f ca="1">IF(Tabla1[[#This Row],[FECHA EJEC.]]="","",HOUR(Tabla1[[#This Row],[HORA TERMINO]]-Tabla1[[#This Row],[HORA INICIO]])+MINUTE(Tabla1[[#This Row],[HORA TERMINO]]-Tabla1[[#This Row],[HORA INICIO]])/60)</f>
        <v>2.4333333333333336</v>
      </c>
      <c r="O1235" s="1" t="str">
        <f ca="1">IF(AND(K1235=I1235,J1235="CONFORME"),"FECHA CUMPLIDA",IF(J1235="STAND BY","STAND BY",IF(J1235=""," ",IF(Tabla1[[#This Row],[FECHA EJEC.]]="","PENDIENTE",CONCATENATE("RETRASO DE ",(K1235-I1235)," DIAS")))))</f>
        <v>RETRASO DE 2 DIAS</v>
      </c>
      <c r="P1235" s="2" t="str">
        <f ca="1">VLOOKUP(MONTH(Tabla1[[#This Row],[FECHA PROG.]]),Tabla2[],2,0)</f>
        <v>Ene</v>
      </c>
      <c r="Q1235" s="1">
        <f ca="1">YEAR(Tabla1[[#This Row],[FECHA PROG.]])</f>
        <v>2019</v>
      </c>
      <c r="R1235" s="8">
        <f ca="1">360-SUMIFS(Tabla1[HORAS],Tabla1[MÁQUINA],Tabla1[[#This Row],[MÁQUINA]],Tabla1[AÑO],Tabla1[[#This Row],[AÑO]],Tabla1[MES],Tabla1[[#This Row],[MES]])</f>
        <v>357.56666666666666</v>
      </c>
      <c r="S1235" s="17">
        <f ca="1">Tabla1[[#This Row],[HORAS DISPONIBLES]]/360</f>
        <v>0.99324074074074076</v>
      </c>
    </row>
    <row r="1236" spans="1:19" x14ac:dyDescent="0.2">
      <c r="A1236" s="1" t="s">
        <v>163</v>
      </c>
      <c r="B1236" s="1" t="s">
        <v>72</v>
      </c>
      <c r="C1236" s="1" t="str">
        <f ca="1">VLOOKUP(RANDBETWEEN(1,13),Tablas!$N$7:$O$19,2,0)</f>
        <v>EXCAVADORA</v>
      </c>
      <c r="E1236" s="1" t="s">
        <v>18</v>
      </c>
      <c r="F1236" s="1">
        <v>201</v>
      </c>
      <c r="G1236" s="1" t="s">
        <v>55</v>
      </c>
      <c r="H1236" s="1">
        <v>1911</v>
      </c>
      <c r="I1236" s="2">
        <f t="shared" ca="1" si="19"/>
        <v>43435</v>
      </c>
      <c r="J1236" s="1" t="str">
        <f ca="1">IFERROR(IF(YEAR(Tabla1[[#This Row],[FECHA EJEC.]])&gt;0,"CONFORME","STANDBY"),"PENDIENTE")</f>
        <v>PENDIENTE</v>
      </c>
      <c r="K1236" s="2" t="str">
        <f ca="1">IF(VLOOKUP(RANDBETWEEN(1,20),Tablas!$Q$6:$R$25,2,0)=0,"",Tabla1[[#This Row],[FECHA PROG.]]+VLOOKUP(RANDBETWEEN(1,20),Tablas!$Q$6:$R$25,2,0))</f>
        <v/>
      </c>
      <c r="L1236" s="7" t="str">
        <f ca="1">IF(Tabla1[[#This Row],[FECHA EJEC.]]="","",TIME(RANDBETWEEN(9,15),RANDBETWEEN(10,40),0))</f>
        <v/>
      </c>
      <c r="M1236" s="7" t="str">
        <f ca="1">IF(Tabla1[[#This Row],[FECHA EJEC.]]="","",Tabla1[[#This Row],[HORA INICIO]]+TIME(RANDBETWEEN(1,4),RANDBETWEEN(10,30),0))</f>
        <v/>
      </c>
      <c r="N1236" s="8" t="str">
        <f ca="1">IF(Tabla1[[#This Row],[FECHA EJEC.]]="","",HOUR(Tabla1[[#This Row],[HORA TERMINO]]-Tabla1[[#This Row],[HORA INICIO]])+MINUTE(Tabla1[[#This Row],[HORA TERMINO]]-Tabla1[[#This Row],[HORA INICIO]])/60)</f>
        <v/>
      </c>
      <c r="O1236" s="1" t="str">
        <f ca="1">IF(AND(K1236=I1236,J1236="CONFORME"),"FECHA CUMPLIDA",IF(J1236="STAND BY","STAND BY",IF(J1236=""," ",IF(Tabla1[[#This Row],[FECHA EJEC.]]="","PENDIENTE",CONCATENATE("RETRASO DE ",(K1236-I1236)," DIAS")))))</f>
        <v>PENDIENTE</v>
      </c>
      <c r="P1236" s="2" t="str">
        <f ca="1">VLOOKUP(MONTH(Tabla1[[#This Row],[FECHA PROG.]]),Tabla2[],2,0)</f>
        <v>Dic</v>
      </c>
      <c r="Q1236" s="1">
        <f ca="1">YEAR(Tabla1[[#This Row],[FECHA PROG.]])</f>
        <v>2018</v>
      </c>
      <c r="R1236" s="8">
        <f ca="1">360-SUMIFS(Tabla1[HORAS],Tabla1[MÁQUINA],Tabla1[[#This Row],[MÁQUINA]],Tabla1[AÑO],Tabla1[[#This Row],[AÑO]],Tabla1[MES],Tabla1[[#This Row],[MES]])</f>
        <v>360</v>
      </c>
      <c r="S1236" s="17">
        <f ca="1">Tabla1[[#This Row],[HORAS DISPONIBLES]]/360</f>
        <v>1</v>
      </c>
    </row>
    <row r="1237" spans="1:19" x14ac:dyDescent="0.2">
      <c r="A1237" s="1" t="s">
        <v>164</v>
      </c>
      <c r="B1237" s="1" t="s">
        <v>73</v>
      </c>
      <c r="C1237" s="1" t="str">
        <f ca="1">VLOOKUP(RANDBETWEEN(1,13),Tablas!$N$7:$O$19,2,0)</f>
        <v>RETROEXCAVADORA</v>
      </c>
      <c r="E1237" s="1" t="s">
        <v>18</v>
      </c>
      <c r="F1237" s="1">
        <v>201</v>
      </c>
      <c r="G1237" s="1" t="s">
        <v>55</v>
      </c>
      <c r="H1237" s="1">
        <v>1911</v>
      </c>
      <c r="I1237" s="2">
        <f t="shared" ca="1" si="19"/>
        <v>43487</v>
      </c>
      <c r="J1237" s="1" t="str">
        <f ca="1">IFERROR(IF(YEAR(Tabla1[[#This Row],[FECHA EJEC.]])&gt;0,"CONFORME","STANDBY"),"PENDIENTE")</f>
        <v>PENDIENTE</v>
      </c>
      <c r="K1237" s="2" t="str">
        <f ca="1">IF(VLOOKUP(RANDBETWEEN(1,20),Tablas!$Q$6:$R$25,2,0)=0,"",Tabla1[[#This Row],[FECHA PROG.]]+VLOOKUP(RANDBETWEEN(1,20),Tablas!$Q$6:$R$25,2,0))</f>
        <v/>
      </c>
      <c r="L1237" s="7" t="str">
        <f ca="1">IF(Tabla1[[#This Row],[FECHA EJEC.]]="","",TIME(RANDBETWEEN(9,15),RANDBETWEEN(10,40),0))</f>
        <v/>
      </c>
      <c r="M1237" s="7" t="str">
        <f ca="1">IF(Tabla1[[#This Row],[FECHA EJEC.]]="","",Tabla1[[#This Row],[HORA INICIO]]+TIME(RANDBETWEEN(1,4),RANDBETWEEN(10,30),0))</f>
        <v/>
      </c>
      <c r="N1237" s="8" t="str">
        <f ca="1">IF(Tabla1[[#This Row],[FECHA EJEC.]]="","",HOUR(Tabla1[[#This Row],[HORA TERMINO]]-Tabla1[[#This Row],[HORA INICIO]])+MINUTE(Tabla1[[#This Row],[HORA TERMINO]]-Tabla1[[#This Row],[HORA INICIO]])/60)</f>
        <v/>
      </c>
      <c r="O1237" s="1" t="str">
        <f ca="1">IF(AND(K1237=I1237,J1237="CONFORME"),"FECHA CUMPLIDA",IF(J1237="STAND BY","STAND BY",IF(J1237=""," ",IF(Tabla1[[#This Row],[FECHA EJEC.]]="","PENDIENTE",CONCATENATE("RETRASO DE ",(K1237-I1237)," DIAS")))))</f>
        <v>PENDIENTE</v>
      </c>
      <c r="P1237" s="2" t="str">
        <f ca="1">VLOOKUP(MONTH(Tabla1[[#This Row],[FECHA PROG.]]),Tabla2[],2,0)</f>
        <v>Ene</v>
      </c>
      <c r="Q1237" s="1">
        <f ca="1">YEAR(Tabla1[[#This Row],[FECHA PROG.]])</f>
        <v>2019</v>
      </c>
      <c r="R1237" s="8">
        <f ca="1">360-SUMIFS(Tabla1[HORAS],Tabla1[MÁQUINA],Tabla1[[#This Row],[MÁQUINA]],Tabla1[AÑO],Tabla1[[#This Row],[AÑO]],Tabla1[MES],Tabla1[[#This Row],[MES]])</f>
        <v>360</v>
      </c>
      <c r="S1237" s="17">
        <f ca="1">Tabla1[[#This Row],[HORAS DISPONIBLES]]/360</f>
        <v>1</v>
      </c>
    </row>
    <row r="1238" spans="1:19" x14ac:dyDescent="0.2">
      <c r="A1238" s="1" t="s">
        <v>165</v>
      </c>
      <c r="B1238" s="1" t="s">
        <v>74</v>
      </c>
      <c r="C1238" s="1" t="str">
        <f ca="1">VLOOKUP(RANDBETWEEN(1,13),Tablas!$N$7:$O$19,2,0)</f>
        <v>COMPACTADORA</v>
      </c>
      <c r="E1238" s="1" t="s">
        <v>18</v>
      </c>
      <c r="F1238" s="1">
        <v>201</v>
      </c>
      <c r="G1238" s="1" t="s">
        <v>55</v>
      </c>
      <c r="H1238" s="1">
        <v>1911</v>
      </c>
      <c r="I1238" s="2">
        <f t="shared" ca="1" si="19"/>
        <v>43250</v>
      </c>
      <c r="J1238" s="1" t="str">
        <f ca="1">IFERROR(IF(YEAR(Tabla1[[#This Row],[FECHA EJEC.]])&gt;0,"CONFORME","STANDBY"),"PENDIENTE")</f>
        <v>CONFORME</v>
      </c>
      <c r="K1238" s="2">
        <f ca="1">IF(VLOOKUP(RANDBETWEEN(1,20),Tablas!$Q$6:$R$25,2,0)=0,"",Tabla1[[#This Row],[FECHA PROG.]]+VLOOKUP(RANDBETWEEN(1,20),Tablas!$Q$6:$R$25,2,0))</f>
        <v>43250</v>
      </c>
      <c r="L1238" s="7">
        <f ca="1">IF(Tabla1[[#This Row],[FECHA EJEC.]]="","",TIME(RANDBETWEEN(9,15),RANDBETWEEN(10,40),0))</f>
        <v>0.47916666666666669</v>
      </c>
      <c r="M1238" s="7">
        <f ca="1">IF(Tabla1[[#This Row],[FECHA EJEC.]]="","",Tabla1[[#This Row],[HORA INICIO]]+TIME(RANDBETWEEN(1,4),RANDBETWEEN(10,30),0))</f>
        <v>0.61944444444444446</v>
      </c>
      <c r="N1238" s="8">
        <f ca="1">IF(Tabla1[[#This Row],[FECHA EJEC.]]="","",HOUR(Tabla1[[#This Row],[HORA TERMINO]]-Tabla1[[#This Row],[HORA INICIO]])+MINUTE(Tabla1[[#This Row],[HORA TERMINO]]-Tabla1[[#This Row],[HORA INICIO]])/60)</f>
        <v>3.3666666666666667</v>
      </c>
      <c r="O1238" s="1" t="str">
        <f ca="1">IF(AND(K1238=I1238,J1238="CONFORME"),"FECHA CUMPLIDA",IF(J1238="STAND BY","STAND BY",IF(J1238=""," ",IF(Tabla1[[#This Row],[FECHA EJEC.]]="","PENDIENTE",CONCATENATE("RETRASO DE ",(K1238-I1238)," DIAS")))))</f>
        <v>FECHA CUMPLIDA</v>
      </c>
      <c r="P1238" s="2" t="str">
        <f ca="1">VLOOKUP(MONTH(Tabla1[[#This Row],[FECHA PROG.]]),Tabla2[],2,0)</f>
        <v>May</v>
      </c>
      <c r="Q1238" s="1">
        <f ca="1">YEAR(Tabla1[[#This Row],[FECHA PROG.]])</f>
        <v>2018</v>
      </c>
      <c r="R1238" s="8">
        <f ca="1">360-SUMIFS(Tabla1[HORAS],Tabla1[MÁQUINA],Tabla1[[#This Row],[MÁQUINA]],Tabla1[AÑO],Tabla1[[#This Row],[AÑO]],Tabla1[MES],Tabla1[[#This Row],[MES]])</f>
        <v>356.63333333333333</v>
      </c>
      <c r="S1238" s="17">
        <f ca="1">Tabla1[[#This Row],[HORAS DISPONIBLES]]/360</f>
        <v>0.99064814814814817</v>
      </c>
    </row>
    <row r="1239" spans="1:19" x14ac:dyDescent="0.2">
      <c r="A1239" s="1" t="s">
        <v>166</v>
      </c>
      <c r="B1239" s="1" t="s">
        <v>75</v>
      </c>
      <c r="C1239" s="1" t="str">
        <f ca="1">VLOOKUP(RANDBETWEEN(1,13),Tablas!$N$7:$O$19,2,0)</f>
        <v>TRACTORES</v>
      </c>
      <c r="E1239" s="1" t="s">
        <v>18</v>
      </c>
      <c r="F1239" s="1">
        <v>201</v>
      </c>
      <c r="G1239" s="1" t="s">
        <v>55</v>
      </c>
      <c r="H1239" s="1">
        <v>1911</v>
      </c>
      <c r="I1239" s="2">
        <f t="shared" ca="1" si="19"/>
        <v>43197</v>
      </c>
      <c r="J1239" s="1" t="str">
        <f ca="1">IFERROR(IF(YEAR(Tabla1[[#This Row],[FECHA EJEC.]])&gt;0,"CONFORME","STANDBY"),"PENDIENTE")</f>
        <v>CONFORME</v>
      </c>
      <c r="K1239" s="2">
        <f ca="1">IF(VLOOKUP(RANDBETWEEN(1,20),Tablas!$Q$6:$R$25,2,0)=0,"",Tabla1[[#This Row],[FECHA PROG.]]+VLOOKUP(RANDBETWEEN(1,20),Tablas!$Q$6:$R$25,2,0))</f>
        <v>43197</v>
      </c>
      <c r="L1239" s="7">
        <f ca="1">IF(Tabla1[[#This Row],[FECHA EJEC.]]="","",TIME(RANDBETWEEN(9,15),RANDBETWEEN(10,40),0))</f>
        <v>0.64166666666666672</v>
      </c>
      <c r="M1239" s="7">
        <f ca="1">IF(Tabla1[[#This Row],[FECHA EJEC.]]="","",Tabla1[[#This Row],[HORA INICIO]]+TIME(RANDBETWEEN(1,4),RANDBETWEEN(10,30),0))</f>
        <v>0.73819444444444449</v>
      </c>
      <c r="N1239" s="8">
        <f ca="1">IF(Tabla1[[#This Row],[FECHA EJEC.]]="","",HOUR(Tabla1[[#This Row],[HORA TERMINO]]-Tabla1[[#This Row],[HORA INICIO]])+MINUTE(Tabla1[[#This Row],[HORA TERMINO]]-Tabla1[[#This Row],[HORA INICIO]])/60)</f>
        <v>2.3166666666666664</v>
      </c>
      <c r="O1239" s="1" t="str">
        <f ca="1">IF(AND(K1239=I1239,J1239="CONFORME"),"FECHA CUMPLIDA",IF(J1239="STAND BY","STAND BY",IF(J1239=""," ",IF(Tabla1[[#This Row],[FECHA EJEC.]]="","PENDIENTE",CONCATENATE("RETRASO DE ",(K1239-I1239)," DIAS")))))</f>
        <v>FECHA CUMPLIDA</v>
      </c>
      <c r="P1239" s="2" t="str">
        <f ca="1">VLOOKUP(MONTH(Tabla1[[#This Row],[FECHA PROG.]]),Tabla2[],2,0)</f>
        <v>Abr</v>
      </c>
      <c r="Q1239" s="1">
        <f ca="1">YEAR(Tabla1[[#This Row],[FECHA PROG.]])</f>
        <v>2018</v>
      </c>
      <c r="R1239" s="8">
        <f ca="1">360-SUMIFS(Tabla1[HORAS],Tabla1[MÁQUINA],Tabla1[[#This Row],[MÁQUINA]],Tabla1[AÑO],Tabla1[[#This Row],[AÑO]],Tabla1[MES],Tabla1[[#This Row],[MES]])</f>
        <v>357.68333333333334</v>
      </c>
      <c r="S1239" s="17">
        <f ca="1">Tabla1[[#This Row],[HORAS DISPONIBLES]]/360</f>
        <v>0.99356481481481485</v>
      </c>
    </row>
    <row r="1240" spans="1:19" x14ac:dyDescent="0.2">
      <c r="A1240" s="1" t="s">
        <v>167</v>
      </c>
      <c r="B1240" s="1" t="s">
        <v>76</v>
      </c>
      <c r="C1240" s="1" t="str">
        <f ca="1">VLOOKUP(RANDBETWEEN(1,13),Tablas!$N$7:$O$19,2,0)</f>
        <v>LAS VOLQUETAS</v>
      </c>
      <c r="E1240" s="1" t="s">
        <v>18</v>
      </c>
      <c r="F1240" s="1">
        <v>201</v>
      </c>
      <c r="G1240" s="1" t="s">
        <v>55</v>
      </c>
      <c r="H1240" s="1">
        <v>1911</v>
      </c>
      <c r="I1240" s="2">
        <f t="shared" ca="1" si="19"/>
        <v>43464</v>
      </c>
      <c r="J1240" s="1" t="str">
        <f ca="1">IFERROR(IF(YEAR(Tabla1[[#This Row],[FECHA EJEC.]])&gt;0,"CONFORME","STANDBY"),"PENDIENTE")</f>
        <v>PENDIENTE</v>
      </c>
      <c r="K1240" s="2" t="str">
        <f ca="1">IF(VLOOKUP(RANDBETWEEN(1,20),Tablas!$Q$6:$R$25,2,0)=0,"",Tabla1[[#This Row],[FECHA PROG.]]+VLOOKUP(RANDBETWEEN(1,20),Tablas!$Q$6:$R$25,2,0))</f>
        <v/>
      </c>
      <c r="L1240" s="7" t="str">
        <f ca="1">IF(Tabla1[[#This Row],[FECHA EJEC.]]="","",TIME(RANDBETWEEN(9,15),RANDBETWEEN(10,40),0))</f>
        <v/>
      </c>
      <c r="M1240" s="7" t="str">
        <f ca="1">IF(Tabla1[[#This Row],[FECHA EJEC.]]="","",Tabla1[[#This Row],[HORA INICIO]]+TIME(RANDBETWEEN(1,4),RANDBETWEEN(10,30),0))</f>
        <v/>
      </c>
      <c r="N1240" s="8" t="str">
        <f ca="1">IF(Tabla1[[#This Row],[FECHA EJEC.]]="","",HOUR(Tabla1[[#This Row],[HORA TERMINO]]-Tabla1[[#This Row],[HORA INICIO]])+MINUTE(Tabla1[[#This Row],[HORA TERMINO]]-Tabla1[[#This Row],[HORA INICIO]])/60)</f>
        <v/>
      </c>
      <c r="O1240" s="1" t="str">
        <f ca="1">IF(AND(K1240=I1240,J1240="CONFORME"),"FECHA CUMPLIDA",IF(J1240="STAND BY","STAND BY",IF(J1240=""," ",IF(Tabla1[[#This Row],[FECHA EJEC.]]="","PENDIENTE",CONCATENATE("RETRASO DE ",(K1240-I1240)," DIAS")))))</f>
        <v>PENDIENTE</v>
      </c>
      <c r="P1240" s="2" t="str">
        <f ca="1">VLOOKUP(MONTH(Tabla1[[#This Row],[FECHA PROG.]]),Tabla2[],2,0)</f>
        <v>Dic</v>
      </c>
      <c r="Q1240" s="1">
        <f ca="1">YEAR(Tabla1[[#This Row],[FECHA PROG.]])</f>
        <v>2018</v>
      </c>
      <c r="R1240" s="8">
        <f ca="1">360-SUMIFS(Tabla1[HORAS],Tabla1[MÁQUINA],Tabla1[[#This Row],[MÁQUINA]],Tabla1[AÑO],Tabla1[[#This Row],[AÑO]],Tabla1[MES],Tabla1[[#This Row],[MES]])</f>
        <v>360</v>
      </c>
      <c r="S1240" s="17">
        <f ca="1">Tabla1[[#This Row],[HORAS DISPONIBLES]]/360</f>
        <v>1</v>
      </c>
    </row>
    <row r="1241" spans="1:19" x14ac:dyDescent="0.2">
      <c r="A1241" s="1" t="s">
        <v>168</v>
      </c>
      <c r="B1241" s="1" t="s">
        <v>77</v>
      </c>
      <c r="C1241" s="1" t="str">
        <f ca="1">VLOOKUP(RANDBETWEEN(1,13),Tablas!$N$7:$O$19,2,0)</f>
        <v>PAVIMENTADORA</v>
      </c>
      <c r="E1241" s="1" t="s">
        <v>18</v>
      </c>
      <c r="F1241" s="1">
        <v>201</v>
      </c>
      <c r="G1241" s="1" t="s">
        <v>55</v>
      </c>
      <c r="H1241" s="1">
        <v>1911</v>
      </c>
      <c r="I1241" s="2">
        <f t="shared" ca="1" si="19"/>
        <v>43338</v>
      </c>
      <c r="J1241" s="1" t="str">
        <f ca="1">IFERROR(IF(YEAR(Tabla1[[#This Row],[FECHA EJEC.]])&gt;0,"CONFORME","STANDBY"),"PENDIENTE")</f>
        <v>PENDIENTE</v>
      </c>
      <c r="K1241" s="2" t="str">
        <f ca="1">IF(VLOOKUP(RANDBETWEEN(1,20),Tablas!$Q$6:$R$25,2,0)=0,"",Tabla1[[#This Row],[FECHA PROG.]]+VLOOKUP(RANDBETWEEN(1,20),Tablas!$Q$6:$R$25,2,0))</f>
        <v/>
      </c>
      <c r="L1241" s="7" t="str">
        <f ca="1">IF(Tabla1[[#This Row],[FECHA EJEC.]]="","",TIME(RANDBETWEEN(9,15),RANDBETWEEN(10,40),0))</f>
        <v/>
      </c>
      <c r="M1241" s="7" t="str">
        <f ca="1">IF(Tabla1[[#This Row],[FECHA EJEC.]]="","",Tabla1[[#This Row],[HORA INICIO]]+TIME(RANDBETWEEN(1,4),RANDBETWEEN(10,30),0))</f>
        <v/>
      </c>
      <c r="N1241" s="8" t="str">
        <f ca="1">IF(Tabla1[[#This Row],[FECHA EJEC.]]="","",HOUR(Tabla1[[#This Row],[HORA TERMINO]]-Tabla1[[#This Row],[HORA INICIO]])+MINUTE(Tabla1[[#This Row],[HORA TERMINO]]-Tabla1[[#This Row],[HORA INICIO]])/60)</f>
        <v/>
      </c>
      <c r="O1241" s="1" t="str">
        <f ca="1">IF(AND(K1241=I1241,J1241="CONFORME"),"FECHA CUMPLIDA",IF(J1241="STAND BY","STAND BY",IF(J1241=""," ",IF(Tabla1[[#This Row],[FECHA EJEC.]]="","PENDIENTE",CONCATENATE("RETRASO DE ",(K1241-I1241)," DIAS")))))</f>
        <v>PENDIENTE</v>
      </c>
      <c r="P1241" s="2" t="str">
        <f ca="1">VLOOKUP(MONTH(Tabla1[[#This Row],[FECHA PROG.]]),Tabla2[],2,0)</f>
        <v>Ago</v>
      </c>
      <c r="Q1241" s="1">
        <f ca="1">YEAR(Tabla1[[#This Row],[FECHA PROG.]])</f>
        <v>2018</v>
      </c>
      <c r="R1241" s="8">
        <f ca="1">360-SUMIFS(Tabla1[HORAS],Tabla1[MÁQUINA],Tabla1[[#This Row],[MÁQUINA]],Tabla1[AÑO],Tabla1[[#This Row],[AÑO]],Tabla1[MES],Tabla1[[#This Row],[MES]])</f>
        <v>360</v>
      </c>
      <c r="S1241" s="17">
        <f ca="1">Tabla1[[#This Row],[HORAS DISPONIBLES]]/360</f>
        <v>1</v>
      </c>
    </row>
    <row r="1242" spans="1:19" x14ac:dyDescent="0.2">
      <c r="A1242" s="1" t="s">
        <v>169</v>
      </c>
      <c r="B1242" s="1" t="s">
        <v>78</v>
      </c>
      <c r="C1242" s="1" t="str">
        <f ca="1">VLOOKUP(RANDBETWEEN(1,13),Tablas!$N$7:$O$19,2,0)</f>
        <v>DRAGAS</v>
      </c>
      <c r="E1242" s="1" t="s">
        <v>18</v>
      </c>
      <c r="F1242" s="1">
        <v>201</v>
      </c>
      <c r="G1242" s="1" t="s">
        <v>55</v>
      </c>
      <c r="H1242" s="1">
        <v>1911</v>
      </c>
      <c r="I1242" s="2">
        <f t="shared" ca="1" si="19"/>
        <v>43207</v>
      </c>
      <c r="J1242" s="1" t="str">
        <f ca="1">IFERROR(IF(YEAR(Tabla1[[#This Row],[FECHA EJEC.]])&gt;0,"CONFORME","STANDBY"),"PENDIENTE")</f>
        <v>CONFORME</v>
      </c>
      <c r="K1242" s="2">
        <f ca="1">IF(VLOOKUP(RANDBETWEEN(1,20),Tablas!$Q$6:$R$25,2,0)=0,"",Tabla1[[#This Row],[FECHA PROG.]]+VLOOKUP(RANDBETWEEN(1,20),Tablas!$Q$6:$R$25,2,0))</f>
        <v>43210</v>
      </c>
      <c r="L1242" s="7">
        <f ca="1">IF(Tabla1[[#This Row],[FECHA EJEC.]]="","",TIME(RANDBETWEEN(9,15),RANDBETWEEN(10,40),0))</f>
        <v>0.43888888888888888</v>
      </c>
      <c r="M1242" s="7">
        <f ca="1">IF(Tabla1[[#This Row],[FECHA EJEC.]]="","",Tabla1[[#This Row],[HORA INICIO]]+TIME(RANDBETWEEN(1,4),RANDBETWEEN(10,30),0))</f>
        <v>0.52986111111111112</v>
      </c>
      <c r="N1242" s="8">
        <f ca="1">IF(Tabla1[[#This Row],[FECHA EJEC.]]="","",HOUR(Tabla1[[#This Row],[HORA TERMINO]]-Tabla1[[#This Row],[HORA INICIO]])+MINUTE(Tabla1[[#This Row],[HORA TERMINO]]-Tabla1[[#This Row],[HORA INICIO]])/60)</f>
        <v>2.1833333333333331</v>
      </c>
      <c r="O1242" s="1" t="str">
        <f ca="1">IF(AND(K1242=I1242,J1242="CONFORME"),"FECHA CUMPLIDA",IF(J1242="STAND BY","STAND BY",IF(J1242=""," ",IF(Tabla1[[#This Row],[FECHA EJEC.]]="","PENDIENTE",CONCATENATE("RETRASO DE ",(K1242-I1242)," DIAS")))))</f>
        <v>RETRASO DE 3 DIAS</v>
      </c>
      <c r="P1242" s="2" t="str">
        <f ca="1">VLOOKUP(MONTH(Tabla1[[#This Row],[FECHA PROG.]]),Tabla2[],2,0)</f>
        <v>Abr</v>
      </c>
      <c r="Q1242" s="1">
        <f ca="1">YEAR(Tabla1[[#This Row],[FECHA PROG.]])</f>
        <v>2018</v>
      </c>
      <c r="R1242" s="8">
        <f ca="1">360-SUMIFS(Tabla1[HORAS],Tabla1[MÁQUINA],Tabla1[[#This Row],[MÁQUINA]],Tabla1[AÑO],Tabla1[[#This Row],[AÑO]],Tabla1[MES],Tabla1[[#This Row],[MES]])</f>
        <v>357.81666666666666</v>
      </c>
      <c r="S1242" s="17">
        <f ca="1">Tabla1[[#This Row],[HORAS DISPONIBLES]]/360</f>
        <v>0.9939351851851852</v>
      </c>
    </row>
    <row r="1243" spans="1:19" x14ac:dyDescent="0.2">
      <c r="A1243" s="1" t="s">
        <v>193</v>
      </c>
      <c r="B1243" s="1" t="s">
        <v>102</v>
      </c>
      <c r="C1243" s="1" t="str">
        <f ca="1">VLOOKUP(RANDBETWEEN(1,13),Tablas!$N$7:$O$19,2,0)</f>
        <v>CISTERNAS DE AGUA</v>
      </c>
      <c r="E1243" s="1" t="s">
        <v>13</v>
      </c>
      <c r="F1243" s="1">
        <v>201</v>
      </c>
      <c r="G1243" s="1" t="s">
        <v>29</v>
      </c>
      <c r="H1243" s="1">
        <v>908</v>
      </c>
      <c r="I1243" s="2">
        <f t="shared" ca="1" si="19"/>
        <v>43398</v>
      </c>
      <c r="J1243" s="1" t="str">
        <f ca="1">IFERROR(IF(YEAR(Tabla1[[#This Row],[FECHA EJEC.]])&gt;0,"CONFORME","STANDBY"),"PENDIENTE")</f>
        <v>CONFORME</v>
      </c>
      <c r="K1243" s="2">
        <f ca="1">IF(VLOOKUP(RANDBETWEEN(1,20),Tablas!$Q$6:$R$25,2,0)=0,"",Tabla1[[#This Row],[FECHA PROG.]]+VLOOKUP(RANDBETWEEN(1,20),Tablas!$Q$6:$R$25,2,0))</f>
        <v>43401</v>
      </c>
      <c r="L1243" s="7">
        <f ca="1">IF(Tabla1[[#This Row],[FECHA EJEC.]]="","",TIME(RANDBETWEEN(9,15),RANDBETWEEN(10,40),0))</f>
        <v>0.5493055555555556</v>
      </c>
      <c r="M1243" s="7">
        <f ca="1">IF(Tabla1[[#This Row],[FECHA EJEC.]]="","",Tabla1[[#This Row],[HORA INICIO]]+TIME(RANDBETWEEN(1,4),RANDBETWEEN(10,30),0))</f>
        <v>0.73055555555555562</v>
      </c>
      <c r="N1243" s="8">
        <f ca="1">IF(Tabla1[[#This Row],[FECHA EJEC.]]="","",HOUR(Tabla1[[#This Row],[HORA TERMINO]]-Tabla1[[#This Row],[HORA INICIO]])+MINUTE(Tabla1[[#This Row],[HORA TERMINO]]-Tabla1[[#This Row],[HORA INICIO]])/60)</f>
        <v>4.3499999999999996</v>
      </c>
      <c r="O1243" s="1" t="str">
        <f ca="1">IF(AND(K1243=I1243,J1243="CONFORME"),"FECHA CUMPLIDA",IF(J1243="STAND BY","STAND BY",IF(J1243=""," ",IF(Tabla1[[#This Row],[FECHA EJEC.]]="","PENDIENTE",CONCATENATE("RETRASO DE ",(K1243-I1243)," DIAS")))))</f>
        <v>RETRASO DE 3 DIAS</v>
      </c>
      <c r="P1243" s="2" t="str">
        <f ca="1">VLOOKUP(MONTH(Tabla1[[#This Row],[FECHA PROG.]]),Tabla2[],2,0)</f>
        <v>Oct</v>
      </c>
      <c r="Q1243" s="1">
        <f ca="1">YEAR(Tabla1[[#This Row],[FECHA PROG.]])</f>
        <v>2018</v>
      </c>
      <c r="R1243" s="8">
        <f ca="1">360-SUMIFS(Tabla1[HORAS],Tabla1[MÁQUINA],Tabla1[[#This Row],[MÁQUINA]],Tabla1[AÑO],Tabla1[[#This Row],[AÑO]],Tabla1[MES],Tabla1[[#This Row],[MES]])</f>
        <v>354.36666666666667</v>
      </c>
      <c r="S1243" s="17">
        <f ca="1">Tabla1[[#This Row],[HORAS DISPONIBLES]]/360</f>
        <v>0.98435185185185192</v>
      </c>
    </row>
    <row r="1244" spans="1:19" x14ac:dyDescent="0.2">
      <c r="A1244" s="1" t="s">
        <v>135</v>
      </c>
      <c r="B1244" s="1" t="s">
        <v>16</v>
      </c>
      <c r="C1244" s="1" t="str">
        <f ca="1">VLOOKUP(RANDBETWEEN(1,13),Tablas!$N$7:$O$19,2,0)</f>
        <v>TRACTORES</v>
      </c>
      <c r="D1244" s="1" t="s">
        <v>12</v>
      </c>
      <c r="E1244" s="1" t="s">
        <v>13</v>
      </c>
      <c r="F1244" s="1">
        <v>107</v>
      </c>
      <c r="G1244" s="1" t="s">
        <v>106</v>
      </c>
      <c r="H1244" s="1">
        <v>1420</v>
      </c>
      <c r="I1244" s="2">
        <f t="shared" ca="1" si="19"/>
        <v>43440</v>
      </c>
      <c r="J1244" s="1" t="str">
        <f ca="1">IFERROR(IF(YEAR(Tabla1[[#This Row],[FECHA EJEC.]])&gt;0,"CONFORME","STANDBY"),"PENDIENTE")</f>
        <v>CONFORME</v>
      </c>
      <c r="K1244" s="2">
        <f ca="1">IF(VLOOKUP(RANDBETWEEN(1,20),Tablas!$Q$6:$R$25,2,0)=0,"",Tabla1[[#This Row],[FECHA PROG.]]+VLOOKUP(RANDBETWEEN(1,20),Tablas!$Q$6:$R$25,2,0))</f>
        <v>43442</v>
      </c>
      <c r="L1244" s="7">
        <f ca="1">IF(Tabla1[[#This Row],[FECHA EJEC.]]="","",TIME(RANDBETWEEN(9,15),RANDBETWEEN(10,40),0))</f>
        <v>0.55763888888888891</v>
      </c>
      <c r="M1244" s="7">
        <f ca="1">IF(Tabla1[[#This Row],[FECHA EJEC.]]="","",Tabla1[[#This Row],[HORA INICIO]]+TIME(RANDBETWEEN(1,4),RANDBETWEEN(10,30),0))</f>
        <v>0.6958333333333333</v>
      </c>
      <c r="N1244" s="8">
        <f ca="1">IF(Tabla1[[#This Row],[FECHA EJEC.]]="","",HOUR(Tabla1[[#This Row],[HORA TERMINO]]-Tabla1[[#This Row],[HORA INICIO]])+MINUTE(Tabla1[[#This Row],[HORA TERMINO]]-Tabla1[[#This Row],[HORA INICIO]])/60)</f>
        <v>3.3166666666666664</v>
      </c>
      <c r="O1244" s="1" t="str">
        <f ca="1">IF(AND(K1244=I1244,J1244="CONFORME"),"FECHA CUMPLIDA",IF(J1244="STAND BY","STAND BY",IF(J1244=""," ",IF(Tabla1[[#This Row],[FECHA EJEC.]]="","PENDIENTE",CONCATENATE("RETRASO DE ",(K1244-I1244)," DIAS")))))</f>
        <v>RETRASO DE 2 DIAS</v>
      </c>
      <c r="P1244" s="2" t="str">
        <f ca="1">VLOOKUP(MONTH(Tabla1[[#This Row],[FECHA PROG.]]),Tabla2[],2,0)</f>
        <v>Dic</v>
      </c>
      <c r="Q1244" s="1">
        <f ca="1">YEAR(Tabla1[[#This Row],[FECHA PROG.]])</f>
        <v>2018</v>
      </c>
      <c r="R1244" s="8">
        <f ca="1">360-SUMIFS(Tabla1[HORAS],Tabla1[MÁQUINA],Tabla1[[#This Row],[MÁQUINA]],Tabla1[AÑO],Tabla1[[#This Row],[AÑO]],Tabla1[MES],Tabla1[[#This Row],[MES]])</f>
        <v>352.25</v>
      </c>
      <c r="S1244" s="17">
        <f ca="1">Tabla1[[#This Row],[HORAS DISPONIBLES]]/360</f>
        <v>0.97847222222222219</v>
      </c>
    </row>
    <row r="1245" spans="1:19" x14ac:dyDescent="0.2">
      <c r="A1245" s="1" t="s">
        <v>135</v>
      </c>
      <c r="B1245" s="1" t="s">
        <v>16</v>
      </c>
      <c r="C1245" s="1" t="str">
        <f ca="1">VLOOKUP(RANDBETWEEN(1,13),Tablas!$N$7:$O$19,2,0)</f>
        <v>RETROEXCAVADORA</v>
      </c>
      <c r="D1245" s="1" t="s">
        <v>12</v>
      </c>
      <c r="E1245" s="1" t="s">
        <v>18</v>
      </c>
      <c r="F1245" s="1">
        <v>107</v>
      </c>
      <c r="G1245" s="1" t="s">
        <v>106</v>
      </c>
      <c r="H1245" s="1">
        <v>1911</v>
      </c>
      <c r="I1245" s="2">
        <f t="shared" ca="1" si="19"/>
        <v>43504</v>
      </c>
      <c r="J1245" s="1" t="str">
        <f ca="1">IFERROR(IF(YEAR(Tabla1[[#This Row],[FECHA EJEC.]])&gt;0,"CONFORME","STANDBY"),"PENDIENTE")</f>
        <v>CONFORME</v>
      </c>
      <c r="K1245" s="2">
        <f ca="1">IF(VLOOKUP(RANDBETWEEN(1,20),Tablas!$Q$6:$R$25,2,0)=0,"",Tabla1[[#This Row],[FECHA PROG.]]+VLOOKUP(RANDBETWEEN(1,20),Tablas!$Q$6:$R$25,2,0))</f>
        <v>43507</v>
      </c>
      <c r="L1245" s="7">
        <f ca="1">IF(Tabla1[[#This Row],[FECHA EJEC.]]="","",TIME(RANDBETWEEN(9,15),RANDBETWEEN(10,40),0))</f>
        <v>0.47569444444444442</v>
      </c>
      <c r="M1245" s="7">
        <f ca="1">IF(Tabla1[[#This Row],[FECHA EJEC.]]="","",Tabla1[[#This Row],[HORA INICIO]]+TIME(RANDBETWEEN(1,4),RANDBETWEEN(10,30),0))</f>
        <v>0.57222222222222219</v>
      </c>
      <c r="N1245" s="8">
        <f ca="1">IF(Tabla1[[#This Row],[FECHA EJEC.]]="","",HOUR(Tabla1[[#This Row],[HORA TERMINO]]-Tabla1[[#This Row],[HORA INICIO]])+MINUTE(Tabla1[[#This Row],[HORA TERMINO]]-Tabla1[[#This Row],[HORA INICIO]])/60)</f>
        <v>2.3166666666666664</v>
      </c>
      <c r="O1245" s="1" t="str">
        <f ca="1">IF(AND(K1245=I1245,J1245="CONFORME"),"FECHA CUMPLIDA",IF(J1245="STAND BY","STAND BY",IF(J1245=""," ",IF(Tabla1[[#This Row],[FECHA EJEC.]]="","PENDIENTE",CONCATENATE("RETRASO DE ",(K1245-I1245)," DIAS")))))</f>
        <v>RETRASO DE 3 DIAS</v>
      </c>
      <c r="P1245" s="2" t="str">
        <f ca="1">VLOOKUP(MONTH(Tabla1[[#This Row],[FECHA PROG.]]),Tabla2[],2,0)</f>
        <v>Feb</v>
      </c>
      <c r="Q1245" s="1">
        <f ca="1">YEAR(Tabla1[[#This Row],[FECHA PROG.]])</f>
        <v>2019</v>
      </c>
      <c r="R1245" s="8">
        <f ca="1">360-SUMIFS(Tabla1[HORAS],Tabla1[MÁQUINA],Tabla1[[#This Row],[MÁQUINA]],Tabla1[AÑO],Tabla1[[#This Row],[AÑO]],Tabla1[MES],Tabla1[[#This Row],[MES]])</f>
        <v>343.5333333333333</v>
      </c>
      <c r="S1245" s="17">
        <f ca="1">Tabla1[[#This Row],[HORAS DISPONIBLES]]/360</f>
        <v>0.95425925925925914</v>
      </c>
    </row>
    <row r="1246" spans="1:19" x14ac:dyDescent="0.2">
      <c r="A1246" s="1" t="s">
        <v>188</v>
      </c>
      <c r="B1246" s="1" t="s">
        <v>35</v>
      </c>
      <c r="C1246" s="1" t="str">
        <f ca="1">VLOOKUP(RANDBETWEEN(1,13),Tablas!$N$7:$O$19,2,0)</f>
        <v>MOTONIVELADORA</v>
      </c>
      <c r="D1246" s="1" t="s">
        <v>12</v>
      </c>
      <c r="E1246" s="1" t="s">
        <v>13</v>
      </c>
      <c r="F1246" s="1">
        <v>106</v>
      </c>
      <c r="G1246" s="1" t="s">
        <v>14</v>
      </c>
      <c r="H1246" s="1">
        <v>1420</v>
      </c>
      <c r="I1246" s="2">
        <f t="shared" ca="1" si="19"/>
        <v>43230</v>
      </c>
      <c r="J1246" s="1" t="str">
        <f ca="1">IFERROR(IF(YEAR(Tabla1[[#This Row],[FECHA EJEC.]])&gt;0,"CONFORME","STANDBY"),"PENDIENTE")</f>
        <v>CONFORME</v>
      </c>
      <c r="K1246" s="2">
        <f ca="1">IF(VLOOKUP(RANDBETWEEN(1,20),Tablas!$Q$6:$R$25,2,0)=0,"",Tabla1[[#This Row],[FECHA PROG.]]+VLOOKUP(RANDBETWEEN(1,20),Tablas!$Q$6:$R$25,2,0))</f>
        <v>43231</v>
      </c>
      <c r="L1246" s="7">
        <f ca="1">IF(Tabla1[[#This Row],[FECHA EJEC.]]="","",TIME(RANDBETWEEN(9,15),RANDBETWEEN(10,40),0))</f>
        <v>0.64722222222222225</v>
      </c>
      <c r="M1246" s="7">
        <f ca="1">IF(Tabla1[[#This Row],[FECHA EJEC.]]="","",Tabla1[[#This Row],[HORA INICIO]]+TIME(RANDBETWEEN(1,4),RANDBETWEEN(10,30),0))</f>
        <v>0.6972222222222223</v>
      </c>
      <c r="N1246" s="8">
        <f ca="1">IF(Tabla1[[#This Row],[FECHA EJEC.]]="","",HOUR(Tabla1[[#This Row],[HORA TERMINO]]-Tabla1[[#This Row],[HORA INICIO]])+MINUTE(Tabla1[[#This Row],[HORA TERMINO]]-Tabla1[[#This Row],[HORA INICIO]])/60)</f>
        <v>1.2</v>
      </c>
      <c r="O1246" s="1" t="str">
        <f ca="1">IF(AND(K1246=I1246,J1246="CONFORME"),"FECHA CUMPLIDA",IF(J1246="STAND BY","STAND BY",IF(J1246=""," ",IF(Tabla1[[#This Row],[FECHA EJEC.]]="","PENDIENTE",CONCATENATE("RETRASO DE ",(K1246-I1246)," DIAS")))))</f>
        <v>RETRASO DE 1 DIAS</v>
      </c>
      <c r="P1246" s="2" t="str">
        <f ca="1">VLOOKUP(MONTH(Tabla1[[#This Row],[FECHA PROG.]]),Tabla2[],2,0)</f>
        <v>May</v>
      </c>
      <c r="Q1246" s="1">
        <f ca="1">YEAR(Tabla1[[#This Row],[FECHA PROG.]])</f>
        <v>2018</v>
      </c>
      <c r="R1246" s="8">
        <f ca="1">360-SUMIFS(Tabla1[HORAS],Tabla1[MÁQUINA],Tabla1[[#This Row],[MÁQUINA]],Tabla1[AÑO],Tabla1[[#This Row],[AÑO]],Tabla1[MES],Tabla1[[#This Row],[MES]])</f>
        <v>334.56666666666666</v>
      </c>
      <c r="S1246" s="17">
        <f ca="1">Tabla1[[#This Row],[HORAS DISPONIBLES]]/360</f>
        <v>0.92935185185185187</v>
      </c>
    </row>
    <row r="1247" spans="1:19" x14ac:dyDescent="0.2">
      <c r="A1247" s="1" t="s">
        <v>188</v>
      </c>
      <c r="B1247" s="1" t="s">
        <v>35</v>
      </c>
      <c r="C1247" s="1" t="str">
        <f ca="1">VLOOKUP(RANDBETWEEN(1,13),Tablas!$N$7:$O$19,2,0)</f>
        <v>MOTONIVELADORA</v>
      </c>
      <c r="D1247" s="1" t="s">
        <v>12</v>
      </c>
      <c r="E1247" s="1" t="s">
        <v>18</v>
      </c>
      <c r="F1247" s="1">
        <v>106</v>
      </c>
      <c r="G1247" s="1" t="s">
        <v>55</v>
      </c>
      <c r="H1247" s="1">
        <v>1911</v>
      </c>
      <c r="I1247" s="2">
        <f t="shared" ca="1" si="19"/>
        <v>43366</v>
      </c>
      <c r="J1247" s="1" t="str">
        <f ca="1">IFERROR(IF(YEAR(Tabla1[[#This Row],[FECHA EJEC.]])&gt;0,"CONFORME","STANDBY"),"PENDIENTE")</f>
        <v>CONFORME</v>
      </c>
      <c r="K1247" s="2">
        <f ca="1">IF(VLOOKUP(RANDBETWEEN(1,20),Tablas!$Q$6:$R$25,2,0)=0,"",Tabla1[[#This Row],[FECHA PROG.]]+VLOOKUP(RANDBETWEEN(1,20),Tablas!$Q$6:$R$25,2,0))</f>
        <v>43370</v>
      </c>
      <c r="L1247" s="7">
        <f ca="1">IF(Tabla1[[#This Row],[FECHA EJEC.]]="","",TIME(RANDBETWEEN(9,15),RANDBETWEEN(10,40),0))</f>
        <v>0.47361111111111109</v>
      </c>
      <c r="M1247" s="7">
        <f ca="1">IF(Tabla1[[#This Row],[FECHA EJEC.]]="","",Tabla1[[#This Row],[HORA INICIO]]+TIME(RANDBETWEEN(1,4),RANDBETWEEN(10,30),0))</f>
        <v>0.65833333333333333</v>
      </c>
      <c r="N1247" s="8">
        <f ca="1">IF(Tabla1[[#This Row],[FECHA EJEC.]]="","",HOUR(Tabla1[[#This Row],[HORA TERMINO]]-Tabla1[[#This Row],[HORA INICIO]])+MINUTE(Tabla1[[#This Row],[HORA TERMINO]]-Tabla1[[#This Row],[HORA INICIO]])/60)</f>
        <v>4.4333333333333336</v>
      </c>
      <c r="O1247" s="1" t="str">
        <f ca="1">IF(AND(K1247=I1247,J1247="CONFORME"),"FECHA CUMPLIDA",IF(J1247="STAND BY","STAND BY",IF(J1247=""," ",IF(Tabla1[[#This Row],[FECHA EJEC.]]="","PENDIENTE",CONCATENATE("RETRASO DE ",(K1247-I1247)," DIAS")))))</f>
        <v>RETRASO DE 4 DIAS</v>
      </c>
      <c r="P1247" s="2" t="str">
        <f ca="1">VLOOKUP(MONTH(Tabla1[[#This Row],[FECHA PROG.]]),Tabla2[],2,0)</f>
        <v>Set</v>
      </c>
      <c r="Q1247" s="1">
        <f ca="1">YEAR(Tabla1[[#This Row],[FECHA PROG.]])</f>
        <v>2018</v>
      </c>
      <c r="R1247" s="8">
        <f ca="1">360-SUMIFS(Tabla1[HORAS],Tabla1[MÁQUINA],Tabla1[[#This Row],[MÁQUINA]],Tabla1[AÑO],Tabla1[[#This Row],[AÑO]],Tabla1[MES],Tabla1[[#This Row],[MES]])</f>
        <v>350.76666666666665</v>
      </c>
      <c r="S1247" s="17">
        <f ca="1">Tabla1[[#This Row],[HORAS DISPONIBLES]]/360</f>
        <v>0.9743518518518518</v>
      </c>
    </row>
    <row r="1248" spans="1:19" x14ac:dyDescent="0.2">
      <c r="A1248" s="1" t="s">
        <v>145</v>
      </c>
      <c r="B1248" s="1" t="s">
        <v>39</v>
      </c>
      <c r="C1248" s="1" t="str">
        <f ca="1">VLOOKUP(RANDBETWEEN(1,13),Tablas!$N$7:$O$19,2,0)</f>
        <v>MOTOTRAILLA</v>
      </c>
      <c r="D1248" s="1" t="s">
        <v>12</v>
      </c>
      <c r="E1248" s="1" t="s">
        <v>21</v>
      </c>
      <c r="F1248" s="1">
        <v>107</v>
      </c>
      <c r="G1248" s="1" t="s">
        <v>106</v>
      </c>
      <c r="H1248" s="1">
        <v>2171</v>
      </c>
      <c r="I1248" s="2">
        <f t="shared" ca="1" si="19"/>
        <v>43158</v>
      </c>
      <c r="J1248" s="1" t="str">
        <f ca="1">IFERROR(IF(YEAR(Tabla1[[#This Row],[FECHA EJEC.]])&gt;0,"CONFORME","STANDBY"),"PENDIENTE")</f>
        <v>CONFORME</v>
      </c>
      <c r="K1248" s="2">
        <f ca="1">IF(VLOOKUP(RANDBETWEEN(1,20),Tablas!$Q$6:$R$25,2,0)=0,"",Tabla1[[#This Row],[FECHA PROG.]]+VLOOKUP(RANDBETWEEN(1,20),Tablas!$Q$6:$R$25,2,0))</f>
        <v>43159</v>
      </c>
      <c r="L1248" s="7">
        <f ca="1">IF(Tabla1[[#This Row],[FECHA EJEC.]]="","",TIME(RANDBETWEEN(9,15),RANDBETWEEN(10,40),0))</f>
        <v>0.38194444444444442</v>
      </c>
      <c r="M1248" s="7">
        <f ca="1">IF(Tabla1[[#This Row],[FECHA EJEC.]]="","",Tabla1[[#This Row],[HORA INICIO]]+TIME(RANDBETWEEN(1,4),RANDBETWEEN(10,30),0))</f>
        <v>0.56041666666666667</v>
      </c>
      <c r="N1248" s="8">
        <f ca="1">IF(Tabla1[[#This Row],[FECHA EJEC.]]="","",HOUR(Tabla1[[#This Row],[HORA TERMINO]]-Tabla1[[#This Row],[HORA INICIO]])+MINUTE(Tabla1[[#This Row],[HORA TERMINO]]-Tabla1[[#This Row],[HORA INICIO]])/60)</f>
        <v>4.2833333333333332</v>
      </c>
      <c r="O1248" s="1" t="str">
        <f ca="1">IF(AND(K1248=I1248,J1248="CONFORME"),"FECHA CUMPLIDA",IF(J1248="STAND BY","STAND BY",IF(J1248=""," ",IF(Tabla1[[#This Row],[FECHA EJEC.]]="","PENDIENTE",CONCATENATE("RETRASO DE ",(K1248-I1248)," DIAS")))))</f>
        <v>RETRASO DE 1 DIAS</v>
      </c>
      <c r="P1248" s="2" t="str">
        <f ca="1">VLOOKUP(MONTH(Tabla1[[#This Row],[FECHA PROG.]]),Tabla2[],2,0)</f>
        <v>Feb</v>
      </c>
      <c r="Q1248" s="1">
        <f ca="1">YEAR(Tabla1[[#This Row],[FECHA PROG.]])</f>
        <v>2018</v>
      </c>
      <c r="R1248" s="8">
        <f ca="1">360-SUMIFS(Tabla1[HORAS],Tabla1[MÁQUINA],Tabla1[[#This Row],[MÁQUINA]],Tabla1[AÑO],Tabla1[[#This Row],[AÑO]],Tabla1[MES],Tabla1[[#This Row],[MES]])</f>
        <v>347.93333333333334</v>
      </c>
      <c r="S1248" s="17">
        <f ca="1">Tabla1[[#This Row],[HORAS DISPONIBLES]]/360</f>
        <v>0.9664814814814815</v>
      </c>
    </row>
    <row r="1249" spans="1:19" x14ac:dyDescent="0.2">
      <c r="A1249" s="1" t="s">
        <v>146</v>
      </c>
      <c r="B1249" s="1" t="s">
        <v>40</v>
      </c>
      <c r="C1249" s="1" t="str">
        <f ca="1">VLOOKUP(RANDBETWEEN(1,13),Tablas!$N$7:$O$19,2,0)</f>
        <v>ESCREPA</v>
      </c>
      <c r="D1249" s="1" t="s">
        <v>12</v>
      </c>
      <c r="E1249" s="1" t="s">
        <v>24</v>
      </c>
      <c r="F1249" s="1">
        <v>201</v>
      </c>
      <c r="G1249" s="1" t="s">
        <v>25</v>
      </c>
      <c r="H1249" s="1">
        <v>1168</v>
      </c>
      <c r="I1249" s="2">
        <f t="shared" ca="1" si="19"/>
        <v>43384</v>
      </c>
      <c r="J1249" s="1" t="str">
        <f ca="1">IFERROR(IF(YEAR(Tabla1[[#This Row],[FECHA EJEC.]])&gt;0,"CONFORME","STANDBY"),"PENDIENTE")</f>
        <v>PENDIENTE</v>
      </c>
      <c r="K1249" s="2" t="str">
        <f ca="1">IF(VLOOKUP(RANDBETWEEN(1,20),Tablas!$Q$6:$R$25,2,0)=0,"",Tabla1[[#This Row],[FECHA PROG.]]+VLOOKUP(RANDBETWEEN(1,20),Tablas!$Q$6:$R$25,2,0))</f>
        <v/>
      </c>
      <c r="L1249" s="7" t="str">
        <f ca="1">IF(Tabla1[[#This Row],[FECHA EJEC.]]="","",TIME(RANDBETWEEN(9,15),RANDBETWEEN(10,40),0))</f>
        <v/>
      </c>
      <c r="M1249" s="7" t="str">
        <f ca="1">IF(Tabla1[[#This Row],[FECHA EJEC.]]="","",Tabla1[[#This Row],[HORA INICIO]]+TIME(RANDBETWEEN(1,4),RANDBETWEEN(10,30),0))</f>
        <v/>
      </c>
      <c r="N1249" s="8" t="str">
        <f ca="1">IF(Tabla1[[#This Row],[FECHA EJEC.]]="","",HOUR(Tabla1[[#This Row],[HORA TERMINO]]-Tabla1[[#This Row],[HORA INICIO]])+MINUTE(Tabla1[[#This Row],[HORA TERMINO]]-Tabla1[[#This Row],[HORA INICIO]])/60)</f>
        <v/>
      </c>
      <c r="O1249" s="1" t="str">
        <f ca="1">IF(AND(K1249=I1249,J1249="CONFORME"),"FECHA CUMPLIDA",IF(J1249="STAND BY","STAND BY",IF(J1249=""," ",IF(Tabla1[[#This Row],[FECHA EJEC.]]="","PENDIENTE",CONCATENATE("RETRASO DE ",(K1249-I1249)," DIAS")))))</f>
        <v>PENDIENTE</v>
      </c>
      <c r="P1249" s="2" t="str">
        <f ca="1">VLOOKUP(MONTH(Tabla1[[#This Row],[FECHA PROG.]]),Tabla2[],2,0)</f>
        <v>Oct</v>
      </c>
      <c r="Q1249" s="1">
        <f ca="1">YEAR(Tabla1[[#This Row],[FECHA PROG.]])</f>
        <v>2018</v>
      </c>
      <c r="R1249" s="8">
        <f ca="1">360-SUMIFS(Tabla1[HORAS],Tabla1[MÁQUINA],Tabla1[[#This Row],[MÁQUINA]],Tabla1[AÑO],Tabla1[[#This Row],[AÑO]],Tabla1[MES],Tabla1[[#This Row],[MES]])</f>
        <v>351.56666666666666</v>
      </c>
      <c r="S1249" s="17">
        <f ca="1">Tabla1[[#This Row],[HORAS DISPONIBLES]]/360</f>
        <v>0.97657407407407404</v>
      </c>
    </row>
    <row r="1250" spans="1:19" x14ac:dyDescent="0.2">
      <c r="A1250" s="1" t="s">
        <v>134</v>
      </c>
      <c r="B1250" s="1" t="s">
        <v>44</v>
      </c>
      <c r="C1250" s="1" t="str">
        <f ca="1">VLOOKUP(RANDBETWEEN(1,13),Tablas!$N$7:$O$19,2,0)</f>
        <v>CISTERNAS DE AGUA</v>
      </c>
      <c r="D1250" s="1" t="s">
        <v>12</v>
      </c>
      <c r="E1250" s="1" t="s">
        <v>13</v>
      </c>
      <c r="F1250" s="1">
        <v>107</v>
      </c>
      <c r="G1250" s="1" t="s">
        <v>14</v>
      </c>
      <c r="H1250" s="1">
        <v>1420</v>
      </c>
      <c r="I1250" s="2">
        <f t="shared" ca="1" si="19"/>
        <v>43212</v>
      </c>
      <c r="J1250" s="1" t="str">
        <f ca="1">IFERROR(IF(YEAR(Tabla1[[#This Row],[FECHA EJEC.]])&gt;0,"CONFORME","STANDBY"),"PENDIENTE")</f>
        <v>CONFORME</v>
      </c>
      <c r="K1250" s="2">
        <f ca="1">IF(VLOOKUP(RANDBETWEEN(1,20),Tablas!$Q$6:$R$25,2,0)=0,"",Tabla1[[#This Row],[FECHA PROG.]]+VLOOKUP(RANDBETWEEN(1,20),Tablas!$Q$6:$R$25,2,0))</f>
        <v>43213</v>
      </c>
      <c r="L1250" s="7">
        <f ca="1">IF(Tabla1[[#This Row],[FECHA EJEC.]]="","",TIME(RANDBETWEEN(9,15),RANDBETWEEN(10,40),0))</f>
        <v>0.44097222222222221</v>
      </c>
      <c r="M1250" s="7">
        <f ca="1">IF(Tabla1[[#This Row],[FECHA EJEC.]]="","",Tabla1[[#This Row],[HORA INICIO]]+TIME(RANDBETWEEN(1,4),RANDBETWEEN(10,30),0))</f>
        <v>0.62361111111111112</v>
      </c>
      <c r="N1250" s="8">
        <f ca="1">IF(Tabla1[[#This Row],[FECHA EJEC.]]="","",HOUR(Tabla1[[#This Row],[HORA TERMINO]]-Tabla1[[#This Row],[HORA INICIO]])+MINUTE(Tabla1[[#This Row],[HORA TERMINO]]-Tabla1[[#This Row],[HORA INICIO]])/60)</f>
        <v>4.3833333333333337</v>
      </c>
      <c r="O1250" s="1" t="str">
        <f ca="1">IF(AND(K1250=I1250,J1250="CONFORME"),"FECHA CUMPLIDA",IF(J1250="STAND BY","STAND BY",IF(J1250=""," ",IF(Tabla1[[#This Row],[FECHA EJEC.]]="","PENDIENTE",CONCATENATE("RETRASO DE ",(K1250-I1250)," DIAS")))))</f>
        <v>RETRASO DE 1 DIAS</v>
      </c>
      <c r="P1250" s="2" t="str">
        <f ca="1">VLOOKUP(MONTH(Tabla1[[#This Row],[FECHA PROG.]]),Tabla2[],2,0)</f>
        <v>Abr</v>
      </c>
      <c r="Q1250" s="1">
        <f ca="1">YEAR(Tabla1[[#This Row],[FECHA PROG.]])</f>
        <v>2018</v>
      </c>
      <c r="R1250" s="8">
        <f ca="1">360-SUMIFS(Tabla1[HORAS],Tabla1[MÁQUINA],Tabla1[[#This Row],[MÁQUINA]],Tabla1[AÑO],Tabla1[[#This Row],[AÑO]],Tabla1[MES],Tabla1[[#This Row],[MES]])</f>
        <v>355.61666666666667</v>
      </c>
      <c r="S1250" s="17">
        <f ca="1">Tabla1[[#This Row],[HORAS DISPONIBLES]]/360</f>
        <v>0.98782407407407413</v>
      </c>
    </row>
    <row r="1251" spans="1:19" x14ac:dyDescent="0.2">
      <c r="A1251" s="1" t="s">
        <v>153</v>
      </c>
      <c r="B1251" s="1" t="s">
        <v>57</v>
      </c>
      <c r="C1251" s="1" t="str">
        <f ca="1">VLOOKUP(RANDBETWEEN(1,13),Tablas!$N$7:$O$19,2,0)</f>
        <v>RETROEXCAVADORA</v>
      </c>
      <c r="E1251" s="1" t="s">
        <v>21</v>
      </c>
      <c r="F1251" s="1">
        <v>107</v>
      </c>
      <c r="G1251" s="1" t="s">
        <v>106</v>
      </c>
      <c r="H1251" s="1">
        <v>2171</v>
      </c>
      <c r="I1251" s="2">
        <f t="shared" ca="1" si="19"/>
        <v>43437</v>
      </c>
      <c r="J1251" s="1" t="str">
        <f ca="1">IFERROR(IF(YEAR(Tabla1[[#This Row],[FECHA EJEC.]])&gt;0,"CONFORME","STANDBY"),"PENDIENTE")</f>
        <v>CONFORME</v>
      </c>
      <c r="K1251" s="2">
        <f ca="1">IF(VLOOKUP(RANDBETWEEN(1,20),Tablas!$Q$6:$R$25,2,0)=0,"",Tabla1[[#This Row],[FECHA PROG.]]+VLOOKUP(RANDBETWEEN(1,20),Tablas!$Q$6:$R$25,2,0))</f>
        <v>43437</v>
      </c>
      <c r="L1251" s="7">
        <f ca="1">IF(Tabla1[[#This Row],[FECHA EJEC.]]="","",TIME(RANDBETWEEN(9,15),RANDBETWEEN(10,40),0))</f>
        <v>0.42430555555555555</v>
      </c>
      <c r="M1251" s="7">
        <f ca="1">IF(Tabla1[[#This Row],[FECHA EJEC.]]="","",Tabla1[[#This Row],[HORA INICIO]]+TIME(RANDBETWEEN(1,4),RANDBETWEEN(10,30),0))</f>
        <v>0.61041666666666661</v>
      </c>
      <c r="N1251" s="8">
        <f ca="1">IF(Tabla1[[#This Row],[FECHA EJEC.]]="","",HOUR(Tabla1[[#This Row],[HORA TERMINO]]-Tabla1[[#This Row],[HORA INICIO]])+MINUTE(Tabla1[[#This Row],[HORA TERMINO]]-Tabla1[[#This Row],[HORA INICIO]])/60)</f>
        <v>4.4666666666666668</v>
      </c>
      <c r="O1251" s="1" t="str">
        <f ca="1">IF(AND(K1251=I1251,J1251="CONFORME"),"FECHA CUMPLIDA",IF(J1251="STAND BY","STAND BY",IF(J1251=""," ",IF(Tabla1[[#This Row],[FECHA EJEC.]]="","PENDIENTE",CONCATENATE("RETRASO DE ",(K1251-I1251)," DIAS")))))</f>
        <v>FECHA CUMPLIDA</v>
      </c>
      <c r="P1251" s="2" t="str">
        <f ca="1">VLOOKUP(MONTH(Tabla1[[#This Row],[FECHA PROG.]]),Tabla2[],2,0)</f>
        <v>Dic</v>
      </c>
      <c r="Q1251" s="1">
        <f ca="1">YEAR(Tabla1[[#This Row],[FECHA PROG.]])</f>
        <v>2018</v>
      </c>
      <c r="R1251" s="8">
        <f ca="1">360-SUMIFS(Tabla1[HORAS],Tabla1[MÁQUINA],Tabla1[[#This Row],[MÁQUINA]],Tabla1[AÑO],Tabla1[[#This Row],[AÑO]],Tabla1[MES],Tabla1[[#This Row],[MES]])</f>
        <v>354.36666666666667</v>
      </c>
      <c r="S1251" s="17">
        <f ca="1">Tabla1[[#This Row],[HORAS DISPONIBLES]]/360</f>
        <v>0.98435185185185192</v>
      </c>
    </row>
    <row r="1252" spans="1:19" x14ac:dyDescent="0.2">
      <c r="A1252" s="1" t="s">
        <v>170</v>
      </c>
      <c r="B1252" s="1" t="s">
        <v>80</v>
      </c>
      <c r="C1252" s="1" t="str">
        <f ca="1">VLOOKUP(RANDBETWEEN(1,13),Tablas!$N$7:$O$19,2,0)</f>
        <v>MOTOTRAILLA</v>
      </c>
      <c r="E1252" s="1" t="s">
        <v>18</v>
      </c>
      <c r="F1252" s="1">
        <v>201</v>
      </c>
      <c r="G1252" s="1" t="s">
        <v>55</v>
      </c>
      <c r="H1252" s="1">
        <v>1911</v>
      </c>
      <c r="I1252" s="2">
        <f t="shared" ca="1" si="19"/>
        <v>43349</v>
      </c>
      <c r="J1252" s="1" t="str">
        <f ca="1">IFERROR(IF(YEAR(Tabla1[[#This Row],[FECHA EJEC.]])&gt;0,"CONFORME","STANDBY"),"PENDIENTE")</f>
        <v>PENDIENTE</v>
      </c>
      <c r="K1252" s="2" t="str">
        <f ca="1">IF(VLOOKUP(RANDBETWEEN(1,20),Tablas!$Q$6:$R$25,2,0)=0,"",Tabla1[[#This Row],[FECHA PROG.]]+VLOOKUP(RANDBETWEEN(1,20),Tablas!$Q$6:$R$25,2,0))</f>
        <v/>
      </c>
      <c r="L1252" s="7" t="str">
        <f ca="1">IF(Tabla1[[#This Row],[FECHA EJEC.]]="","",TIME(RANDBETWEEN(9,15),RANDBETWEEN(10,40),0))</f>
        <v/>
      </c>
      <c r="M1252" s="7" t="str">
        <f ca="1">IF(Tabla1[[#This Row],[FECHA EJEC.]]="","",Tabla1[[#This Row],[HORA INICIO]]+TIME(RANDBETWEEN(1,4),RANDBETWEEN(10,30),0))</f>
        <v/>
      </c>
      <c r="N1252" s="8" t="str">
        <f ca="1">IF(Tabla1[[#This Row],[FECHA EJEC.]]="","",HOUR(Tabla1[[#This Row],[HORA TERMINO]]-Tabla1[[#This Row],[HORA INICIO]])+MINUTE(Tabla1[[#This Row],[HORA TERMINO]]-Tabla1[[#This Row],[HORA INICIO]])/60)</f>
        <v/>
      </c>
      <c r="O1252" s="1" t="str">
        <f ca="1">IF(AND(K1252=I1252,J1252="CONFORME"),"FECHA CUMPLIDA",IF(J1252="STAND BY","STAND BY",IF(J1252=""," ",IF(Tabla1[[#This Row],[FECHA EJEC.]]="","PENDIENTE",CONCATENATE("RETRASO DE ",(K1252-I1252)," DIAS")))))</f>
        <v>PENDIENTE</v>
      </c>
      <c r="P1252" s="2" t="str">
        <f ca="1">VLOOKUP(MONTH(Tabla1[[#This Row],[FECHA PROG.]]),Tabla2[],2,0)</f>
        <v>Set</v>
      </c>
      <c r="Q1252" s="1">
        <f ca="1">YEAR(Tabla1[[#This Row],[FECHA PROG.]])</f>
        <v>2018</v>
      </c>
      <c r="R1252" s="8">
        <f ca="1">360-SUMIFS(Tabla1[HORAS],Tabla1[MÁQUINA],Tabla1[[#This Row],[MÁQUINA]],Tabla1[AÑO],Tabla1[[#This Row],[AÑO]],Tabla1[MES],Tabla1[[#This Row],[MES]])</f>
        <v>358.55</v>
      </c>
      <c r="S1252" s="17">
        <f ca="1">Tabla1[[#This Row],[HORAS DISPONIBLES]]/360</f>
        <v>0.99597222222222226</v>
      </c>
    </row>
    <row r="1253" spans="1:19" x14ac:dyDescent="0.2">
      <c r="A1253" s="1" t="s">
        <v>171</v>
      </c>
      <c r="B1253" s="1" t="s">
        <v>81</v>
      </c>
      <c r="C1253" s="1" t="str">
        <f ca="1">VLOOKUP(RANDBETWEEN(1,13),Tablas!$N$7:$O$19,2,0)</f>
        <v>LAS VOLQUETAS</v>
      </c>
      <c r="E1253" s="1" t="s">
        <v>18</v>
      </c>
      <c r="F1253" s="1">
        <v>201</v>
      </c>
      <c r="G1253" s="1" t="s">
        <v>55</v>
      </c>
      <c r="H1253" s="1">
        <v>1911</v>
      </c>
      <c r="I1253" s="2">
        <f t="shared" ca="1" si="19"/>
        <v>43512</v>
      </c>
      <c r="J1253" s="1" t="str">
        <f ca="1">IFERROR(IF(YEAR(Tabla1[[#This Row],[FECHA EJEC.]])&gt;0,"CONFORME","STANDBY"),"PENDIENTE")</f>
        <v>CONFORME</v>
      </c>
      <c r="K1253" s="2">
        <f ca="1">IF(VLOOKUP(RANDBETWEEN(1,20),Tablas!$Q$6:$R$25,2,0)=0,"",Tabla1[[#This Row],[FECHA PROG.]]+VLOOKUP(RANDBETWEEN(1,20),Tablas!$Q$6:$R$25,2,0))</f>
        <v>43515</v>
      </c>
      <c r="L1253" s="7">
        <f ca="1">IF(Tabla1[[#This Row],[FECHA EJEC.]]="","",TIME(RANDBETWEEN(9,15),RANDBETWEEN(10,40),0))</f>
        <v>0.4236111111111111</v>
      </c>
      <c r="M1253" s="7">
        <f ca="1">IF(Tabla1[[#This Row],[FECHA EJEC.]]="","",Tabla1[[#This Row],[HORA INICIO]]+TIME(RANDBETWEEN(1,4),RANDBETWEEN(10,30),0))</f>
        <v>0.51458333333333328</v>
      </c>
      <c r="N1253" s="8">
        <f ca="1">IF(Tabla1[[#This Row],[FECHA EJEC.]]="","",HOUR(Tabla1[[#This Row],[HORA TERMINO]]-Tabla1[[#This Row],[HORA INICIO]])+MINUTE(Tabla1[[#This Row],[HORA TERMINO]]-Tabla1[[#This Row],[HORA INICIO]])/60)</f>
        <v>2.1833333333333331</v>
      </c>
      <c r="O1253" s="1" t="str">
        <f ca="1">IF(AND(K1253=I1253,J1253="CONFORME"),"FECHA CUMPLIDA",IF(J1253="STAND BY","STAND BY",IF(J1253=""," ",IF(Tabla1[[#This Row],[FECHA EJEC.]]="","PENDIENTE",CONCATENATE("RETRASO DE ",(K1253-I1253)," DIAS")))))</f>
        <v>RETRASO DE 3 DIAS</v>
      </c>
      <c r="P1253" s="2" t="str">
        <f ca="1">VLOOKUP(MONTH(Tabla1[[#This Row],[FECHA PROG.]]),Tabla2[],2,0)</f>
        <v>Feb</v>
      </c>
      <c r="Q1253" s="1">
        <f ca="1">YEAR(Tabla1[[#This Row],[FECHA PROG.]])</f>
        <v>2019</v>
      </c>
      <c r="R1253" s="8">
        <f ca="1">360-SUMIFS(Tabla1[HORAS],Tabla1[MÁQUINA],Tabla1[[#This Row],[MÁQUINA]],Tabla1[AÑO],Tabla1[[#This Row],[AÑO]],Tabla1[MES],Tabla1[[#This Row],[MES]])</f>
        <v>353.45</v>
      </c>
      <c r="S1253" s="17">
        <f ca="1">Tabla1[[#This Row],[HORAS DISPONIBLES]]/360</f>
        <v>0.98180555555555549</v>
      </c>
    </row>
    <row r="1254" spans="1:19" x14ac:dyDescent="0.2">
      <c r="A1254" s="1" t="s">
        <v>172</v>
      </c>
      <c r="B1254" s="1" t="s">
        <v>82</v>
      </c>
      <c r="C1254" s="1" t="str">
        <f ca="1">VLOOKUP(RANDBETWEEN(1,13),Tablas!$N$7:$O$19,2,0)</f>
        <v>ESCREPA</v>
      </c>
      <c r="E1254" s="1" t="s">
        <v>18</v>
      </c>
      <c r="F1254" s="1">
        <v>201</v>
      </c>
      <c r="G1254" s="1" t="s">
        <v>55</v>
      </c>
      <c r="H1254" s="1">
        <v>1911</v>
      </c>
      <c r="I1254" s="2">
        <f t="shared" ca="1" si="19"/>
        <v>43134</v>
      </c>
      <c r="J1254" s="1" t="str">
        <f ca="1">IFERROR(IF(YEAR(Tabla1[[#This Row],[FECHA EJEC.]])&gt;0,"CONFORME","STANDBY"),"PENDIENTE")</f>
        <v>CONFORME</v>
      </c>
      <c r="K1254" s="2">
        <f ca="1">IF(VLOOKUP(RANDBETWEEN(1,20),Tablas!$Q$6:$R$25,2,0)=0,"",Tabla1[[#This Row],[FECHA PROG.]]+VLOOKUP(RANDBETWEEN(1,20),Tablas!$Q$6:$R$25,2,0))</f>
        <v>43135</v>
      </c>
      <c r="L1254" s="7">
        <f ca="1">IF(Tabla1[[#This Row],[FECHA EJEC.]]="","",TIME(RANDBETWEEN(9,15),RANDBETWEEN(10,40),0))</f>
        <v>0.5180555555555556</v>
      </c>
      <c r="M1254" s="7">
        <f ca="1">IF(Tabla1[[#This Row],[FECHA EJEC.]]="","",Tabla1[[#This Row],[HORA INICIO]]+TIME(RANDBETWEEN(1,4),RANDBETWEEN(10,30),0))</f>
        <v>0.57638888888888895</v>
      </c>
      <c r="N1254" s="8">
        <f ca="1">IF(Tabla1[[#This Row],[FECHA EJEC.]]="","",HOUR(Tabla1[[#This Row],[HORA TERMINO]]-Tabla1[[#This Row],[HORA INICIO]])+MINUTE(Tabla1[[#This Row],[HORA TERMINO]]-Tabla1[[#This Row],[HORA INICIO]])/60)</f>
        <v>1.4</v>
      </c>
      <c r="O1254" s="1" t="str">
        <f ca="1">IF(AND(K1254=I1254,J1254="CONFORME"),"FECHA CUMPLIDA",IF(J1254="STAND BY","STAND BY",IF(J1254=""," ",IF(Tabla1[[#This Row],[FECHA EJEC.]]="","PENDIENTE",CONCATENATE("RETRASO DE ",(K1254-I1254)," DIAS")))))</f>
        <v>RETRASO DE 1 DIAS</v>
      </c>
      <c r="P1254" s="2" t="str">
        <f ca="1">VLOOKUP(MONTH(Tabla1[[#This Row],[FECHA PROG.]]),Tabla2[],2,0)</f>
        <v>Feb</v>
      </c>
      <c r="Q1254" s="1">
        <f ca="1">YEAR(Tabla1[[#This Row],[FECHA PROG.]])</f>
        <v>2018</v>
      </c>
      <c r="R1254" s="8">
        <f ca="1">360-SUMIFS(Tabla1[HORAS],Tabla1[MÁQUINA],Tabla1[[#This Row],[MÁQUINA]],Tabla1[AÑO],Tabla1[[#This Row],[AÑO]],Tabla1[MES],Tabla1[[#This Row],[MES]])</f>
        <v>358.6</v>
      </c>
      <c r="S1254" s="17">
        <f ca="1">Tabla1[[#This Row],[HORAS DISPONIBLES]]/360</f>
        <v>0.99611111111111117</v>
      </c>
    </row>
    <row r="1255" spans="1:19" x14ac:dyDescent="0.2">
      <c r="A1255" s="1" t="s">
        <v>173</v>
      </c>
      <c r="B1255" s="1" t="s">
        <v>83</v>
      </c>
      <c r="C1255" s="1" t="str">
        <f ca="1">VLOOKUP(RANDBETWEEN(1,13),Tablas!$N$7:$O$19,2,0)</f>
        <v>LAS VOLQUETAS</v>
      </c>
      <c r="E1255" s="1" t="s">
        <v>18</v>
      </c>
      <c r="F1255" s="1">
        <v>201</v>
      </c>
      <c r="G1255" s="1" t="s">
        <v>55</v>
      </c>
      <c r="H1255" s="1">
        <v>1911</v>
      </c>
      <c r="I1255" s="2">
        <f t="shared" ca="1" si="19"/>
        <v>43548</v>
      </c>
      <c r="J1255" s="1" t="str">
        <f ca="1">IFERROR(IF(YEAR(Tabla1[[#This Row],[FECHA EJEC.]])&gt;0,"CONFORME","STANDBY"),"PENDIENTE")</f>
        <v>CONFORME</v>
      </c>
      <c r="K1255" s="2">
        <f ca="1">IF(VLOOKUP(RANDBETWEEN(1,20),Tablas!$Q$6:$R$25,2,0)=0,"",Tabla1[[#This Row],[FECHA PROG.]]+VLOOKUP(RANDBETWEEN(1,20),Tablas!$Q$6:$R$25,2,0))</f>
        <v>43550</v>
      </c>
      <c r="L1255" s="7">
        <f ca="1">IF(Tabla1[[#This Row],[FECHA EJEC.]]="","",TIME(RANDBETWEEN(9,15),RANDBETWEEN(10,40),0))</f>
        <v>0.64444444444444449</v>
      </c>
      <c r="M1255" s="7">
        <f ca="1">IF(Tabla1[[#This Row],[FECHA EJEC.]]="","",Tabla1[[#This Row],[HORA INICIO]]+TIME(RANDBETWEEN(1,4),RANDBETWEEN(10,30),0))</f>
        <v>0.74513888888888891</v>
      </c>
      <c r="N1255" s="8">
        <f ca="1">IF(Tabla1[[#This Row],[FECHA EJEC.]]="","",HOUR(Tabla1[[#This Row],[HORA TERMINO]]-Tabla1[[#This Row],[HORA INICIO]])+MINUTE(Tabla1[[#This Row],[HORA TERMINO]]-Tabla1[[#This Row],[HORA INICIO]])/60)</f>
        <v>2.4166666666666665</v>
      </c>
      <c r="O1255" s="1" t="str">
        <f ca="1">IF(AND(K1255=I1255,J1255="CONFORME"),"FECHA CUMPLIDA",IF(J1255="STAND BY","STAND BY",IF(J1255=""," ",IF(Tabla1[[#This Row],[FECHA EJEC.]]="","PENDIENTE",CONCATENATE("RETRASO DE ",(K1255-I1255)," DIAS")))))</f>
        <v>RETRASO DE 2 DIAS</v>
      </c>
      <c r="P1255" s="2" t="str">
        <f ca="1">VLOOKUP(MONTH(Tabla1[[#This Row],[FECHA PROG.]]),Tabla2[],2,0)</f>
        <v>Mar</v>
      </c>
      <c r="Q1255" s="1">
        <f ca="1">YEAR(Tabla1[[#This Row],[FECHA PROG.]])</f>
        <v>2019</v>
      </c>
      <c r="R1255" s="8">
        <f ca="1">360-SUMIFS(Tabla1[HORAS],Tabla1[MÁQUINA],Tabla1[[#This Row],[MÁQUINA]],Tabla1[AÑO],Tabla1[[#This Row],[AÑO]],Tabla1[MES],Tabla1[[#This Row],[MES]])</f>
        <v>353.28333333333336</v>
      </c>
      <c r="S1255" s="17">
        <f ca="1">Tabla1[[#This Row],[HORAS DISPONIBLES]]/360</f>
        <v>0.98134259259259271</v>
      </c>
    </row>
    <row r="1256" spans="1:19" x14ac:dyDescent="0.2">
      <c r="A1256" s="1" t="s">
        <v>174</v>
      </c>
      <c r="B1256" s="1" t="s">
        <v>84</v>
      </c>
      <c r="C1256" s="1" t="str">
        <f ca="1">VLOOKUP(RANDBETWEEN(1,13),Tablas!$N$7:$O$19,2,0)</f>
        <v>ESCREPA</v>
      </c>
      <c r="E1256" s="1" t="s">
        <v>18</v>
      </c>
      <c r="F1256" s="1">
        <v>201</v>
      </c>
      <c r="G1256" s="1" t="s">
        <v>55</v>
      </c>
      <c r="H1256" s="1">
        <v>1911</v>
      </c>
      <c r="I1256" s="2">
        <f t="shared" ca="1" si="19"/>
        <v>43383</v>
      </c>
      <c r="J1256" s="1" t="str">
        <f ca="1">IFERROR(IF(YEAR(Tabla1[[#This Row],[FECHA EJEC.]])&gt;0,"CONFORME","STANDBY"),"PENDIENTE")</f>
        <v>PENDIENTE</v>
      </c>
      <c r="K1256" s="2" t="str">
        <f ca="1">IF(VLOOKUP(RANDBETWEEN(1,20),Tablas!$Q$6:$R$25,2,0)=0,"",Tabla1[[#This Row],[FECHA PROG.]]+VLOOKUP(RANDBETWEEN(1,20),Tablas!$Q$6:$R$25,2,0))</f>
        <v/>
      </c>
      <c r="L1256" s="7" t="str">
        <f ca="1">IF(Tabla1[[#This Row],[FECHA EJEC.]]="","",TIME(RANDBETWEEN(9,15),RANDBETWEEN(10,40),0))</f>
        <v/>
      </c>
      <c r="M1256" s="7" t="str">
        <f ca="1">IF(Tabla1[[#This Row],[FECHA EJEC.]]="","",Tabla1[[#This Row],[HORA INICIO]]+TIME(RANDBETWEEN(1,4),RANDBETWEEN(10,30),0))</f>
        <v/>
      </c>
      <c r="N1256" s="8" t="str">
        <f ca="1">IF(Tabla1[[#This Row],[FECHA EJEC.]]="","",HOUR(Tabla1[[#This Row],[HORA TERMINO]]-Tabla1[[#This Row],[HORA INICIO]])+MINUTE(Tabla1[[#This Row],[HORA TERMINO]]-Tabla1[[#This Row],[HORA INICIO]])/60)</f>
        <v/>
      </c>
      <c r="O1256" s="1" t="str">
        <f ca="1">IF(AND(K1256=I1256,J1256="CONFORME"),"FECHA CUMPLIDA",IF(J1256="STAND BY","STAND BY",IF(J1256=""," ",IF(Tabla1[[#This Row],[FECHA EJEC.]]="","PENDIENTE",CONCATENATE("RETRASO DE ",(K1256-I1256)," DIAS")))))</f>
        <v>PENDIENTE</v>
      </c>
      <c r="P1256" s="2" t="str">
        <f ca="1">VLOOKUP(MONTH(Tabla1[[#This Row],[FECHA PROG.]]),Tabla2[],2,0)</f>
        <v>Oct</v>
      </c>
      <c r="Q1256" s="1">
        <f ca="1">YEAR(Tabla1[[#This Row],[FECHA PROG.]])</f>
        <v>2018</v>
      </c>
      <c r="R1256" s="8">
        <f ca="1">360-SUMIFS(Tabla1[HORAS],Tabla1[MÁQUINA],Tabla1[[#This Row],[MÁQUINA]],Tabla1[AÑO],Tabla1[[#This Row],[AÑO]],Tabla1[MES],Tabla1[[#This Row],[MES]])</f>
        <v>360</v>
      </c>
      <c r="S1256" s="17">
        <f ca="1">Tabla1[[#This Row],[HORAS DISPONIBLES]]/360</f>
        <v>1</v>
      </c>
    </row>
    <row r="1257" spans="1:19" x14ac:dyDescent="0.2">
      <c r="A1257" s="1" t="s">
        <v>175</v>
      </c>
      <c r="B1257" s="1" t="s">
        <v>85</v>
      </c>
      <c r="C1257" s="1" t="str">
        <f ca="1">VLOOKUP(RANDBETWEEN(1,13),Tablas!$N$7:$O$19,2,0)</f>
        <v>EXCAVADORA</v>
      </c>
      <c r="E1257" s="1" t="s">
        <v>18</v>
      </c>
      <c r="F1257" s="1">
        <v>201</v>
      </c>
      <c r="G1257" s="1" t="s">
        <v>55</v>
      </c>
      <c r="H1257" s="1">
        <v>1911</v>
      </c>
      <c r="I1257" s="2">
        <f t="shared" ca="1" si="19"/>
        <v>43269</v>
      </c>
      <c r="J1257" s="1" t="str">
        <f ca="1">IFERROR(IF(YEAR(Tabla1[[#This Row],[FECHA EJEC.]])&gt;0,"CONFORME","STANDBY"),"PENDIENTE")</f>
        <v>CONFORME</v>
      </c>
      <c r="K1257" s="2">
        <f ca="1">IF(VLOOKUP(RANDBETWEEN(1,20),Tablas!$Q$6:$R$25,2,0)=0,"",Tabla1[[#This Row],[FECHA PROG.]]+VLOOKUP(RANDBETWEEN(1,20),Tablas!$Q$6:$R$25,2,0))</f>
        <v>43270</v>
      </c>
      <c r="L1257" s="7">
        <f ca="1">IF(Tabla1[[#This Row],[FECHA EJEC.]]="","",TIME(RANDBETWEEN(9,15),RANDBETWEEN(10,40),0))</f>
        <v>0.39166666666666666</v>
      </c>
      <c r="M1257" s="7">
        <f ca="1">IF(Tabla1[[#This Row],[FECHA EJEC.]]="","",Tabla1[[#This Row],[HORA INICIO]]+TIME(RANDBETWEEN(1,4),RANDBETWEEN(10,30),0))</f>
        <v>0.49236111111111114</v>
      </c>
      <c r="N1257" s="8">
        <f ca="1">IF(Tabla1[[#This Row],[FECHA EJEC.]]="","",HOUR(Tabla1[[#This Row],[HORA TERMINO]]-Tabla1[[#This Row],[HORA INICIO]])+MINUTE(Tabla1[[#This Row],[HORA TERMINO]]-Tabla1[[#This Row],[HORA INICIO]])/60)</f>
        <v>2.4166666666666665</v>
      </c>
      <c r="O1257" s="1" t="str">
        <f ca="1">IF(AND(K1257=I1257,J1257="CONFORME"),"FECHA CUMPLIDA",IF(J1257="STAND BY","STAND BY",IF(J1257=""," ",IF(Tabla1[[#This Row],[FECHA EJEC.]]="","PENDIENTE",CONCATENATE("RETRASO DE ",(K1257-I1257)," DIAS")))))</f>
        <v>RETRASO DE 1 DIAS</v>
      </c>
      <c r="P1257" s="2" t="str">
        <f ca="1">VLOOKUP(MONTH(Tabla1[[#This Row],[FECHA PROG.]]),Tabla2[],2,0)</f>
        <v>Jun</v>
      </c>
      <c r="Q1257" s="1">
        <f ca="1">YEAR(Tabla1[[#This Row],[FECHA PROG.]])</f>
        <v>2018</v>
      </c>
      <c r="R1257" s="8">
        <f ca="1">360-SUMIFS(Tabla1[HORAS],Tabla1[MÁQUINA],Tabla1[[#This Row],[MÁQUINA]],Tabla1[AÑO],Tabla1[[#This Row],[AÑO]],Tabla1[MES],Tabla1[[#This Row],[MES]])</f>
        <v>357.58333333333331</v>
      </c>
      <c r="S1257" s="17">
        <f ca="1">Tabla1[[#This Row],[HORAS DISPONIBLES]]/360</f>
        <v>0.99328703703703702</v>
      </c>
    </row>
    <row r="1258" spans="1:19" x14ac:dyDescent="0.2">
      <c r="A1258" s="1" t="s">
        <v>194</v>
      </c>
      <c r="B1258" s="1" t="s">
        <v>103</v>
      </c>
      <c r="C1258" s="1" t="str">
        <f ca="1">VLOOKUP(RANDBETWEEN(1,13),Tablas!$N$7:$O$19,2,0)</f>
        <v>COMPACTADORA</v>
      </c>
      <c r="E1258" s="1" t="s">
        <v>13</v>
      </c>
      <c r="F1258" s="1">
        <v>201</v>
      </c>
      <c r="G1258" s="1" t="s">
        <v>29</v>
      </c>
      <c r="H1258" s="1">
        <v>908</v>
      </c>
      <c r="I1258" s="2">
        <f t="shared" ca="1" si="19"/>
        <v>43241</v>
      </c>
      <c r="J1258" s="1" t="str">
        <f ca="1">IFERROR(IF(YEAR(Tabla1[[#This Row],[FECHA EJEC.]])&gt;0,"CONFORME","STANDBY"),"PENDIENTE")</f>
        <v>CONFORME</v>
      </c>
      <c r="K1258" s="2">
        <f ca="1">IF(VLOOKUP(RANDBETWEEN(1,20),Tablas!$Q$6:$R$25,2,0)=0,"",Tabla1[[#This Row],[FECHA PROG.]]+VLOOKUP(RANDBETWEEN(1,20),Tablas!$Q$6:$R$25,2,0))</f>
        <v>43245</v>
      </c>
      <c r="L1258" s="7">
        <f ca="1">IF(Tabla1[[#This Row],[FECHA EJEC.]]="","",TIME(RANDBETWEEN(9,15),RANDBETWEEN(10,40),0))</f>
        <v>0.52777777777777779</v>
      </c>
      <c r="M1258" s="7">
        <f ca="1">IF(Tabla1[[#This Row],[FECHA EJEC.]]="","",Tabla1[[#This Row],[HORA INICIO]]+TIME(RANDBETWEEN(1,4),RANDBETWEEN(10,30),0))</f>
        <v>0.57847222222222228</v>
      </c>
      <c r="N1258" s="8">
        <f ca="1">IF(Tabla1[[#This Row],[FECHA EJEC.]]="","",HOUR(Tabla1[[#This Row],[HORA TERMINO]]-Tabla1[[#This Row],[HORA INICIO]])+MINUTE(Tabla1[[#This Row],[HORA TERMINO]]-Tabla1[[#This Row],[HORA INICIO]])/60)</f>
        <v>1.2166666666666668</v>
      </c>
      <c r="O1258" s="1" t="str">
        <f ca="1">IF(AND(K1258=I1258,J1258="CONFORME"),"FECHA CUMPLIDA",IF(J1258="STAND BY","STAND BY",IF(J1258=""," ",IF(Tabla1[[#This Row],[FECHA EJEC.]]="","PENDIENTE",CONCATENATE("RETRASO DE ",(K1258-I1258)," DIAS")))))</f>
        <v>RETRASO DE 4 DIAS</v>
      </c>
      <c r="P1258" s="2" t="str">
        <f ca="1">VLOOKUP(MONTH(Tabla1[[#This Row],[FECHA PROG.]]),Tabla2[],2,0)</f>
        <v>May</v>
      </c>
      <c r="Q1258" s="1">
        <f ca="1">YEAR(Tabla1[[#This Row],[FECHA PROG.]])</f>
        <v>2018</v>
      </c>
      <c r="R1258" s="8">
        <f ca="1">360-SUMIFS(Tabla1[HORAS],Tabla1[MÁQUINA],Tabla1[[#This Row],[MÁQUINA]],Tabla1[AÑO],Tabla1[[#This Row],[AÑO]],Tabla1[MES],Tabla1[[#This Row],[MES]])</f>
        <v>358.78333333333336</v>
      </c>
      <c r="S1258" s="17">
        <f ca="1">Tabla1[[#This Row],[HORAS DISPONIBLES]]/360</f>
        <v>0.99662037037037043</v>
      </c>
    </row>
    <row r="1259" spans="1:19" x14ac:dyDescent="0.2">
      <c r="A1259" s="1" t="s">
        <v>190</v>
      </c>
      <c r="B1259" s="1" t="s">
        <v>99</v>
      </c>
      <c r="C1259" s="1" t="str">
        <f ca="1">VLOOKUP(RANDBETWEEN(1,13),Tablas!$N$7:$O$19,2,0)</f>
        <v>DRAGAS</v>
      </c>
      <c r="E1259" s="1" t="s">
        <v>21</v>
      </c>
      <c r="F1259" s="1">
        <v>201</v>
      </c>
      <c r="G1259" s="1" t="s">
        <v>55</v>
      </c>
      <c r="H1259" s="1">
        <v>1911</v>
      </c>
      <c r="I1259" s="2">
        <f t="shared" ca="1" si="19"/>
        <v>43381</v>
      </c>
      <c r="J1259" s="1" t="str">
        <f ca="1">IFERROR(IF(YEAR(Tabla1[[#This Row],[FECHA EJEC.]])&gt;0,"CONFORME","STANDBY"),"PENDIENTE")</f>
        <v>CONFORME</v>
      </c>
      <c r="K1259" s="2">
        <f ca="1">IF(VLOOKUP(RANDBETWEEN(1,20),Tablas!$Q$6:$R$25,2,0)=0,"",Tabla1[[#This Row],[FECHA PROG.]]+VLOOKUP(RANDBETWEEN(1,20),Tablas!$Q$6:$R$25,2,0))</f>
        <v>43383</v>
      </c>
      <c r="L1259" s="7">
        <f ca="1">IF(Tabla1[[#This Row],[FECHA EJEC.]]="","",TIME(RANDBETWEEN(9,15),RANDBETWEEN(10,40),0))</f>
        <v>0.47638888888888886</v>
      </c>
      <c r="M1259" s="7">
        <f ca="1">IF(Tabla1[[#This Row],[FECHA EJEC.]]="","",Tabla1[[#This Row],[HORA INICIO]]+TIME(RANDBETWEEN(1,4),RANDBETWEEN(10,30),0))</f>
        <v>0.52986111111111112</v>
      </c>
      <c r="N1259" s="8">
        <f ca="1">IF(Tabla1[[#This Row],[FECHA EJEC.]]="","",HOUR(Tabla1[[#This Row],[HORA TERMINO]]-Tabla1[[#This Row],[HORA INICIO]])+MINUTE(Tabla1[[#This Row],[HORA TERMINO]]-Tabla1[[#This Row],[HORA INICIO]])/60)</f>
        <v>1.2833333333333332</v>
      </c>
      <c r="O1259" s="1" t="str">
        <f ca="1">IF(AND(K1259=I1259,J1259="CONFORME"),"FECHA CUMPLIDA",IF(J1259="STAND BY","STAND BY",IF(J1259=""," ",IF(Tabla1[[#This Row],[FECHA EJEC.]]="","PENDIENTE",CONCATENATE("RETRASO DE ",(K1259-I1259)," DIAS")))))</f>
        <v>RETRASO DE 2 DIAS</v>
      </c>
      <c r="P1259" s="2" t="str">
        <f ca="1">VLOOKUP(MONTH(Tabla1[[#This Row],[FECHA PROG.]]),Tabla2[],2,0)</f>
        <v>Oct</v>
      </c>
      <c r="Q1259" s="1">
        <f ca="1">YEAR(Tabla1[[#This Row],[FECHA PROG.]])</f>
        <v>2018</v>
      </c>
      <c r="R1259" s="8">
        <f ca="1">360-SUMIFS(Tabla1[HORAS],Tabla1[MÁQUINA],Tabla1[[#This Row],[MÁQUINA]],Tabla1[AÑO],Tabla1[[#This Row],[AÑO]],Tabla1[MES],Tabla1[[#This Row],[MES]])</f>
        <v>358.71666666666664</v>
      </c>
      <c r="S1259" s="17">
        <f ca="1">Tabla1[[#This Row],[HORAS DISPONIBLES]]/360</f>
        <v>0.99643518518518515</v>
      </c>
    </row>
    <row r="1260" spans="1:19" x14ac:dyDescent="0.2">
      <c r="A1260" s="1" t="s">
        <v>139</v>
      </c>
      <c r="B1260" s="1" t="s">
        <v>28</v>
      </c>
      <c r="C1260" s="1" t="str">
        <f ca="1">VLOOKUP(RANDBETWEEN(1,13),Tablas!$N$7:$O$19,2,0)</f>
        <v>ESCREPA</v>
      </c>
      <c r="D1260" s="1" t="s">
        <v>12</v>
      </c>
      <c r="E1260" s="1" t="s">
        <v>18</v>
      </c>
      <c r="F1260" s="1">
        <v>106</v>
      </c>
      <c r="G1260" s="1" t="s">
        <v>55</v>
      </c>
      <c r="H1260" s="1">
        <v>1911</v>
      </c>
      <c r="I1260" s="2">
        <f t="shared" ca="1" si="19"/>
        <v>43166</v>
      </c>
      <c r="J1260" s="1" t="str">
        <f ca="1">IFERROR(IF(YEAR(Tabla1[[#This Row],[FECHA EJEC.]])&gt;0,"CONFORME","STANDBY"),"PENDIENTE")</f>
        <v>CONFORME</v>
      </c>
      <c r="K1260" s="2">
        <f ca="1">IF(VLOOKUP(RANDBETWEEN(1,20),Tablas!$Q$6:$R$25,2,0)=0,"",Tabla1[[#This Row],[FECHA PROG.]]+VLOOKUP(RANDBETWEEN(1,20),Tablas!$Q$6:$R$25,2,0))</f>
        <v>43170</v>
      </c>
      <c r="L1260" s="7">
        <f ca="1">IF(Tabla1[[#This Row],[FECHA EJEC.]]="","",TIME(RANDBETWEEN(9,15),RANDBETWEEN(10,40),0))</f>
        <v>0.5229166666666667</v>
      </c>
      <c r="M1260" s="7">
        <f ca="1">IF(Tabla1[[#This Row],[FECHA EJEC.]]="","",Tabla1[[#This Row],[HORA INICIO]]+TIME(RANDBETWEEN(1,4),RANDBETWEEN(10,30),0))</f>
        <v>0.57361111111111118</v>
      </c>
      <c r="N1260" s="8">
        <f ca="1">IF(Tabla1[[#This Row],[FECHA EJEC.]]="","",HOUR(Tabla1[[#This Row],[HORA TERMINO]]-Tabla1[[#This Row],[HORA INICIO]])+MINUTE(Tabla1[[#This Row],[HORA TERMINO]]-Tabla1[[#This Row],[HORA INICIO]])/60)</f>
        <v>1.2166666666666668</v>
      </c>
      <c r="O1260" s="1" t="str">
        <f ca="1">IF(AND(K1260=I1260,J1260="CONFORME"),"FECHA CUMPLIDA",IF(J1260="STAND BY","STAND BY",IF(J1260=""," ",IF(Tabla1[[#This Row],[FECHA EJEC.]]="","PENDIENTE",CONCATENATE("RETRASO DE ",(K1260-I1260)," DIAS")))))</f>
        <v>RETRASO DE 4 DIAS</v>
      </c>
      <c r="P1260" s="2" t="str">
        <f ca="1">VLOOKUP(MONTH(Tabla1[[#This Row],[FECHA PROG.]]),Tabla2[],2,0)</f>
        <v>Mar</v>
      </c>
      <c r="Q1260" s="1">
        <f ca="1">YEAR(Tabla1[[#This Row],[FECHA PROG.]])</f>
        <v>2018</v>
      </c>
      <c r="R1260" s="8">
        <f ca="1">360-SUMIFS(Tabla1[HORAS],Tabla1[MÁQUINA],Tabla1[[#This Row],[MÁQUINA]],Tabla1[AÑO],Tabla1[[#This Row],[AÑO]],Tabla1[MES],Tabla1[[#This Row],[MES]])</f>
        <v>303.93333333333334</v>
      </c>
      <c r="S1260" s="17">
        <f ca="1">Tabla1[[#This Row],[HORAS DISPONIBLES]]/360</f>
        <v>0.84425925925925926</v>
      </c>
    </row>
    <row r="1261" spans="1:19" x14ac:dyDescent="0.2">
      <c r="A1261" s="1" t="s">
        <v>139</v>
      </c>
      <c r="B1261" s="1" t="s">
        <v>28</v>
      </c>
      <c r="C1261" s="1" t="str">
        <f ca="1">VLOOKUP(RANDBETWEEN(1,13),Tablas!$N$7:$O$19,2,0)</f>
        <v>LAS VOLQUETAS</v>
      </c>
      <c r="D1261" s="1" t="s">
        <v>12</v>
      </c>
      <c r="E1261" s="1" t="s">
        <v>13</v>
      </c>
      <c r="F1261" s="1">
        <v>106</v>
      </c>
      <c r="G1261" s="1" t="s">
        <v>29</v>
      </c>
      <c r="H1261" s="1">
        <v>908</v>
      </c>
      <c r="I1261" s="2">
        <f t="shared" ca="1" si="19"/>
        <v>43353</v>
      </c>
      <c r="J1261" s="1" t="str">
        <f ca="1">IFERROR(IF(YEAR(Tabla1[[#This Row],[FECHA EJEC.]])&gt;0,"CONFORME","STANDBY"),"PENDIENTE")</f>
        <v>CONFORME</v>
      </c>
      <c r="K1261" s="2">
        <f ca="1">IF(VLOOKUP(RANDBETWEEN(1,20),Tablas!$Q$6:$R$25,2,0)=0,"",Tabla1[[#This Row],[FECHA PROG.]]+VLOOKUP(RANDBETWEEN(1,20),Tablas!$Q$6:$R$25,2,0))</f>
        <v>43354</v>
      </c>
      <c r="L1261" s="7">
        <f ca="1">IF(Tabla1[[#This Row],[FECHA EJEC.]]="","",TIME(RANDBETWEEN(9,15),RANDBETWEEN(10,40),0))</f>
        <v>0.56041666666666667</v>
      </c>
      <c r="M1261" s="7">
        <f ca="1">IF(Tabla1[[#This Row],[FECHA EJEC.]]="","",Tabla1[[#This Row],[HORA INICIO]]+TIME(RANDBETWEEN(1,4),RANDBETWEEN(10,30),0))</f>
        <v>0.7055555555555556</v>
      </c>
      <c r="N1261" s="8">
        <f ca="1">IF(Tabla1[[#This Row],[FECHA EJEC.]]="","",HOUR(Tabla1[[#This Row],[HORA TERMINO]]-Tabla1[[#This Row],[HORA INICIO]])+MINUTE(Tabla1[[#This Row],[HORA TERMINO]]-Tabla1[[#This Row],[HORA INICIO]])/60)</f>
        <v>3.4833333333333334</v>
      </c>
      <c r="O1261" s="1" t="str">
        <f ca="1">IF(AND(K1261=I1261,J1261="CONFORME"),"FECHA CUMPLIDA",IF(J1261="STAND BY","STAND BY",IF(J1261=""," ",IF(Tabla1[[#This Row],[FECHA EJEC.]]="","PENDIENTE",CONCATENATE("RETRASO DE ",(K1261-I1261)," DIAS")))))</f>
        <v>RETRASO DE 1 DIAS</v>
      </c>
      <c r="P1261" s="2" t="str">
        <f ca="1">VLOOKUP(MONTH(Tabla1[[#This Row],[FECHA PROG.]]),Tabla2[],2,0)</f>
        <v>Set</v>
      </c>
      <c r="Q1261" s="1">
        <f ca="1">YEAR(Tabla1[[#This Row],[FECHA PROG.]])</f>
        <v>2018</v>
      </c>
      <c r="R1261" s="8">
        <f ca="1">360-SUMIFS(Tabla1[HORAS],Tabla1[MÁQUINA],Tabla1[[#This Row],[MÁQUINA]],Tabla1[AÑO],Tabla1[[#This Row],[AÑO]],Tabla1[MES],Tabla1[[#This Row],[MES]])</f>
        <v>322.11666666666667</v>
      </c>
      <c r="S1261" s="17">
        <f ca="1">Tabla1[[#This Row],[HORAS DISPONIBLES]]/360</f>
        <v>0.89476851851851857</v>
      </c>
    </row>
    <row r="1262" spans="1:19" x14ac:dyDescent="0.2">
      <c r="A1262" s="1" t="s">
        <v>144</v>
      </c>
      <c r="B1262" s="1" t="s">
        <v>36</v>
      </c>
      <c r="C1262" s="1" t="str">
        <f ca="1">VLOOKUP(RANDBETWEEN(1,13),Tablas!$N$7:$O$19,2,0)</f>
        <v>EXCAVADORA</v>
      </c>
      <c r="D1262" s="1" t="s">
        <v>12</v>
      </c>
      <c r="E1262" s="1" t="s">
        <v>21</v>
      </c>
      <c r="F1262" s="1">
        <v>107</v>
      </c>
      <c r="G1262" s="1" t="s">
        <v>106</v>
      </c>
      <c r="H1262" s="1">
        <v>2171</v>
      </c>
      <c r="I1262" s="2">
        <f t="shared" ca="1" si="19"/>
        <v>43371</v>
      </c>
      <c r="J1262" s="1" t="str">
        <f ca="1">IFERROR(IF(YEAR(Tabla1[[#This Row],[FECHA EJEC.]])&gt;0,"CONFORME","STANDBY"),"PENDIENTE")</f>
        <v>CONFORME</v>
      </c>
      <c r="K1262" s="2">
        <f ca="1">IF(VLOOKUP(RANDBETWEEN(1,20),Tablas!$Q$6:$R$25,2,0)=0,"",Tabla1[[#This Row],[FECHA PROG.]]+VLOOKUP(RANDBETWEEN(1,20),Tablas!$Q$6:$R$25,2,0))</f>
        <v>43374</v>
      </c>
      <c r="L1262" s="7">
        <f ca="1">IF(Tabla1[[#This Row],[FECHA EJEC.]]="","",TIME(RANDBETWEEN(9,15),RANDBETWEEN(10,40),0))</f>
        <v>0.59236111111111112</v>
      </c>
      <c r="M1262" s="7">
        <f ca="1">IF(Tabla1[[#This Row],[FECHA EJEC.]]="","",Tabla1[[#This Row],[HORA INICIO]]+TIME(RANDBETWEEN(1,4),RANDBETWEEN(10,30),0))</f>
        <v>0.76597222222222228</v>
      </c>
      <c r="N1262" s="8">
        <f ca="1">IF(Tabla1[[#This Row],[FECHA EJEC.]]="","",HOUR(Tabla1[[#This Row],[HORA TERMINO]]-Tabla1[[#This Row],[HORA INICIO]])+MINUTE(Tabla1[[#This Row],[HORA TERMINO]]-Tabla1[[#This Row],[HORA INICIO]])/60)</f>
        <v>4.166666666666667</v>
      </c>
      <c r="O1262" s="1" t="str">
        <f ca="1">IF(AND(K1262=I1262,J1262="CONFORME"),"FECHA CUMPLIDA",IF(J1262="STAND BY","STAND BY",IF(J1262=""," ",IF(Tabla1[[#This Row],[FECHA EJEC.]]="","PENDIENTE",CONCATENATE("RETRASO DE ",(K1262-I1262)," DIAS")))))</f>
        <v>RETRASO DE 3 DIAS</v>
      </c>
      <c r="P1262" s="2" t="str">
        <f ca="1">VLOOKUP(MONTH(Tabla1[[#This Row],[FECHA PROG.]]),Tabla2[],2,0)</f>
        <v>Set</v>
      </c>
      <c r="Q1262" s="1">
        <f ca="1">YEAR(Tabla1[[#This Row],[FECHA PROG.]])</f>
        <v>2018</v>
      </c>
      <c r="R1262" s="8">
        <f ca="1">360-SUMIFS(Tabla1[HORAS],Tabla1[MÁQUINA],Tabla1[[#This Row],[MÁQUINA]],Tabla1[AÑO],Tabla1[[#This Row],[AÑO]],Tabla1[MES],Tabla1[[#This Row],[MES]])</f>
        <v>354.41666666666669</v>
      </c>
      <c r="S1262" s="17">
        <f ca="1">Tabla1[[#This Row],[HORAS DISPONIBLES]]/360</f>
        <v>0.98449074074074083</v>
      </c>
    </row>
    <row r="1263" spans="1:19" x14ac:dyDescent="0.2">
      <c r="A1263" s="1" t="s">
        <v>148</v>
      </c>
      <c r="B1263" s="1" t="s">
        <v>43</v>
      </c>
      <c r="C1263" s="1" t="str">
        <f ca="1">VLOOKUP(RANDBETWEEN(1,13),Tablas!$N$7:$O$19,2,0)</f>
        <v>ESCREPA</v>
      </c>
      <c r="D1263" s="1" t="s">
        <v>12</v>
      </c>
      <c r="E1263" s="1" t="s">
        <v>24</v>
      </c>
      <c r="F1263" s="1">
        <v>201</v>
      </c>
      <c r="G1263" s="1" t="s">
        <v>25</v>
      </c>
      <c r="H1263" s="1">
        <v>1168</v>
      </c>
      <c r="I1263" s="2">
        <f t="shared" ca="1" si="19"/>
        <v>43219</v>
      </c>
      <c r="J1263" s="1" t="str">
        <f ca="1">IFERROR(IF(YEAR(Tabla1[[#This Row],[FECHA EJEC.]])&gt;0,"CONFORME","STANDBY"),"PENDIENTE")</f>
        <v>CONFORME</v>
      </c>
      <c r="K1263" s="2">
        <f ca="1">IF(VLOOKUP(RANDBETWEEN(1,20),Tablas!$Q$6:$R$25,2,0)=0,"",Tabla1[[#This Row],[FECHA PROG.]]+VLOOKUP(RANDBETWEEN(1,20),Tablas!$Q$6:$R$25,2,0))</f>
        <v>43219</v>
      </c>
      <c r="L1263" s="7">
        <f ca="1">IF(Tabla1[[#This Row],[FECHA EJEC.]]="","",TIME(RANDBETWEEN(9,15),RANDBETWEEN(10,40),0))</f>
        <v>0.56736111111111109</v>
      </c>
      <c r="M1263" s="7">
        <f ca="1">IF(Tabla1[[#This Row],[FECHA EJEC.]]="","",Tabla1[[#This Row],[HORA INICIO]]+TIME(RANDBETWEEN(1,4),RANDBETWEEN(10,30),0))</f>
        <v>0.71180555555555558</v>
      </c>
      <c r="N1263" s="8">
        <f ca="1">IF(Tabla1[[#This Row],[FECHA EJEC.]]="","",HOUR(Tabla1[[#This Row],[HORA TERMINO]]-Tabla1[[#This Row],[HORA INICIO]])+MINUTE(Tabla1[[#This Row],[HORA TERMINO]]-Tabla1[[#This Row],[HORA INICIO]])/60)</f>
        <v>3.4666666666666668</v>
      </c>
      <c r="O1263" s="1" t="str">
        <f ca="1">IF(AND(K1263=I1263,J1263="CONFORME"),"FECHA CUMPLIDA",IF(J1263="STAND BY","STAND BY",IF(J1263=""," ",IF(Tabla1[[#This Row],[FECHA EJEC.]]="","PENDIENTE",CONCATENATE("RETRASO DE ",(K1263-I1263)," DIAS")))))</f>
        <v>FECHA CUMPLIDA</v>
      </c>
      <c r="P1263" s="2" t="str">
        <f ca="1">VLOOKUP(MONTH(Tabla1[[#This Row],[FECHA PROG.]]),Tabla2[],2,0)</f>
        <v>Abr</v>
      </c>
      <c r="Q1263" s="1">
        <f ca="1">YEAR(Tabla1[[#This Row],[FECHA PROG.]])</f>
        <v>2018</v>
      </c>
      <c r="R1263" s="8">
        <f ca="1">360-SUMIFS(Tabla1[HORAS],Tabla1[MÁQUINA],Tabla1[[#This Row],[MÁQUINA]],Tabla1[AÑO],Tabla1[[#This Row],[AÑO]],Tabla1[MES],Tabla1[[#This Row],[MES]])</f>
        <v>356.53333333333336</v>
      </c>
      <c r="S1263" s="17">
        <f ca="1">Tabla1[[#This Row],[HORAS DISPONIBLES]]/360</f>
        <v>0.99037037037037046</v>
      </c>
    </row>
    <row r="1264" spans="1:19" x14ac:dyDescent="0.2">
      <c r="A1264" s="1" t="s">
        <v>151</v>
      </c>
      <c r="B1264" s="1" t="s">
        <v>47</v>
      </c>
      <c r="C1264" s="1" t="str">
        <f ca="1">VLOOKUP(RANDBETWEEN(1,13),Tablas!$N$7:$O$19,2,0)</f>
        <v>DRAGALINA</v>
      </c>
      <c r="D1264" s="1" t="s">
        <v>12</v>
      </c>
      <c r="E1264" s="1" t="s">
        <v>13</v>
      </c>
      <c r="F1264" s="1">
        <v>107</v>
      </c>
      <c r="G1264" s="1" t="s">
        <v>14</v>
      </c>
      <c r="H1264" s="1">
        <v>1420</v>
      </c>
      <c r="I1264" s="2">
        <f t="shared" ca="1" si="19"/>
        <v>43528</v>
      </c>
      <c r="J1264" s="1" t="str">
        <f ca="1">IFERROR(IF(YEAR(Tabla1[[#This Row],[FECHA EJEC.]])&gt;0,"CONFORME","STANDBY"),"PENDIENTE")</f>
        <v>CONFORME</v>
      </c>
      <c r="K1264" s="2">
        <f ca="1">IF(VLOOKUP(RANDBETWEEN(1,20),Tablas!$Q$6:$R$25,2,0)=0,"",Tabla1[[#This Row],[FECHA PROG.]]+VLOOKUP(RANDBETWEEN(1,20),Tablas!$Q$6:$R$25,2,0))</f>
        <v>43528</v>
      </c>
      <c r="L1264" s="7">
        <f ca="1">IF(Tabla1[[#This Row],[FECHA EJEC.]]="","",TIME(RANDBETWEEN(9,15),RANDBETWEEN(10,40),0))</f>
        <v>0.60347222222222219</v>
      </c>
      <c r="M1264" s="7">
        <f ca="1">IF(Tabla1[[#This Row],[FECHA EJEC.]]="","",Tabla1[[#This Row],[HORA INICIO]]+TIME(RANDBETWEEN(1,4),RANDBETWEEN(10,30),0))</f>
        <v>0.78263888888888888</v>
      </c>
      <c r="N1264" s="8">
        <f ca="1">IF(Tabla1[[#This Row],[FECHA EJEC.]]="","",HOUR(Tabla1[[#This Row],[HORA TERMINO]]-Tabla1[[#This Row],[HORA INICIO]])+MINUTE(Tabla1[[#This Row],[HORA TERMINO]]-Tabla1[[#This Row],[HORA INICIO]])/60)</f>
        <v>4.3</v>
      </c>
      <c r="O1264" s="1" t="str">
        <f ca="1">IF(AND(K1264=I1264,J1264="CONFORME"),"FECHA CUMPLIDA",IF(J1264="STAND BY","STAND BY",IF(J1264=""," ",IF(Tabla1[[#This Row],[FECHA EJEC.]]="","PENDIENTE",CONCATENATE("RETRASO DE ",(K1264-I1264)," DIAS")))))</f>
        <v>FECHA CUMPLIDA</v>
      </c>
      <c r="P1264" s="2" t="str">
        <f ca="1">VLOOKUP(MONTH(Tabla1[[#This Row],[FECHA PROG.]]),Tabla2[],2,0)</f>
        <v>Mar</v>
      </c>
      <c r="Q1264" s="1">
        <f ca="1">YEAR(Tabla1[[#This Row],[FECHA PROG.]])</f>
        <v>2019</v>
      </c>
      <c r="R1264" s="8">
        <f ca="1">360-SUMIFS(Tabla1[HORAS],Tabla1[MÁQUINA],Tabla1[[#This Row],[MÁQUINA]],Tabla1[AÑO],Tabla1[[#This Row],[AÑO]],Tabla1[MES],Tabla1[[#This Row],[MES]])</f>
        <v>353.2</v>
      </c>
      <c r="S1264" s="17">
        <f ca="1">Tabla1[[#This Row],[HORAS DISPONIBLES]]/360</f>
        <v>0.98111111111111104</v>
      </c>
    </row>
    <row r="1265" spans="1:19" x14ac:dyDescent="0.2">
      <c r="A1265" s="1" t="s">
        <v>154</v>
      </c>
      <c r="B1265" s="1" t="s">
        <v>58</v>
      </c>
      <c r="C1265" s="1" t="str">
        <f ca="1">VLOOKUP(RANDBETWEEN(1,13),Tablas!$N$7:$O$19,2,0)</f>
        <v>CARGADORA</v>
      </c>
      <c r="E1265" s="1" t="s">
        <v>21</v>
      </c>
      <c r="F1265" s="1">
        <v>107</v>
      </c>
      <c r="G1265" s="1" t="s">
        <v>106</v>
      </c>
      <c r="H1265" s="1">
        <v>2171</v>
      </c>
      <c r="I1265" s="2">
        <f t="shared" ca="1" si="19"/>
        <v>43258</v>
      </c>
      <c r="J1265" s="1" t="str">
        <f ca="1">IFERROR(IF(YEAR(Tabla1[[#This Row],[FECHA EJEC.]])&gt;0,"CONFORME","STANDBY"),"PENDIENTE")</f>
        <v>PENDIENTE</v>
      </c>
      <c r="K1265" s="2" t="str">
        <f ca="1">IF(VLOOKUP(RANDBETWEEN(1,20),Tablas!$Q$6:$R$25,2,0)=0,"",Tabla1[[#This Row],[FECHA PROG.]]+VLOOKUP(RANDBETWEEN(1,20),Tablas!$Q$6:$R$25,2,0))</f>
        <v/>
      </c>
      <c r="L1265" s="7" t="str">
        <f ca="1">IF(Tabla1[[#This Row],[FECHA EJEC.]]="","",TIME(RANDBETWEEN(9,15),RANDBETWEEN(10,40),0))</f>
        <v/>
      </c>
      <c r="M1265" s="7" t="str">
        <f ca="1">IF(Tabla1[[#This Row],[FECHA EJEC.]]="","",Tabla1[[#This Row],[HORA INICIO]]+TIME(RANDBETWEEN(1,4),RANDBETWEEN(10,30),0))</f>
        <v/>
      </c>
      <c r="N1265" s="8" t="str">
        <f ca="1">IF(Tabla1[[#This Row],[FECHA EJEC.]]="","",HOUR(Tabla1[[#This Row],[HORA TERMINO]]-Tabla1[[#This Row],[HORA INICIO]])+MINUTE(Tabla1[[#This Row],[HORA TERMINO]]-Tabla1[[#This Row],[HORA INICIO]])/60)</f>
        <v/>
      </c>
      <c r="O1265" s="1" t="str">
        <f ca="1">IF(AND(K1265=I1265,J1265="CONFORME"),"FECHA CUMPLIDA",IF(J1265="STAND BY","STAND BY",IF(J1265=""," ",IF(Tabla1[[#This Row],[FECHA EJEC.]]="","PENDIENTE",CONCATENATE("RETRASO DE ",(K1265-I1265)," DIAS")))))</f>
        <v>PENDIENTE</v>
      </c>
      <c r="P1265" s="2" t="str">
        <f ca="1">VLOOKUP(MONTH(Tabla1[[#This Row],[FECHA PROG.]]),Tabla2[],2,0)</f>
        <v>Jun</v>
      </c>
      <c r="Q1265" s="1">
        <f ca="1">YEAR(Tabla1[[#This Row],[FECHA PROG.]])</f>
        <v>2018</v>
      </c>
      <c r="R1265" s="8">
        <f ca="1">360-SUMIFS(Tabla1[HORAS],Tabla1[MÁQUINA],Tabla1[[#This Row],[MÁQUINA]],Tabla1[AÑO],Tabla1[[#This Row],[AÑO]],Tabla1[MES],Tabla1[[#This Row],[MES]])</f>
        <v>343.1</v>
      </c>
      <c r="S1265" s="17">
        <f ca="1">Tabla1[[#This Row],[HORAS DISPONIBLES]]/360</f>
        <v>0.95305555555555566</v>
      </c>
    </row>
    <row r="1266" spans="1:19" x14ac:dyDescent="0.2">
      <c r="A1266" s="1" t="s">
        <v>176</v>
      </c>
      <c r="B1266" s="1" t="s">
        <v>86</v>
      </c>
      <c r="C1266" s="1" t="str">
        <f ca="1">VLOOKUP(RANDBETWEEN(1,13),Tablas!$N$7:$O$19,2,0)</f>
        <v>COMPACTADORA</v>
      </c>
      <c r="E1266" s="1" t="s">
        <v>18</v>
      </c>
      <c r="F1266" s="1">
        <v>201</v>
      </c>
      <c r="G1266" s="1" t="s">
        <v>106</v>
      </c>
      <c r="H1266" s="1">
        <v>1911</v>
      </c>
      <c r="I1266" s="2">
        <f t="shared" ca="1" si="19"/>
        <v>43151</v>
      </c>
      <c r="J1266" s="1" t="str">
        <f ca="1">IFERROR(IF(YEAR(Tabla1[[#This Row],[FECHA EJEC.]])&gt;0,"CONFORME","STANDBY"),"PENDIENTE")</f>
        <v>PENDIENTE</v>
      </c>
      <c r="K1266" s="2" t="str">
        <f ca="1">IF(VLOOKUP(RANDBETWEEN(1,20),Tablas!$Q$6:$R$25,2,0)=0,"",Tabla1[[#This Row],[FECHA PROG.]]+VLOOKUP(RANDBETWEEN(1,20),Tablas!$Q$6:$R$25,2,0))</f>
        <v/>
      </c>
      <c r="L1266" s="7" t="str">
        <f ca="1">IF(Tabla1[[#This Row],[FECHA EJEC.]]="","",TIME(RANDBETWEEN(9,15),RANDBETWEEN(10,40),0))</f>
        <v/>
      </c>
      <c r="M1266" s="7" t="str">
        <f ca="1">IF(Tabla1[[#This Row],[FECHA EJEC.]]="","",Tabla1[[#This Row],[HORA INICIO]]+TIME(RANDBETWEEN(1,4),RANDBETWEEN(10,30),0))</f>
        <v/>
      </c>
      <c r="N1266" s="8" t="str">
        <f ca="1">IF(Tabla1[[#This Row],[FECHA EJEC.]]="","",HOUR(Tabla1[[#This Row],[HORA TERMINO]]-Tabla1[[#This Row],[HORA INICIO]])+MINUTE(Tabla1[[#This Row],[HORA TERMINO]]-Tabla1[[#This Row],[HORA INICIO]])/60)</f>
        <v/>
      </c>
      <c r="O1266" s="1" t="str">
        <f ca="1">IF(AND(K1266=I1266,J1266="CONFORME"),"FECHA CUMPLIDA",IF(J1266="STAND BY","STAND BY",IF(J1266=""," ",IF(Tabla1[[#This Row],[FECHA EJEC.]]="","PENDIENTE",CONCATENATE("RETRASO DE ",(K1266-I1266)," DIAS")))))</f>
        <v>PENDIENTE</v>
      </c>
      <c r="P1266" s="2" t="str">
        <f ca="1">VLOOKUP(MONTH(Tabla1[[#This Row],[FECHA PROG.]]),Tabla2[],2,0)</f>
        <v>Feb</v>
      </c>
      <c r="Q1266" s="1">
        <f ca="1">YEAR(Tabla1[[#This Row],[FECHA PROG.]])</f>
        <v>2018</v>
      </c>
      <c r="R1266" s="8">
        <f ca="1">360-SUMIFS(Tabla1[HORAS],Tabla1[MÁQUINA],Tabla1[[#This Row],[MÁQUINA]],Tabla1[AÑO],Tabla1[[#This Row],[AÑO]],Tabla1[MES],Tabla1[[#This Row],[MES]])</f>
        <v>358.78333333333336</v>
      </c>
      <c r="S1266" s="17">
        <f ca="1">Tabla1[[#This Row],[HORAS DISPONIBLES]]/360</f>
        <v>0.99662037037037043</v>
      </c>
    </row>
    <row r="1267" spans="1:19" x14ac:dyDescent="0.2">
      <c r="A1267" s="1" t="s">
        <v>177</v>
      </c>
      <c r="B1267" s="1" t="s">
        <v>87</v>
      </c>
      <c r="C1267" s="1" t="str">
        <f ca="1">VLOOKUP(RANDBETWEEN(1,13),Tablas!$N$7:$O$19,2,0)</f>
        <v>LAS VOLQUETAS</v>
      </c>
      <c r="E1267" s="1" t="s">
        <v>18</v>
      </c>
      <c r="F1267" s="1">
        <v>201</v>
      </c>
      <c r="G1267" s="1" t="s">
        <v>106</v>
      </c>
      <c r="H1267" s="1">
        <v>1911</v>
      </c>
      <c r="I1267" s="2">
        <f t="shared" ca="1" si="19"/>
        <v>43372</v>
      </c>
      <c r="J1267" s="1" t="str">
        <f ca="1">IFERROR(IF(YEAR(Tabla1[[#This Row],[FECHA EJEC.]])&gt;0,"CONFORME","STANDBY"),"PENDIENTE")</f>
        <v>CONFORME</v>
      </c>
      <c r="K1267" s="2">
        <f ca="1">IF(VLOOKUP(RANDBETWEEN(1,20),Tablas!$Q$6:$R$25,2,0)=0,"",Tabla1[[#This Row],[FECHA PROG.]]+VLOOKUP(RANDBETWEEN(1,20),Tablas!$Q$6:$R$25,2,0))</f>
        <v>43375</v>
      </c>
      <c r="L1267" s="7">
        <f ca="1">IF(Tabla1[[#This Row],[FECHA EJEC.]]="","",TIME(RANDBETWEEN(9,15),RANDBETWEEN(10,40),0))</f>
        <v>0.42708333333333331</v>
      </c>
      <c r="M1267" s="7">
        <f ca="1">IF(Tabla1[[#This Row],[FECHA EJEC.]]="","",Tabla1[[#This Row],[HORA INICIO]]+TIME(RANDBETWEEN(1,4),RANDBETWEEN(10,30),0))</f>
        <v>0.5708333333333333</v>
      </c>
      <c r="N1267" s="8">
        <f ca="1">IF(Tabla1[[#This Row],[FECHA EJEC.]]="","",HOUR(Tabla1[[#This Row],[HORA TERMINO]]-Tabla1[[#This Row],[HORA INICIO]])+MINUTE(Tabla1[[#This Row],[HORA TERMINO]]-Tabla1[[#This Row],[HORA INICIO]])/60)</f>
        <v>3.45</v>
      </c>
      <c r="O1267" s="1" t="str">
        <f ca="1">IF(AND(K1267=I1267,J1267="CONFORME"),"FECHA CUMPLIDA",IF(J1267="STAND BY","STAND BY",IF(J1267=""," ",IF(Tabla1[[#This Row],[FECHA EJEC.]]="","PENDIENTE",CONCATENATE("RETRASO DE ",(K1267-I1267)," DIAS")))))</f>
        <v>RETRASO DE 3 DIAS</v>
      </c>
      <c r="P1267" s="2" t="str">
        <f ca="1">VLOOKUP(MONTH(Tabla1[[#This Row],[FECHA PROG.]]),Tabla2[],2,0)</f>
        <v>Set</v>
      </c>
      <c r="Q1267" s="1">
        <f ca="1">YEAR(Tabla1[[#This Row],[FECHA PROG.]])</f>
        <v>2018</v>
      </c>
      <c r="R1267" s="8">
        <f ca="1">360-SUMIFS(Tabla1[HORAS],Tabla1[MÁQUINA],Tabla1[[#This Row],[MÁQUINA]],Tabla1[AÑO],Tabla1[[#This Row],[AÑO]],Tabla1[MES],Tabla1[[#This Row],[MES]])</f>
        <v>356.55</v>
      </c>
      <c r="S1267" s="17">
        <f ca="1">Tabla1[[#This Row],[HORAS DISPONIBLES]]/360</f>
        <v>0.99041666666666672</v>
      </c>
    </row>
    <row r="1268" spans="1:19" x14ac:dyDescent="0.2">
      <c r="A1268" s="1" t="s">
        <v>178</v>
      </c>
      <c r="B1268" s="1" t="s">
        <v>88</v>
      </c>
      <c r="C1268" s="1" t="str">
        <f ca="1">VLOOKUP(RANDBETWEEN(1,13),Tablas!$N$7:$O$19,2,0)</f>
        <v>CARGADORA</v>
      </c>
      <c r="E1268" s="1" t="s">
        <v>18</v>
      </c>
      <c r="F1268" s="1">
        <v>201</v>
      </c>
      <c r="G1268" s="1" t="s">
        <v>106</v>
      </c>
      <c r="H1268" s="1">
        <v>1911</v>
      </c>
      <c r="I1268" s="2">
        <f t="shared" ca="1" si="19"/>
        <v>43495</v>
      </c>
      <c r="J1268" s="1" t="str">
        <f ca="1">IFERROR(IF(YEAR(Tabla1[[#This Row],[FECHA EJEC.]])&gt;0,"CONFORME","STANDBY"),"PENDIENTE")</f>
        <v>CONFORME</v>
      </c>
      <c r="K1268" s="2">
        <f ca="1">IF(VLOOKUP(RANDBETWEEN(1,20),Tablas!$Q$6:$R$25,2,0)=0,"",Tabla1[[#This Row],[FECHA PROG.]]+VLOOKUP(RANDBETWEEN(1,20),Tablas!$Q$6:$R$25,2,0))</f>
        <v>43495</v>
      </c>
      <c r="L1268" s="7">
        <f ca="1">IF(Tabla1[[#This Row],[FECHA EJEC.]]="","",TIME(RANDBETWEEN(9,15),RANDBETWEEN(10,40),0))</f>
        <v>0.43263888888888891</v>
      </c>
      <c r="M1268" s="7">
        <f ca="1">IF(Tabla1[[#This Row],[FECHA EJEC.]]="","",Tabla1[[#This Row],[HORA INICIO]]+TIME(RANDBETWEEN(1,4),RANDBETWEEN(10,30),0))</f>
        <v>0.52569444444444446</v>
      </c>
      <c r="N1268" s="8">
        <f ca="1">IF(Tabla1[[#This Row],[FECHA EJEC.]]="","",HOUR(Tabla1[[#This Row],[HORA TERMINO]]-Tabla1[[#This Row],[HORA INICIO]])+MINUTE(Tabla1[[#This Row],[HORA TERMINO]]-Tabla1[[#This Row],[HORA INICIO]])/60)</f>
        <v>2.2333333333333334</v>
      </c>
      <c r="O1268" s="1" t="str">
        <f ca="1">IF(AND(K1268=I1268,J1268="CONFORME"),"FECHA CUMPLIDA",IF(J1268="STAND BY","STAND BY",IF(J1268=""," ",IF(Tabla1[[#This Row],[FECHA EJEC.]]="","PENDIENTE",CONCATENATE("RETRASO DE ",(K1268-I1268)," DIAS")))))</f>
        <v>FECHA CUMPLIDA</v>
      </c>
      <c r="P1268" s="2" t="str">
        <f ca="1">VLOOKUP(MONTH(Tabla1[[#This Row],[FECHA PROG.]]),Tabla2[],2,0)</f>
        <v>Ene</v>
      </c>
      <c r="Q1268" s="1">
        <f ca="1">YEAR(Tabla1[[#This Row],[FECHA PROG.]])</f>
        <v>2019</v>
      </c>
      <c r="R1268" s="8">
        <f ca="1">360-SUMIFS(Tabla1[HORAS],Tabla1[MÁQUINA],Tabla1[[#This Row],[MÁQUINA]],Tabla1[AÑO],Tabla1[[#This Row],[AÑO]],Tabla1[MES],Tabla1[[#This Row],[MES]])</f>
        <v>357.76666666666665</v>
      </c>
      <c r="S1268" s="17">
        <f ca="1">Tabla1[[#This Row],[HORAS DISPONIBLES]]/360</f>
        <v>0.99379629629629629</v>
      </c>
    </row>
    <row r="1269" spans="1:19" x14ac:dyDescent="0.2">
      <c r="A1269" s="1" t="s">
        <v>179</v>
      </c>
      <c r="B1269" s="1" t="s">
        <v>89</v>
      </c>
      <c r="C1269" s="1" t="str">
        <f ca="1">VLOOKUP(RANDBETWEEN(1,13),Tablas!$N$7:$O$19,2,0)</f>
        <v>RETROEXCAVADORA</v>
      </c>
      <c r="E1269" s="1" t="s">
        <v>18</v>
      </c>
      <c r="F1269" s="1">
        <v>201</v>
      </c>
      <c r="G1269" s="1" t="s">
        <v>106</v>
      </c>
      <c r="H1269" s="1">
        <v>1911</v>
      </c>
      <c r="I1269" s="2">
        <f t="shared" ca="1" si="19"/>
        <v>43574</v>
      </c>
      <c r="J1269" s="1" t="str">
        <f ca="1">IFERROR(IF(YEAR(Tabla1[[#This Row],[FECHA EJEC.]])&gt;0,"CONFORME","STANDBY"),"PENDIENTE")</f>
        <v>CONFORME</v>
      </c>
      <c r="K1269" s="2">
        <f ca="1">IF(VLOOKUP(RANDBETWEEN(1,20),Tablas!$Q$6:$R$25,2,0)=0,"",Tabla1[[#This Row],[FECHA PROG.]]+VLOOKUP(RANDBETWEEN(1,20),Tablas!$Q$6:$R$25,2,0))</f>
        <v>43576</v>
      </c>
      <c r="L1269" s="7">
        <f ca="1">IF(Tabla1[[#This Row],[FECHA EJEC.]]="","",TIME(RANDBETWEEN(9,15),RANDBETWEEN(10,40),0))</f>
        <v>0.64930555555555558</v>
      </c>
      <c r="M1269" s="7">
        <f ca="1">IF(Tabla1[[#This Row],[FECHA EJEC.]]="","",Tabla1[[#This Row],[HORA INICIO]]+TIME(RANDBETWEEN(1,4),RANDBETWEEN(10,30),0))</f>
        <v>0.74652777777777779</v>
      </c>
      <c r="N1269" s="8">
        <f ca="1">IF(Tabla1[[#This Row],[FECHA EJEC.]]="","",HOUR(Tabla1[[#This Row],[HORA TERMINO]]-Tabla1[[#This Row],[HORA INICIO]])+MINUTE(Tabla1[[#This Row],[HORA TERMINO]]-Tabla1[[#This Row],[HORA INICIO]])/60)</f>
        <v>2.3333333333333335</v>
      </c>
      <c r="O1269" s="1" t="str">
        <f ca="1">IF(AND(K1269=I1269,J1269="CONFORME"),"FECHA CUMPLIDA",IF(J1269="STAND BY","STAND BY",IF(J1269=""," ",IF(Tabla1[[#This Row],[FECHA EJEC.]]="","PENDIENTE",CONCATENATE("RETRASO DE ",(K1269-I1269)," DIAS")))))</f>
        <v>RETRASO DE 2 DIAS</v>
      </c>
      <c r="P1269" s="2" t="str">
        <f ca="1">VLOOKUP(MONTH(Tabla1[[#This Row],[FECHA PROG.]]),Tabla2[],2,0)</f>
        <v>Abr</v>
      </c>
      <c r="Q1269" s="1">
        <f ca="1">YEAR(Tabla1[[#This Row],[FECHA PROG.]])</f>
        <v>2019</v>
      </c>
      <c r="R1269" s="8">
        <f ca="1">360-SUMIFS(Tabla1[HORAS],Tabla1[MÁQUINA],Tabla1[[#This Row],[MÁQUINA]],Tabla1[AÑO],Tabla1[[#This Row],[AÑO]],Tabla1[MES],Tabla1[[#This Row],[MES]])</f>
        <v>357.66666666666669</v>
      </c>
      <c r="S1269" s="17">
        <f ca="1">Tabla1[[#This Row],[HORAS DISPONIBLES]]/360</f>
        <v>0.99351851851851858</v>
      </c>
    </row>
    <row r="1270" spans="1:19" x14ac:dyDescent="0.2">
      <c r="A1270" s="1" t="s">
        <v>180</v>
      </c>
      <c r="B1270" s="1" t="s">
        <v>90</v>
      </c>
      <c r="C1270" s="1" t="str">
        <f ca="1">VLOOKUP(RANDBETWEEN(1,13),Tablas!$N$7:$O$19,2,0)</f>
        <v>DRAGALINA</v>
      </c>
      <c r="E1270" s="1" t="s">
        <v>18</v>
      </c>
      <c r="F1270" s="1">
        <v>201</v>
      </c>
      <c r="G1270" s="1" t="s">
        <v>106</v>
      </c>
      <c r="H1270" s="1">
        <v>1911</v>
      </c>
      <c r="I1270" s="2">
        <f t="shared" ca="1" si="19"/>
        <v>43145</v>
      </c>
      <c r="J1270" s="1" t="str">
        <f ca="1">IFERROR(IF(YEAR(Tabla1[[#This Row],[FECHA EJEC.]])&gt;0,"CONFORME","STANDBY"),"PENDIENTE")</f>
        <v>PENDIENTE</v>
      </c>
      <c r="K1270" s="2" t="str">
        <f ca="1">IF(VLOOKUP(RANDBETWEEN(1,20),Tablas!$Q$6:$R$25,2,0)=0,"",Tabla1[[#This Row],[FECHA PROG.]]+VLOOKUP(RANDBETWEEN(1,20),Tablas!$Q$6:$R$25,2,0))</f>
        <v/>
      </c>
      <c r="L1270" s="7" t="str">
        <f ca="1">IF(Tabla1[[#This Row],[FECHA EJEC.]]="","",TIME(RANDBETWEEN(9,15),RANDBETWEEN(10,40),0))</f>
        <v/>
      </c>
      <c r="M1270" s="7" t="str">
        <f ca="1">IF(Tabla1[[#This Row],[FECHA EJEC.]]="","",Tabla1[[#This Row],[HORA INICIO]]+TIME(RANDBETWEEN(1,4),RANDBETWEEN(10,30),0))</f>
        <v/>
      </c>
      <c r="N1270" s="8" t="str">
        <f ca="1">IF(Tabla1[[#This Row],[FECHA EJEC.]]="","",HOUR(Tabla1[[#This Row],[HORA TERMINO]]-Tabla1[[#This Row],[HORA INICIO]])+MINUTE(Tabla1[[#This Row],[HORA TERMINO]]-Tabla1[[#This Row],[HORA INICIO]])/60)</f>
        <v/>
      </c>
      <c r="O1270" s="1" t="str">
        <f ca="1">IF(AND(K1270=I1270,J1270="CONFORME"),"FECHA CUMPLIDA",IF(J1270="STAND BY","STAND BY",IF(J1270=""," ",IF(Tabla1[[#This Row],[FECHA EJEC.]]="","PENDIENTE",CONCATENATE("RETRASO DE ",(K1270-I1270)," DIAS")))))</f>
        <v>PENDIENTE</v>
      </c>
      <c r="P1270" s="2" t="str">
        <f ca="1">VLOOKUP(MONTH(Tabla1[[#This Row],[FECHA PROG.]]),Tabla2[],2,0)</f>
        <v>Feb</v>
      </c>
      <c r="Q1270" s="1">
        <f ca="1">YEAR(Tabla1[[#This Row],[FECHA PROG.]])</f>
        <v>2018</v>
      </c>
      <c r="R1270" s="8">
        <f ca="1">360-SUMIFS(Tabla1[HORAS],Tabla1[MÁQUINA],Tabla1[[#This Row],[MÁQUINA]],Tabla1[AÑO],Tabla1[[#This Row],[AÑO]],Tabla1[MES],Tabla1[[#This Row],[MES]])</f>
        <v>360</v>
      </c>
      <c r="S1270" s="17">
        <f ca="1">Tabla1[[#This Row],[HORAS DISPONIBLES]]/360</f>
        <v>1</v>
      </c>
    </row>
    <row r="1271" spans="1:19" x14ac:dyDescent="0.2">
      <c r="A1271" s="1" t="s">
        <v>181</v>
      </c>
      <c r="B1271" s="1" t="s">
        <v>91</v>
      </c>
      <c r="C1271" s="1" t="str">
        <f ca="1">VLOOKUP(RANDBETWEEN(1,13),Tablas!$N$7:$O$19,2,0)</f>
        <v>RETROEXCAVADORA</v>
      </c>
      <c r="E1271" s="1" t="s">
        <v>18</v>
      </c>
      <c r="F1271" s="1">
        <v>201</v>
      </c>
      <c r="G1271" s="1" t="s">
        <v>55</v>
      </c>
      <c r="H1271" s="1">
        <v>1911</v>
      </c>
      <c r="I1271" s="2">
        <f t="shared" ca="1" si="19"/>
        <v>43227</v>
      </c>
      <c r="J1271" s="1" t="str">
        <f ca="1">IFERROR(IF(YEAR(Tabla1[[#This Row],[FECHA EJEC.]])&gt;0,"CONFORME","STANDBY"),"PENDIENTE")</f>
        <v>CONFORME</v>
      </c>
      <c r="K1271" s="2">
        <f ca="1">IF(VLOOKUP(RANDBETWEEN(1,20),Tablas!$Q$6:$R$25,2,0)=0,"",Tabla1[[#This Row],[FECHA PROG.]]+VLOOKUP(RANDBETWEEN(1,20),Tablas!$Q$6:$R$25,2,0))</f>
        <v>43228</v>
      </c>
      <c r="L1271" s="7">
        <f ca="1">IF(Tabla1[[#This Row],[FECHA EJEC.]]="","",TIME(RANDBETWEEN(9,15),RANDBETWEEN(10,40),0))</f>
        <v>0.63611111111111107</v>
      </c>
      <c r="M1271" s="7">
        <f ca="1">IF(Tabla1[[#This Row],[FECHA EJEC.]]="","",Tabla1[[#This Row],[HORA INICIO]]+TIME(RANDBETWEEN(1,4),RANDBETWEEN(10,30),0))</f>
        <v>0.77222222222222214</v>
      </c>
      <c r="N1271" s="8">
        <f ca="1">IF(Tabla1[[#This Row],[FECHA EJEC.]]="","",HOUR(Tabla1[[#This Row],[HORA TERMINO]]-Tabla1[[#This Row],[HORA INICIO]])+MINUTE(Tabla1[[#This Row],[HORA TERMINO]]-Tabla1[[#This Row],[HORA INICIO]])/60)</f>
        <v>3.2666666666666666</v>
      </c>
      <c r="O1271" s="1" t="str">
        <f ca="1">IF(AND(K1271=I1271,J1271="CONFORME"),"FECHA CUMPLIDA",IF(J1271="STAND BY","STAND BY",IF(J1271=""," ",IF(Tabla1[[#This Row],[FECHA EJEC.]]="","PENDIENTE",CONCATENATE("RETRASO DE ",(K1271-I1271)," DIAS")))))</f>
        <v>RETRASO DE 1 DIAS</v>
      </c>
      <c r="P1271" s="2" t="str">
        <f ca="1">VLOOKUP(MONTH(Tabla1[[#This Row],[FECHA PROG.]]),Tabla2[],2,0)</f>
        <v>May</v>
      </c>
      <c r="Q1271" s="1">
        <f ca="1">YEAR(Tabla1[[#This Row],[FECHA PROG.]])</f>
        <v>2018</v>
      </c>
      <c r="R1271" s="8">
        <f ca="1">360-SUMIFS(Tabla1[HORAS],Tabla1[MÁQUINA],Tabla1[[#This Row],[MÁQUINA]],Tabla1[AÑO],Tabla1[[#This Row],[AÑO]],Tabla1[MES],Tabla1[[#This Row],[MES]])</f>
        <v>356.73333333333335</v>
      </c>
      <c r="S1271" s="17">
        <f ca="1">Tabla1[[#This Row],[HORAS DISPONIBLES]]/360</f>
        <v>0.99092592592592599</v>
      </c>
    </row>
    <row r="1272" spans="1:19" x14ac:dyDescent="0.2">
      <c r="A1272" s="1" t="s">
        <v>182</v>
      </c>
      <c r="B1272" s="1" t="s">
        <v>92</v>
      </c>
      <c r="C1272" s="1" t="str">
        <f ca="1">VLOOKUP(RANDBETWEEN(1,13),Tablas!$N$7:$O$19,2,0)</f>
        <v>EXCAVADORA</v>
      </c>
      <c r="E1272" s="1" t="s">
        <v>18</v>
      </c>
      <c r="F1272" s="1">
        <v>201</v>
      </c>
      <c r="G1272" s="1" t="s">
        <v>55</v>
      </c>
      <c r="H1272" s="1">
        <v>1911</v>
      </c>
      <c r="I1272" s="2">
        <f t="shared" ca="1" si="19"/>
        <v>43282</v>
      </c>
      <c r="J1272" s="1" t="str">
        <f ca="1">IFERROR(IF(YEAR(Tabla1[[#This Row],[FECHA EJEC.]])&gt;0,"CONFORME","STANDBY"),"PENDIENTE")</f>
        <v>CONFORME</v>
      </c>
      <c r="K1272" s="2">
        <f ca="1">IF(VLOOKUP(RANDBETWEEN(1,20),Tablas!$Q$6:$R$25,2,0)=0,"",Tabla1[[#This Row],[FECHA PROG.]]+VLOOKUP(RANDBETWEEN(1,20),Tablas!$Q$6:$R$25,2,0))</f>
        <v>43283</v>
      </c>
      <c r="L1272" s="7">
        <f ca="1">IF(Tabla1[[#This Row],[FECHA EJEC.]]="","",TIME(RANDBETWEEN(9,15),RANDBETWEEN(10,40),0))</f>
        <v>0.60972222222222228</v>
      </c>
      <c r="M1272" s="7">
        <f ca="1">IF(Tabla1[[#This Row],[FECHA EJEC.]]="","",Tabla1[[#This Row],[HORA INICIO]]+TIME(RANDBETWEEN(1,4),RANDBETWEEN(10,30),0))</f>
        <v>0.75</v>
      </c>
      <c r="N1272" s="8">
        <f ca="1">IF(Tabla1[[#This Row],[FECHA EJEC.]]="","",HOUR(Tabla1[[#This Row],[HORA TERMINO]]-Tabla1[[#This Row],[HORA INICIO]])+MINUTE(Tabla1[[#This Row],[HORA TERMINO]]-Tabla1[[#This Row],[HORA INICIO]])/60)</f>
        <v>3.3666666666666667</v>
      </c>
      <c r="O1272" s="1" t="str">
        <f ca="1">IF(AND(K1272=I1272,J1272="CONFORME"),"FECHA CUMPLIDA",IF(J1272="STAND BY","STAND BY",IF(J1272=""," ",IF(Tabla1[[#This Row],[FECHA EJEC.]]="","PENDIENTE",CONCATENATE("RETRASO DE ",(K1272-I1272)," DIAS")))))</f>
        <v>RETRASO DE 1 DIAS</v>
      </c>
      <c r="P1272" s="2" t="str">
        <f ca="1">VLOOKUP(MONTH(Tabla1[[#This Row],[FECHA PROG.]]),Tabla2[],2,0)</f>
        <v>Jul</v>
      </c>
      <c r="Q1272" s="1">
        <f ca="1">YEAR(Tabla1[[#This Row],[FECHA PROG.]])</f>
        <v>2018</v>
      </c>
      <c r="R1272" s="8">
        <f ca="1">360-SUMIFS(Tabla1[HORAS],Tabla1[MÁQUINA],Tabla1[[#This Row],[MÁQUINA]],Tabla1[AÑO],Tabla1[[#This Row],[AÑO]],Tabla1[MES],Tabla1[[#This Row],[MES]])</f>
        <v>353.23333333333335</v>
      </c>
      <c r="S1272" s="17">
        <f ca="1">Tabla1[[#This Row],[HORAS DISPONIBLES]]/360</f>
        <v>0.9812037037037038</v>
      </c>
    </row>
    <row r="1273" spans="1:19" x14ac:dyDescent="0.2">
      <c r="A1273" s="1" t="s">
        <v>183</v>
      </c>
      <c r="B1273" s="1" t="s">
        <v>93</v>
      </c>
      <c r="C1273" s="1" t="str">
        <f ca="1">VLOOKUP(RANDBETWEEN(1,13),Tablas!$N$7:$O$19,2,0)</f>
        <v>LAS VOLQUETAS</v>
      </c>
      <c r="E1273" s="1" t="s">
        <v>18</v>
      </c>
      <c r="F1273" s="1">
        <v>201</v>
      </c>
      <c r="G1273" s="1" t="s">
        <v>55</v>
      </c>
      <c r="H1273" s="1">
        <v>1911</v>
      </c>
      <c r="I1273" s="2">
        <f t="shared" ca="1" si="19"/>
        <v>43434</v>
      </c>
      <c r="J1273" s="1" t="str">
        <f ca="1">IFERROR(IF(YEAR(Tabla1[[#This Row],[FECHA EJEC.]])&gt;0,"CONFORME","STANDBY"),"PENDIENTE")</f>
        <v>CONFORME</v>
      </c>
      <c r="K1273" s="2">
        <f ca="1">IF(VLOOKUP(RANDBETWEEN(1,20),Tablas!$Q$6:$R$25,2,0)=0,"",Tabla1[[#This Row],[FECHA PROG.]]+VLOOKUP(RANDBETWEEN(1,20),Tablas!$Q$6:$R$25,2,0))</f>
        <v>43437</v>
      </c>
      <c r="L1273" s="7">
        <f ca="1">IF(Tabla1[[#This Row],[FECHA EJEC.]]="","",TIME(RANDBETWEEN(9,15),RANDBETWEEN(10,40),0))</f>
        <v>0.3840277777777778</v>
      </c>
      <c r="M1273" s="7">
        <f ca="1">IF(Tabla1[[#This Row],[FECHA EJEC.]]="","",Tabla1[[#This Row],[HORA INICIO]]+TIME(RANDBETWEEN(1,4),RANDBETWEEN(10,30),0))</f>
        <v>0.55902777777777779</v>
      </c>
      <c r="N1273" s="8">
        <f ca="1">IF(Tabla1[[#This Row],[FECHA EJEC.]]="","",HOUR(Tabla1[[#This Row],[HORA TERMINO]]-Tabla1[[#This Row],[HORA INICIO]])+MINUTE(Tabla1[[#This Row],[HORA TERMINO]]-Tabla1[[#This Row],[HORA INICIO]])/60)</f>
        <v>4.2</v>
      </c>
      <c r="O1273" s="1" t="str">
        <f ca="1">IF(AND(K1273=I1273,J1273="CONFORME"),"FECHA CUMPLIDA",IF(J1273="STAND BY","STAND BY",IF(J1273=""," ",IF(Tabla1[[#This Row],[FECHA EJEC.]]="","PENDIENTE",CONCATENATE("RETRASO DE ",(K1273-I1273)," DIAS")))))</f>
        <v>RETRASO DE 3 DIAS</v>
      </c>
      <c r="P1273" s="2" t="str">
        <f ca="1">VLOOKUP(MONTH(Tabla1[[#This Row],[FECHA PROG.]]),Tabla2[],2,0)</f>
        <v>Nov</v>
      </c>
      <c r="Q1273" s="1">
        <f ca="1">YEAR(Tabla1[[#This Row],[FECHA PROG.]])</f>
        <v>2018</v>
      </c>
      <c r="R1273" s="8">
        <f ca="1">360-SUMIFS(Tabla1[HORAS],Tabla1[MÁQUINA],Tabla1[[#This Row],[MÁQUINA]],Tabla1[AÑO],Tabla1[[#This Row],[AÑO]],Tabla1[MES],Tabla1[[#This Row],[MES]])</f>
        <v>355.8</v>
      </c>
      <c r="S1273" s="17">
        <f ca="1">Tabla1[[#This Row],[HORAS DISPONIBLES]]/360</f>
        <v>0.9883333333333334</v>
      </c>
    </row>
    <row r="1274" spans="1:19" x14ac:dyDescent="0.2">
      <c r="A1274" s="1" t="s">
        <v>195</v>
      </c>
      <c r="B1274" s="1" t="s">
        <v>104</v>
      </c>
      <c r="C1274" s="1" t="str">
        <f ca="1">VLOOKUP(RANDBETWEEN(1,13),Tablas!$N$7:$O$19,2,0)</f>
        <v>PAVIMENTADORA</v>
      </c>
      <c r="E1274" s="1" t="s">
        <v>18</v>
      </c>
      <c r="F1274" s="1">
        <v>201</v>
      </c>
      <c r="G1274" s="1" t="s">
        <v>55</v>
      </c>
      <c r="H1274" s="1">
        <v>1911</v>
      </c>
      <c r="I1274" s="2">
        <f t="shared" ca="1" si="19"/>
        <v>43521</v>
      </c>
      <c r="J1274" s="1" t="str">
        <f ca="1">IFERROR(IF(YEAR(Tabla1[[#This Row],[FECHA EJEC.]])&gt;0,"CONFORME","STANDBY"),"PENDIENTE")</f>
        <v>PENDIENTE</v>
      </c>
      <c r="K1274" s="2" t="str">
        <f ca="1">IF(VLOOKUP(RANDBETWEEN(1,20),Tablas!$Q$6:$R$25,2,0)=0,"",Tabla1[[#This Row],[FECHA PROG.]]+VLOOKUP(RANDBETWEEN(1,20),Tablas!$Q$6:$R$25,2,0))</f>
        <v/>
      </c>
      <c r="L1274" s="7" t="str">
        <f ca="1">IF(Tabla1[[#This Row],[FECHA EJEC.]]="","",TIME(RANDBETWEEN(9,15),RANDBETWEEN(10,40),0))</f>
        <v/>
      </c>
      <c r="M1274" s="7" t="str">
        <f ca="1">IF(Tabla1[[#This Row],[FECHA EJEC.]]="","",Tabla1[[#This Row],[HORA INICIO]]+TIME(RANDBETWEEN(1,4),RANDBETWEEN(10,30),0))</f>
        <v/>
      </c>
      <c r="N1274" s="8" t="str">
        <f ca="1">IF(Tabla1[[#This Row],[FECHA EJEC.]]="","",HOUR(Tabla1[[#This Row],[HORA TERMINO]]-Tabla1[[#This Row],[HORA INICIO]])+MINUTE(Tabla1[[#This Row],[HORA TERMINO]]-Tabla1[[#This Row],[HORA INICIO]])/60)</f>
        <v/>
      </c>
      <c r="O1274" s="1" t="str">
        <f ca="1">IF(AND(K1274=I1274,J1274="CONFORME"),"FECHA CUMPLIDA",IF(J1274="STAND BY","STAND BY",IF(J1274=""," ",IF(Tabla1[[#This Row],[FECHA EJEC.]]="","PENDIENTE",CONCATENATE("RETRASO DE ",(K1274-I1274)," DIAS")))))</f>
        <v>PENDIENTE</v>
      </c>
      <c r="P1274" s="2" t="str">
        <f ca="1">VLOOKUP(MONTH(Tabla1[[#This Row],[FECHA PROG.]]),Tabla2[],2,0)</f>
        <v>Feb</v>
      </c>
      <c r="Q1274" s="1">
        <f ca="1">YEAR(Tabla1[[#This Row],[FECHA PROG.]])</f>
        <v>2019</v>
      </c>
      <c r="R1274" s="8">
        <f ca="1">360-SUMIFS(Tabla1[HORAS],Tabla1[MÁQUINA],Tabla1[[#This Row],[MÁQUINA]],Tabla1[AÑO],Tabla1[[#This Row],[AÑO]],Tabla1[MES],Tabla1[[#This Row],[MES]])</f>
        <v>360</v>
      </c>
      <c r="S1274" s="17">
        <f ca="1">Tabla1[[#This Row],[HORAS DISPONIBLES]]/360</f>
        <v>1</v>
      </c>
    </row>
    <row r="1275" spans="1:19" x14ac:dyDescent="0.2">
      <c r="A1275" s="1" t="s">
        <v>139</v>
      </c>
      <c r="B1275" s="1" t="s">
        <v>32</v>
      </c>
      <c r="C1275" s="1" t="str">
        <f ca="1">VLOOKUP(RANDBETWEEN(1,13),Tablas!$N$7:$O$19,2,0)</f>
        <v>MOTOTRAILLA</v>
      </c>
      <c r="D1275" s="1" t="s">
        <v>12</v>
      </c>
      <c r="E1275" s="1" t="s">
        <v>13</v>
      </c>
      <c r="F1275" s="1">
        <v>106</v>
      </c>
      <c r="G1275" s="1" t="s">
        <v>29</v>
      </c>
      <c r="H1275" s="1">
        <v>908</v>
      </c>
      <c r="I1275" s="2">
        <f t="shared" ca="1" si="19"/>
        <v>43604</v>
      </c>
      <c r="J1275" s="1" t="str">
        <f ca="1">IFERROR(IF(YEAR(Tabla1[[#This Row],[FECHA EJEC.]])&gt;0,"CONFORME","STANDBY"),"PENDIENTE")</f>
        <v>CONFORME</v>
      </c>
      <c r="K1275" s="2">
        <f ca="1">IF(VLOOKUP(RANDBETWEEN(1,20),Tablas!$Q$6:$R$25,2,0)=0,"",Tabla1[[#This Row],[FECHA PROG.]]+VLOOKUP(RANDBETWEEN(1,20),Tablas!$Q$6:$R$25,2,0))</f>
        <v>43604</v>
      </c>
      <c r="L1275" s="7">
        <f ca="1">IF(Tabla1[[#This Row],[FECHA EJEC.]]="","",TIME(RANDBETWEEN(9,15),RANDBETWEEN(10,40),0))</f>
        <v>0.60902777777777772</v>
      </c>
      <c r="M1275" s="7">
        <f ca="1">IF(Tabla1[[#This Row],[FECHA EJEC.]]="","",Tabla1[[#This Row],[HORA INICIO]]+TIME(RANDBETWEEN(1,4),RANDBETWEEN(10,30),0))</f>
        <v>0.67083333333333328</v>
      </c>
      <c r="N1275" s="8">
        <f ca="1">IF(Tabla1[[#This Row],[FECHA EJEC.]]="","",HOUR(Tabla1[[#This Row],[HORA TERMINO]]-Tabla1[[#This Row],[HORA INICIO]])+MINUTE(Tabla1[[#This Row],[HORA TERMINO]]-Tabla1[[#This Row],[HORA INICIO]])/60)</f>
        <v>1.4833333333333334</v>
      </c>
      <c r="O1275" s="1" t="str">
        <f ca="1">IF(AND(K1275=I1275,J1275="CONFORME"),"FECHA CUMPLIDA",IF(J1275="STAND BY","STAND BY",IF(J1275=""," ",IF(Tabla1[[#This Row],[FECHA EJEC.]]="","PENDIENTE",CONCATENATE("RETRASO DE ",(K1275-I1275)," DIAS")))))</f>
        <v>FECHA CUMPLIDA</v>
      </c>
      <c r="P1275" s="2" t="str">
        <f ca="1">VLOOKUP(MONTH(Tabla1[[#This Row],[FECHA PROG.]]),Tabla2[],2,0)</f>
        <v>May</v>
      </c>
      <c r="Q1275" s="1">
        <f ca="1">YEAR(Tabla1[[#This Row],[FECHA PROG.]])</f>
        <v>2019</v>
      </c>
      <c r="R1275" s="8">
        <f ca="1">360-SUMIFS(Tabla1[HORAS],Tabla1[MÁQUINA],Tabla1[[#This Row],[MÁQUINA]],Tabla1[AÑO],Tabla1[[#This Row],[AÑO]],Tabla1[MES],Tabla1[[#This Row],[MES]])</f>
        <v>335.88333333333333</v>
      </c>
      <c r="S1275" s="17">
        <f ca="1">Tabla1[[#This Row],[HORAS DISPONIBLES]]/360</f>
        <v>0.93300925925925926</v>
      </c>
    </row>
    <row r="1276" spans="1:19" x14ac:dyDescent="0.2">
      <c r="A1276" s="1" t="s">
        <v>139</v>
      </c>
      <c r="B1276" s="1" t="s">
        <v>32</v>
      </c>
      <c r="C1276" s="1" t="str">
        <f ca="1">VLOOKUP(RANDBETWEEN(1,13),Tablas!$N$7:$O$19,2,0)</f>
        <v>LAS VOLQUETAS</v>
      </c>
      <c r="D1276" s="1" t="s">
        <v>12</v>
      </c>
      <c r="E1276" s="1" t="s">
        <v>18</v>
      </c>
      <c r="F1276" s="1">
        <v>106</v>
      </c>
      <c r="G1276" s="1" t="s">
        <v>55</v>
      </c>
      <c r="H1276" s="1">
        <v>1911</v>
      </c>
      <c r="I1276" s="2">
        <f t="shared" ca="1" si="19"/>
        <v>43508</v>
      </c>
      <c r="J1276" s="1" t="str">
        <f ca="1">IFERROR(IF(YEAR(Tabla1[[#This Row],[FECHA EJEC.]])&gt;0,"CONFORME","STANDBY"),"PENDIENTE")</f>
        <v>CONFORME</v>
      </c>
      <c r="K1276" s="2">
        <f ca="1">IF(VLOOKUP(RANDBETWEEN(1,20),Tablas!$Q$6:$R$25,2,0)=0,"",Tabla1[[#This Row],[FECHA PROG.]]+VLOOKUP(RANDBETWEEN(1,20),Tablas!$Q$6:$R$25,2,0))</f>
        <v>43510</v>
      </c>
      <c r="L1276" s="7">
        <f ca="1">IF(Tabla1[[#This Row],[FECHA EJEC.]]="","",TIME(RANDBETWEEN(9,15),RANDBETWEEN(10,40),0))</f>
        <v>0.47569444444444442</v>
      </c>
      <c r="M1276" s="7">
        <f ca="1">IF(Tabla1[[#This Row],[FECHA EJEC.]]="","",Tabla1[[#This Row],[HORA INICIO]]+TIME(RANDBETWEEN(1,4),RANDBETWEEN(10,30),0))</f>
        <v>0.57986111111111105</v>
      </c>
      <c r="N1276" s="8">
        <f ca="1">IF(Tabla1[[#This Row],[FECHA EJEC.]]="","",HOUR(Tabla1[[#This Row],[HORA TERMINO]]-Tabla1[[#This Row],[HORA INICIO]])+MINUTE(Tabla1[[#This Row],[HORA TERMINO]]-Tabla1[[#This Row],[HORA INICIO]])/60)</f>
        <v>2.5</v>
      </c>
      <c r="O1276" s="1" t="str">
        <f ca="1">IF(AND(K1276=I1276,J1276="CONFORME"),"FECHA CUMPLIDA",IF(J1276="STAND BY","STAND BY",IF(J1276=""," ",IF(Tabla1[[#This Row],[FECHA EJEC.]]="","PENDIENTE",CONCATENATE("RETRASO DE ",(K1276-I1276)," DIAS")))))</f>
        <v>RETRASO DE 2 DIAS</v>
      </c>
      <c r="P1276" s="2" t="str">
        <f ca="1">VLOOKUP(MONTH(Tabla1[[#This Row],[FECHA PROG.]]),Tabla2[],2,0)</f>
        <v>Feb</v>
      </c>
      <c r="Q1276" s="1">
        <f ca="1">YEAR(Tabla1[[#This Row],[FECHA PROG.]])</f>
        <v>2019</v>
      </c>
      <c r="R1276" s="8">
        <f ca="1">360-SUMIFS(Tabla1[HORAS],Tabla1[MÁQUINA],Tabla1[[#This Row],[MÁQUINA]],Tabla1[AÑO],Tabla1[[#This Row],[AÑO]],Tabla1[MES],Tabla1[[#This Row],[MES]])</f>
        <v>312.64999999999998</v>
      </c>
      <c r="S1276" s="17">
        <f ca="1">Tabla1[[#This Row],[HORAS DISPONIBLES]]/360</f>
        <v>0.8684722222222222</v>
      </c>
    </row>
    <row r="1277" spans="1:19" x14ac:dyDescent="0.2">
      <c r="A1277" s="1" t="s">
        <v>149</v>
      </c>
      <c r="B1277" s="1" t="s">
        <v>45</v>
      </c>
      <c r="C1277" s="1" t="str">
        <f ca="1">VLOOKUP(RANDBETWEEN(1,13),Tablas!$N$7:$O$19,2,0)</f>
        <v>EXCAVADORA</v>
      </c>
      <c r="D1277" s="1" t="s">
        <v>12</v>
      </c>
      <c r="E1277" s="1" t="s">
        <v>24</v>
      </c>
      <c r="F1277" s="1">
        <v>201</v>
      </c>
      <c r="G1277" s="1" t="s">
        <v>25</v>
      </c>
      <c r="H1277" s="1">
        <v>1168</v>
      </c>
      <c r="I1277" s="2">
        <f t="shared" ca="1" si="19"/>
        <v>43150</v>
      </c>
      <c r="J1277" s="1" t="str">
        <f ca="1">IFERROR(IF(YEAR(Tabla1[[#This Row],[FECHA EJEC.]])&gt;0,"CONFORME","STANDBY"),"PENDIENTE")</f>
        <v>CONFORME</v>
      </c>
      <c r="K1277" s="2">
        <f ca="1">IF(VLOOKUP(RANDBETWEEN(1,20),Tablas!$Q$6:$R$25,2,0)=0,"",Tabla1[[#This Row],[FECHA PROG.]]+VLOOKUP(RANDBETWEEN(1,20),Tablas!$Q$6:$R$25,2,0))</f>
        <v>43150</v>
      </c>
      <c r="L1277" s="7">
        <f ca="1">IF(Tabla1[[#This Row],[FECHA EJEC.]]="","",TIME(RANDBETWEEN(9,15),RANDBETWEEN(10,40),0))</f>
        <v>0.44027777777777777</v>
      </c>
      <c r="M1277" s="7">
        <f ca="1">IF(Tabla1[[#This Row],[FECHA EJEC.]]="","",Tabla1[[#This Row],[HORA INICIO]]+TIME(RANDBETWEEN(1,4),RANDBETWEEN(10,30),0))</f>
        <v>0.62430555555555556</v>
      </c>
      <c r="N1277" s="8">
        <f ca="1">IF(Tabla1[[#This Row],[FECHA EJEC.]]="","",HOUR(Tabla1[[#This Row],[HORA TERMINO]]-Tabla1[[#This Row],[HORA INICIO]])+MINUTE(Tabla1[[#This Row],[HORA TERMINO]]-Tabla1[[#This Row],[HORA INICIO]])/60)</f>
        <v>4.416666666666667</v>
      </c>
      <c r="O1277" s="1" t="str">
        <f ca="1">IF(AND(K1277=I1277,J1277="CONFORME"),"FECHA CUMPLIDA",IF(J1277="STAND BY","STAND BY",IF(J1277=""," ",IF(Tabla1[[#This Row],[FECHA EJEC.]]="","PENDIENTE",CONCATENATE("RETRASO DE ",(K1277-I1277)," DIAS")))))</f>
        <v>FECHA CUMPLIDA</v>
      </c>
      <c r="P1277" s="2" t="str">
        <f ca="1">VLOOKUP(MONTH(Tabla1[[#This Row],[FECHA PROG.]]),Tabla2[],2,0)</f>
        <v>Feb</v>
      </c>
      <c r="Q1277" s="1">
        <f ca="1">YEAR(Tabla1[[#This Row],[FECHA PROG.]])</f>
        <v>2018</v>
      </c>
      <c r="R1277" s="8">
        <f ca="1">360-SUMIFS(Tabla1[HORAS],Tabla1[MÁQUINA],Tabla1[[#This Row],[MÁQUINA]],Tabla1[AÑO],Tabla1[[#This Row],[AÑO]],Tabla1[MES],Tabla1[[#This Row],[MES]])</f>
        <v>353.13333333333333</v>
      </c>
      <c r="S1277" s="17">
        <f ca="1">Tabla1[[#This Row],[HORAS DISPONIBLES]]/360</f>
        <v>0.98092592592592587</v>
      </c>
    </row>
    <row r="1278" spans="1:19" x14ac:dyDescent="0.2">
      <c r="A1278" s="1" t="s">
        <v>134</v>
      </c>
      <c r="B1278" s="1" t="s">
        <v>48</v>
      </c>
      <c r="C1278" s="1" t="str">
        <f ca="1">VLOOKUP(RANDBETWEEN(1,13),Tablas!$N$7:$O$19,2,0)</f>
        <v>DRAGAS</v>
      </c>
      <c r="D1278" s="1" t="s">
        <v>12</v>
      </c>
      <c r="E1278" s="1" t="s">
        <v>13</v>
      </c>
      <c r="F1278" s="1">
        <v>107</v>
      </c>
      <c r="G1278" s="1" t="s">
        <v>14</v>
      </c>
      <c r="H1278" s="1">
        <v>1420</v>
      </c>
      <c r="I1278" s="2">
        <f t="shared" ca="1" si="19"/>
        <v>43510</v>
      </c>
      <c r="J1278" s="1" t="str">
        <f ca="1">IFERROR(IF(YEAR(Tabla1[[#This Row],[FECHA EJEC.]])&gt;0,"CONFORME","STANDBY"),"PENDIENTE")</f>
        <v>PENDIENTE</v>
      </c>
      <c r="K1278" s="2" t="str">
        <f ca="1">IF(VLOOKUP(RANDBETWEEN(1,20),Tablas!$Q$6:$R$25,2,0)=0,"",Tabla1[[#This Row],[FECHA PROG.]]+VLOOKUP(RANDBETWEEN(1,20),Tablas!$Q$6:$R$25,2,0))</f>
        <v/>
      </c>
      <c r="L1278" s="7" t="str">
        <f ca="1">IF(Tabla1[[#This Row],[FECHA EJEC.]]="","",TIME(RANDBETWEEN(9,15),RANDBETWEEN(10,40),0))</f>
        <v/>
      </c>
      <c r="M1278" s="7" t="str">
        <f ca="1">IF(Tabla1[[#This Row],[FECHA EJEC.]]="","",Tabla1[[#This Row],[HORA INICIO]]+TIME(RANDBETWEEN(1,4),RANDBETWEEN(10,30),0))</f>
        <v/>
      </c>
      <c r="N1278" s="8" t="str">
        <f ca="1">IF(Tabla1[[#This Row],[FECHA EJEC.]]="","",HOUR(Tabla1[[#This Row],[HORA TERMINO]]-Tabla1[[#This Row],[HORA INICIO]])+MINUTE(Tabla1[[#This Row],[HORA TERMINO]]-Tabla1[[#This Row],[HORA INICIO]])/60)</f>
        <v/>
      </c>
      <c r="O1278" s="1" t="str">
        <f ca="1">IF(AND(K1278=I1278,J1278="CONFORME"),"FECHA CUMPLIDA",IF(J1278="STAND BY","STAND BY",IF(J1278=""," ",IF(Tabla1[[#This Row],[FECHA EJEC.]]="","PENDIENTE",CONCATENATE("RETRASO DE ",(K1278-I1278)," DIAS")))))</f>
        <v>PENDIENTE</v>
      </c>
      <c r="P1278" s="2" t="str">
        <f ca="1">VLOOKUP(MONTH(Tabla1[[#This Row],[FECHA PROG.]]),Tabla2[],2,0)</f>
        <v>Feb</v>
      </c>
      <c r="Q1278" s="1">
        <f ca="1">YEAR(Tabla1[[#This Row],[FECHA PROG.]])</f>
        <v>2019</v>
      </c>
      <c r="R1278" s="8">
        <f ca="1">360-SUMIFS(Tabla1[HORAS],Tabla1[MÁQUINA],Tabla1[[#This Row],[MÁQUINA]],Tabla1[AÑO],Tabla1[[#This Row],[AÑO]],Tabla1[MES],Tabla1[[#This Row],[MES]])</f>
        <v>343.6</v>
      </c>
      <c r="S1278" s="17">
        <f ca="1">Tabla1[[#This Row],[HORAS DISPONIBLES]]/360</f>
        <v>0.95444444444444454</v>
      </c>
    </row>
    <row r="1279" spans="1:19" x14ac:dyDescent="0.2">
      <c r="A1279" s="1" t="s">
        <v>187</v>
      </c>
      <c r="B1279" s="1" t="s">
        <v>97</v>
      </c>
      <c r="C1279" s="1" t="str">
        <f ca="1">VLOOKUP(RANDBETWEEN(1,13),Tablas!$N$7:$O$19,2,0)</f>
        <v>ESCREPA</v>
      </c>
      <c r="E1279" s="1" t="s">
        <v>18</v>
      </c>
      <c r="F1279" s="1">
        <v>201</v>
      </c>
      <c r="G1279" s="1" t="s">
        <v>55</v>
      </c>
      <c r="H1279" s="1">
        <v>1911</v>
      </c>
      <c r="I1279" s="2">
        <f t="shared" ca="1" si="19"/>
        <v>43574</v>
      </c>
      <c r="J1279" s="1" t="str">
        <f ca="1">IFERROR(IF(YEAR(Tabla1[[#This Row],[FECHA EJEC.]])&gt;0,"CONFORME","STANDBY"),"PENDIENTE")</f>
        <v>CONFORME</v>
      </c>
      <c r="K1279" s="2">
        <f ca="1">IF(VLOOKUP(RANDBETWEEN(1,20),Tablas!$Q$6:$R$25,2,0)=0,"",Tabla1[[#This Row],[FECHA PROG.]]+VLOOKUP(RANDBETWEEN(1,20),Tablas!$Q$6:$R$25,2,0))</f>
        <v>43575</v>
      </c>
      <c r="L1279" s="7">
        <f ca="1">IF(Tabla1[[#This Row],[FECHA EJEC.]]="","",TIME(RANDBETWEEN(9,15),RANDBETWEEN(10,40),0))</f>
        <v>0.3923611111111111</v>
      </c>
      <c r="M1279" s="7">
        <f ca="1">IF(Tabla1[[#This Row],[FECHA EJEC.]]="","",Tabla1[[#This Row],[HORA INICIO]]+TIME(RANDBETWEEN(1,4),RANDBETWEEN(10,30),0))</f>
        <v>0.45347222222222222</v>
      </c>
      <c r="N1279" s="8">
        <f ca="1">IF(Tabla1[[#This Row],[FECHA EJEC.]]="","",HOUR(Tabla1[[#This Row],[HORA TERMINO]]-Tabla1[[#This Row],[HORA INICIO]])+MINUTE(Tabla1[[#This Row],[HORA TERMINO]]-Tabla1[[#This Row],[HORA INICIO]])/60)</f>
        <v>1.4666666666666668</v>
      </c>
      <c r="O1279" s="1" t="str">
        <f ca="1">IF(AND(K1279=I1279,J1279="CONFORME"),"FECHA CUMPLIDA",IF(J1279="STAND BY","STAND BY",IF(J1279=""," ",IF(Tabla1[[#This Row],[FECHA EJEC.]]="","PENDIENTE",CONCATENATE("RETRASO DE ",(K1279-I1279)," DIAS")))))</f>
        <v>RETRASO DE 1 DIAS</v>
      </c>
      <c r="P1279" s="2" t="str">
        <f ca="1">VLOOKUP(MONTH(Tabla1[[#This Row],[FECHA PROG.]]),Tabla2[],2,0)</f>
        <v>Abr</v>
      </c>
      <c r="Q1279" s="1">
        <f ca="1">YEAR(Tabla1[[#This Row],[FECHA PROG.]])</f>
        <v>2019</v>
      </c>
      <c r="R1279" s="8">
        <f ca="1">360-SUMIFS(Tabla1[HORAS],Tabla1[MÁQUINA],Tabla1[[#This Row],[MÁQUINA]],Tabla1[AÑO],Tabla1[[#This Row],[AÑO]],Tabla1[MES],Tabla1[[#This Row],[MES]])</f>
        <v>358.53333333333336</v>
      </c>
      <c r="S1279" s="17">
        <f ca="1">Tabla1[[#This Row],[HORAS DISPONIBLES]]/360</f>
        <v>0.99592592592592599</v>
      </c>
    </row>
    <row r="1280" spans="1:19" x14ac:dyDescent="0.2">
      <c r="A1280" s="1" t="s">
        <v>188</v>
      </c>
      <c r="B1280" s="1" t="s">
        <v>35</v>
      </c>
      <c r="C1280" s="1" t="str">
        <f ca="1">VLOOKUP(RANDBETWEEN(1,13),Tablas!$N$7:$O$19,2,0)</f>
        <v>TRACTORES</v>
      </c>
      <c r="D1280" s="1" t="s">
        <v>12</v>
      </c>
      <c r="E1280" s="1" t="s">
        <v>13</v>
      </c>
      <c r="F1280" s="1">
        <v>106</v>
      </c>
      <c r="G1280" s="1" t="s">
        <v>14</v>
      </c>
      <c r="H1280" s="1">
        <v>1420</v>
      </c>
      <c r="I1280" s="2">
        <f t="shared" ca="1" si="19"/>
        <v>43244</v>
      </c>
      <c r="J1280" s="1" t="str">
        <f ca="1">IFERROR(IF(YEAR(Tabla1[[#This Row],[FECHA EJEC.]])&gt;0,"CONFORME","STANDBY"),"PENDIENTE")</f>
        <v>CONFORME</v>
      </c>
      <c r="K1280" s="2">
        <f ca="1">IF(VLOOKUP(RANDBETWEEN(1,20),Tablas!$Q$6:$R$25,2,0)=0,"",Tabla1[[#This Row],[FECHA PROG.]]+VLOOKUP(RANDBETWEEN(1,20),Tablas!$Q$6:$R$25,2,0))</f>
        <v>43246</v>
      </c>
      <c r="L1280" s="7">
        <f ca="1">IF(Tabla1[[#This Row],[FECHA EJEC.]]="","",TIME(RANDBETWEEN(9,15),RANDBETWEEN(10,40),0))</f>
        <v>0.60555555555555551</v>
      </c>
      <c r="M1280" s="7">
        <f ca="1">IF(Tabla1[[#This Row],[FECHA EJEC.]]="","",Tabla1[[#This Row],[HORA INICIO]]+TIME(RANDBETWEEN(1,4),RANDBETWEEN(10,30),0))</f>
        <v>0.70972222222222214</v>
      </c>
      <c r="N1280" s="8">
        <f ca="1">IF(Tabla1[[#This Row],[FECHA EJEC.]]="","",HOUR(Tabla1[[#This Row],[HORA TERMINO]]-Tabla1[[#This Row],[HORA INICIO]])+MINUTE(Tabla1[[#This Row],[HORA TERMINO]]-Tabla1[[#This Row],[HORA INICIO]])/60)</f>
        <v>2.5</v>
      </c>
      <c r="O1280" s="1" t="str">
        <f ca="1">IF(AND(K1280=I1280,J1280="CONFORME"),"FECHA CUMPLIDA",IF(J1280="STAND BY","STAND BY",IF(J1280=""," ",IF(Tabla1[[#This Row],[FECHA EJEC.]]="","PENDIENTE",CONCATENATE("RETRASO DE ",(K1280-I1280)," DIAS")))))</f>
        <v>RETRASO DE 2 DIAS</v>
      </c>
      <c r="P1280" s="2" t="str">
        <f ca="1">VLOOKUP(MONTH(Tabla1[[#This Row],[FECHA PROG.]]),Tabla2[],2,0)</f>
        <v>May</v>
      </c>
      <c r="Q1280" s="1">
        <f ca="1">YEAR(Tabla1[[#This Row],[FECHA PROG.]])</f>
        <v>2018</v>
      </c>
      <c r="R1280" s="8">
        <f ca="1">360-SUMIFS(Tabla1[HORAS],Tabla1[MÁQUINA],Tabla1[[#This Row],[MÁQUINA]],Tabla1[AÑO],Tabla1[[#This Row],[AÑO]],Tabla1[MES],Tabla1[[#This Row],[MES]])</f>
        <v>334.56666666666666</v>
      </c>
      <c r="S1280" s="17">
        <f ca="1">Tabla1[[#This Row],[HORAS DISPONIBLES]]/360</f>
        <v>0.92935185185185187</v>
      </c>
    </row>
    <row r="1281" spans="1:19" x14ac:dyDescent="0.2">
      <c r="A1281" s="1" t="s">
        <v>188</v>
      </c>
      <c r="B1281" s="1" t="s">
        <v>35</v>
      </c>
      <c r="C1281" s="1" t="str">
        <f ca="1">VLOOKUP(RANDBETWEEN(1,13),Tablas!$N$7:$O$19,2,0)</f>
        <v>CARGADORA</v>
      </c>
      <c r="D1281" s="1" t="s">
        <v>12</v>
      </c>
      <c r="E1281" s="1" t="s">
        <v>18</v>
      </c>
      <c r="F1281" s="1">
        <v>106</v>
      </c>
      <c r="G1281" s="1" t="s">
        <v>55</v>
      </c>
      <c r="H1281" s="1">
        <v>1911</v>
      </c>
      <c r="I1281" s="2">
        <f t="shared" ca="1" si="19"/>
        <v>43381</v>
      </c>
      <c r="J1281" s="1" t="str">
        <f ca="1">IFERROR(IF(YEAR(Tabla1[[#This Row],[FECHA EJEC.]])&gt;0,"CONFORME","STANDBY"),"PENDIENTE")</f>
        <v>CONFORME</v>
      </c>
      <c r="K1281" s="2">
        <f ca="1">IF(VLOOKUP(RANDBETWEEN(1,20),Tablas!$Q$6:$R$25,2,0)=0,"",Tabla1[[#This Row],[FECHA PROG.]]+VLOOKUP(RANDBETWEEN(1,20),Tablas!$Q$6:$R$25,2,0))</f>
        <v>43384</v>
      </c>
      <c r="L1281" s="7">
        <f ca="1">IF(Tabla1[[#This Row],[FECHA EJEC.]]="","",TIME(RANDBETWEEN(9,15),RANDBETWEEN(10,40),0))</f>
        <v>0.47013888888888888</v>
      </c>
      <c r="M1281" s="7">
        <f ca="1">IF(Tabla1[[#This Row],[FECHA EJEC.]]="","",Tabla1[[#This Row],[HORA INICIO]]+TIME(RANDBETWEEN(1,4),RANDBETWEEN(10,30),0))</f>
        <v>0.56805555555555554</v>
      </c>
      <c r="N1281" s="8">
        <f ca="1">IF(Tabla1[[#This Row],[FECHA EJEC.]]="","",HOUR(Tabla1[[#This Row],[HORA TERMINO]]-Tabla1[[#This Row],[HORA INICIO]])+MINUTE(Tabla1[[#This Row],[HORA TERMINO]]-Tabla1[[#This Row],[HORA INICIO]])/60)</f>
        <v>2.35</v>
      </c>
      <c r="O1281" s="1" t="str">
        <f ca="1">IF(AND(K1281=I1281,J1281="CONFORME"),"FECHA CUMPLIDA",IF(J1281="STAND BY","STAND BY",IF(J1281=""," ",IF(Tabla1[[#This Row],[FECHA EJEC.]]="","PENDIENTE",CONCATENATE("RETRASO DE ",(K1281-I1281)," DIAS")))))</f>
        <v>RETRASO DE 3 DIAS</v>
      </c>
      <c r="P1281" s="2" t="str">
        <f ca="1">VLOOKUP(MONTH(Tabla1[[#This Row],[FECHA PROG.]]),Tabla2[],2,0)</f>
        <v>Oct</v>
      </c>
      <c r="Q1281" s="1">
        <f ca="1">YEAR(Tabla1[[#This Row],[FECHA PROG.]])</f>
        <v>2018</v>
      </c>
      <c r="R1281" s="8">
        <f ca="1">360-SUMIFS(Tabla1[HORAS],Tabla1[MÁQUINA],Tabla1[[#This Row],[MÁQUINA]],Tabla1[AÑO],Tabla1[[#This Row],[AÑO]],Tabla1[MES],Tabla1[[#This Row],[MES]])</f>
        <v>334.95</v>
      </c>
      <c r="S1281" s="17">
        <f ca="1">Tabla1[[#This Row],[HORAS DISPONIBLES]]/360</f>
        <v>0.93041666666666667</v>
      </c>
    </row>
    <row r="1282" spans="1:19" x14ac:dyDescent="0.2">
      <c r="A1282" s="1" t="s">
        <v>150</v>
      </c>
      <c r="B1282" s="1" t="s">
        <v>46</v>
      </c>
      <c r="C1282" s="1" t="str">
        <f ca="1">VLOOKUP(RANDBETWEEN(1,13),Tablas!$N$7:$O$19,2,0)</f>
        <v>MOTOTRAILLA</v>
      </c>
      <c r="D1282" s="1" t="s">
        <v>12</v>
      </c>
      <c r="E1282" s="1" t="s">
        <v>24</v>
      </c>
      <c r="F1282" s="1">
        <v>201</v>
      </c>
      <c r="G1282" s="1" t="s">
        <v>25</v>
      </c>
      <c r="H1282" s="1">
        <v>1168</v>
      </c>
      <c r="I1282" s="2">
        <f t="shared" ref="I1282:I1345" ca="1" si="20">RANDBETWEEN(43101,43616)</f>
        <v>43612</v>
      </c>
      <c r="J1282" s="1" t="str">
        <f ca="1">IFERROR(IF(YEAR(Tabla1[[#This Row],[FECHA EJEC.]])&gt;0,"CONFORME","STANDBY"),"PENDIENTE")</f>
        <v>PENDIENTE</v>
      </c>
      <c r="K1282" s="2" t="str">
        <f ca="1">IF(VLOOKUP(RANDBETWEEN(1,20),Tablas!$Q$6:$R$25,2,0)=0,"",Tabla1[[#This Row],[FECHA PROG.]]+VLOOKUP(RANDBETWEEN(1,20),Tablas!$Q$6:$R$25,2,0))</f>
        <v/>
      </c>
      <c r="L1282" s="7" t="str">
        <f ca="1">IF(Tabla1[[#This Row],[FECHA EJEC.]]="","",TIME(RANDBETWEEN(9,15),RANDBETWEEN(10,40),0))</f>
        <v/>
      </c>
      <c r="M1282" s="7" t="str">
        <f ca="1">IF(Tabla1[[#This Row],[FECHA EJEC.]]="","",Tabla1[[#This Row],[HORA INICIO]]+TIME(RANDBETWEEN(1,4),RANDBETWEEN(10,30),0))</f>
        <v/>
      </c>
      <c r="N1282" s="8" t="str">
        <f ca="1">IF(Tabla1[[#This Row],[FECHA EJEC.]]="","",HOUR(Tabla1[[#This Row],[HORA TERMINO]]-Tabla1[[#This Row],[HORA INICIO]])+MINUTE(Tabla1[[#This Row],[HORA TERMINO]]-Tabla1[[#This Row],[HORA INICIO]])/60)</f>
        <v/>
      </c>
      <c r="O1282" s="1" t="str">
        <f ca="1">IF(AND(K1282=I1282,J1282="CONFORME"),"FECHA CUMPLIDA",IF(J1282="STAND BY","STAND BY",IF(J1282=""," ",IF(Tabla1[[#This Row],[FECHA EJEC.]]="","PENDIENTE",CONCATENATE("RETRASO DE ",(K1282-I1282)," DIAS")))))</f>
        <v>PENDIENTE</v>
      </c>
      <c r="P1282" s="2" t="str">
        <f ca="1">VLOOKUP(MONTH(Tabla1[[#This Row],[FECHA PROG.]]),Tabla2[],2,0)</f>
        <v>May</v>
      </c>
      <c r="Q1282" s="1">
        <f ca="1">YEAR(Tabla1[[#This Row],[FECHA PROG.]])</f>
        <v>2019</v>
      </c>
      <c r="R1282" s="8">
        <f ca="1">360-SUMIFS(Tabla1[HORAS],Tabla1[MÁQUINA],Tabla1[[#This Row],[MÁQUINA]],Tabla1[AÑO],Tabla1[[#This Row],[AÑO]],Tabla1[MES],Tabla1[[#This Row],[MES]])</f>
        <v>358.81666666666666</v>
      </c>
      <c r="S1282" s="17">
        <f ca="1">Tabla1[[#This Row],[HORAS DISPONIBLES]]/360</f>
        <v>0.99671296296296297</v>
      </c>
    </row>
    <row r="1283" spans="1:19" x14ac:dyDescent="0.2">
      <c r="A1283" s="1" t="s">
        <v>151</v>
      </c>
      <c r="B1283" s="1" t="s">
        <v>49</v>
      </c>
      <c r="C1283" s="1" t="str">
        <f ca="1">VLOOKUP(RANDBETWEEN(1,13),Tablas!$N$7:$O$19,2,0)</f>
        <v>LAS VOLQUETAS</v>
      </c>
      <c r="D1283" s="1" t="s">
        <v>12</v>
      </c>
      <c r="E1283" s="1" t="s">
        <v>13</v>
      </c>
      <c r="F1283" s="1">
        <v>107</v>
      </c>
      <c r="G1283" s="1" t="s">
        <v>14</v>
      </c>
      <c r="H1283" s="1">
        <v>1420</v>
      </c>
      <c r="I1283" s="2">
        <f t="shared" ca="1" si="20"/>
        <v>43505</v>
      </c>
      <c r="J1283" s="1" t="str">
        <f ca="1">IFERROR(IF(YEAR(Tabla1[[#This Row],[FECHA EJEC.]])&gt;0,"CONFORME","STANDBY"),"PENDIENTE")</f>
        <v>CONFORME</v>
      </c>
      <c r="K1283" s="2">
        <f ca="1">IF(VLOOKUP(RANDBETWEEN(1,20),Tablas!$Q$6:$R$25,2,0)=0,"",Tabla1[[#This Row],[FECHA PROG.]]+VLOOKUP(RANDBETWEEN(1,20),Tablas!$Q$6:$R$25,2,0))</f>
        <v>43505</v>
      </c>
      <c r="L1283" s="7">
        <f ca="1">IF(Tabla1[[#This Row],[FECHA EJEC.]]="","",TIME(RANDBETWEEN(9,15),RANDBETWEEN(10,40),0))</f>
        <v>0.44166666666666665</v>
      </c>
      <c r="M1283" s="7">
        <f ca="1">IF(Tabla1[[#This Row],[FECHA EJEC.]]="","",Tabla1[[#This Row],[HORA INICIO]]+TIME(RANDBETWEEN(1,4),RANDBETWEEN(10,30),0))</f>
        <v>0.57430555555555551</v>
      </c>
      <c r="N1283" s="8">
        <f ca="1">IF(Tabla1[[#This Row],[FECHA EJEC.]]="","",HOUR(Tabla1[[#This Row],[HORA TERMINO]]-Tabla1[[#This Row],[HORA INICIO]])+MINUTE(Tabla1[[#This Row],[HORA TERMINO]]-Tabla1[[#This Row],[HORA INICIO]])/60)</f>
        <v>3.1833333333333331</v>
      </c>
      <c r="O1283" s="1" t="str">
        <f ca="1">IF(AND(K1283=I1283,J1283="CONFORME"),"FECHA CUMPLIDA",IF(J1283="STAND BY","STAND BY",IF(J1283=""," ",IF(Tabla1[[#This Row],[FECHA EJEC.]]="","PENDIENTE",CONCATENATE("RETRASO DE ",(K1283-I1283)," DIAS")))))</f>
        <v>FECHA CUMPLIDA</v>
      </c>
      <c r="P1283" s="2" t="str">
        <f ca="1">VLOOKUP(MONTH(Tabla1[[#This Row],[FECHA PROG.]]),Tabla2[],2,0)</f>
        <v>Feb</v>
      </c>
      <c r="Q1283" s="1">
        <f ca="1">YEAR(Tabla1[[#This Row],[FECHA PROG.]])</f>
        <v>2019</v>
      </c>
      <c r="R1283" s="8">
        <f ca="1">360-SUMIFS(Tabla1[HORAS],Tabla1[MÁQUINA],Tabla1[[#This Row],[MÁQUINA]],Tabla1[AÑO],Tabla1[[#This Row],[AÑO]],Tabla1[MES],Tabla1[[#This Row],[MES]])</f>
        <v>356.81666666666666</v>
      </c>
      <c r="S1283" s="17">
        <f ca="1">Tabla1[[#This Row],[HORAS DISPONIBLES]]/360</f>
        <v>0.99115740740740743</v>
      </c>
    </row>
    <row r="1284" spans="1:19" x14ac:dyDescent="0.2">
      <c r="A1284" s="1" t="s">
        <v>139</v>
      </c>
      <c r="B1284" s="1" t="s">
        <v>28</v>
      </c>
      <c r="C1284" s="1" t="str">
        <f ca="1">VLOOKUP(RANDBETWEEN(1,13),Tablas!$N$7:$O$19,2,0)</f>
        <v>MOTONIVELADORA</v>
      </c>
      <c r="D1284" s="1" t="s">
        <v>12</v>
      </c>
      <c r="E1284" s="1" t="s">
        <v>18</v>
      </c>
      <c r="F1284" s="1">
        <v>106</v>
      </c>
      <c r="G1284" s="1" t="s">
        <v>55</v>
      </c>
      <c r="H1284" s="1">
        <v>1911</v>
      </c>
      <c r="I1284" s="2">
        <f t="shared" ca="1" si="20"/>
        <v>43543</v>
      </c>
      <c r="J1284" s="1" t="str">
        <f ca="1">IFERROR(IF(YEAR(Tabla1[[#This Row],[FECHA EJEC.]])&gt;0,"CONFORME","STANDBY"),"PENDIENTE")</f>
        <v>CONFORME</v>
      </c>
      <c r="K1284" s="2">
        <f ca="1">IF(VLOOKUP(RANDBETWEEN(1,20),Tablas!$Q$6:$R$25,2,0)=0,"",Tabla1[[#This Row],[FECHA PROG.]]+VLOOKUP(RANDBETWEEN(1,20),Tablas!$Q$6:$R$25,2,0))</f>
        <v>43546</v>
      </c>
      <c r="L1284" s="7">
        <f ca="1">IF(Tabla1[[#This Row],[FECHA EJEC.]]="","",TIME(RANDBETWEEN(9,15),RANDBETWEEN(10,40),0))</f>
        <v>0.51458333333333328</v>
      </c>
      <c r="M1284" s="7">
        <f ca="1">IF(Tabla1[[#This Row],[FECHA EJEC.]]="","",Tabla1[[#This Row],[HORA INICIO]]+TIME(RANDBETWEEN(1,4),RANDBETWEEN(10,30),0))</f>
        <v>0.65763888888888888</v>
      </c>
      <c r="N1284" s="8">
        <f ca="1">IF(Tabla1[[#This Row],[FECHA EJEC.]]="","",HOUR(Tabla1[[#This Row],[HORA TERMINO]]-Tabla1[[#This Row],[HORA INICIO]])+MINUTE(Tabla1[[#This Row],[HORA TERMINO]]-Tabla1[[#This Row],[HORA INICIO]])/60)</f>
        <v>3.4333333333333336</v>
      </c>
      <c r="O1284" s="1" t="str">
        <f ca="1">IF(AND(K1284=I1284,J1284="CONFORME"),"FECHA CUMPLIDA",IF(J1284="STAND BY","STAND BY",IF(J1284=""," ",IF(Tabla1[[#This Row],[FECHA EJEC.]]="","PENDIENTE",CONCATENATE("RETRASO DE ",(K1284-I1284)," DIAS")))))</f>
        <v>RETRASO DE 3 DIAS</v>
      </c>
      <c r="P1284" s="2" t="str">
        <f ca="1">VLOOKUP(MONTH(Tabla1[[#This Row],[FECHA PROG.]]),Tabla2[],2,0)</f>
        <v>Mar</v>
      </c>
      <c r="Q1284" s="1">
        <f ca="1">YEAR(Tabla1[[#This Row],[FECHA PROG.]])</f>
        <v>2019</v>
      </c>
      <c r="R1284" s="8">
        <f ca="1">360-SUMIFS(Tabla1[HORAS],Tabla1[MÁQUINA],Tabla1[[#This Row],[MÁQUINA]],Tabla1[AÑO],Tabla1[[#This Row],[AÑO]],Tabla1[MES],Tabla1[[#This Row],[MES]])</f>
        <v>300.46666666666664</v>
      </c>
      <c r="S1284" s="17">
        <f ca="1">Tabla1[[#This Row],[HORAS DISPONIBLES]]/360</f>
        <v>0.83462962962962961</v>
      </c>
    </row>
    <row r="1285" spans="1:19" x14ac:dyDescent="0.2">
      <c r="A1285" s="1" t="s">
        <v>139</v>
      </c>
      <c r="B1285" s="1" t="s">
        <v>28</v>
      </c>
      <c r="C1285" s="1" t="str">
        <f ca="1">VLOOKUP(RANDBETWEEN(1,13),Tablas!$N$7:$O$19,2,0)</f>
        <v>DRAGALINA</v>
      </c>
      <c r="D1285" s="1" t="s">
        <v>12</v>
      </c>
      <c r="E1285" s="1" t="s">
        <v>13</v>
      </c>
      <c r="F1285" s="1">
        <v>106</v>
      </c>
      <c r="G1285" s="1" t="s">
        <v>29</v>
      </c>
      <c r="H1285" s="1">
        <v>908</v>
      </c>
      <c r="I1285" s="2">
        <f t="shared" ca="1" si="20"/>
        <v>43177</v>
      </c>
      <c r="J1285" s="1" t="str">
        <f ca="1">IFERROR(IF(YEAR(Tabla1[[#This Row],[FECHA EJEC.]])&gt;0,"CONFORME","STANDBY"),"PENDIENTE")</f>
        <v>PENDIENTE</v>
      </c>
      <c r="K1285" s="2" t="str">
        <f ca="1">IF(VLOOKUP(RANDBETWEEN(1,20),Tablas!$Q$6:$R$25,2,0)=0,"",Tabla1[[#This Row],[FECHA PROG.]]+VLOOKUP(RANDBETWEEN(1,20),Tablas!$Q$6:$R$25,2,0))</f>
        <v/>
      </c>
      <c r="L1285" s="7" t="str">
        <f ca="1">IF(Tabla1[[#This Row],[FECHA EJEC.]]="","",TIME(RANDBETWEEN(9,15),RANDBETWEEN(10,40),0))</f>
        <v/>
      </c>
      <c r="M1285" s="7" t="str">
        <f ca="1">IF(Tabla1[[#This Row],[FECHA EJEC.]]="","",Tabla1[[#This Row],[HORA INICIO]]+TIME(RANDBETWEEN(1,4),RANDBETWEEN(10,30),0))</f>
        <v/>
      </c>
      <c r="N1285" s="8" t="str">
        <f ca="1">IF(Tabla1[[#This Row],[FECHA EJEC.]]="","",HOUR(Tabla1[[#This Row],[HORA TERMINO]]-Tabla1[[#This Row],[HORA INICIO]])+MINUTE(Tabla1[[#This Row],[HORA TERMINO]]-Tabla1[[#This Row],[HORA INICIO]])/60)</f>
        <v/>
      </c>
      <c r="O1285" s="1" t="str">
        <f ca="1">IF(AND(K1285=I1285,J1285="CONFORME"),"FECHA CUMPLIDA",IF(J1285="STAND BY","STAND BY",IF(J1285=""," ",IF(Tabla1[[#This Row],[FECHA EJEC.]]="","PENDIENTE",CONCATENATE("RETRASO DE ",(K1285-I1285)," DIAS")))))</f>
        <v>PENDIENTE</v>
      </c>
      <c r="P1285" s="2" t="str">
        <f ca="1">VLOOKUP(MONTH(Tabla1[[#This Row],[FECHA PROG.]]),Tabla2[],2,0)</f>
        <v>Mar</v>
      </c>
      <c r="Q1285" s="1">
        <f ca="1">YEAR(Tabla1[[#This Row],[FECHA PROG.]])</f>
        <v>2018</v>
      </c>
      <c r="R1285" s="8">
        <f ca="1">360-SUMIFS(Tabla1[HORAS],Tabla1[MÁQUINA],Tabla1[[#This Row],[MÁQUINA]],Tabla1[AÑO],Tabla1[[#This Row],[AÑO]],Tabla1[MES],Tabla1[[#This Row],[MES]])</f>
        <v>303.93333333333334</v>
      </c>
      <c r="S1285" s="17">
        <f ca="1">Tabla1[[#This Row],[HORAS DISPONIBLES]]/360</f>
        <v>0.84425925925925926</v>
      </c>
    </row>
    <row r="1286" spans="1:19" x14ac:dyDescent="0.2">
      <c r="A1286" s="1" t="s">
        <v>136</v>
      </c>
      <c r="B1286" s="1" t="s">
        <v>20</v>
      </c>
      <c r="C1286" s="1" t="str">
        <f ca="1">VLOOKUP(RANDBETWEEN(1,13),Tablas!$N$7:$O$19,2,0)</f>
        <v>COMPACTADORA</v>
      </c>
      <c r="D1286" s="1" t="s">
        <v>12</v>
      </c>
      <c r="E1286" s="1" t="s">
        <v>21</v>
      </c>
      <c r="F1286" s="1">
        <v>106</v>
      </c>
      <c r="G1286" s="1" t="s">
        <v>106</v>
      </c>
      <c r="H1286" s="1">
        <v>2171</v>
      </c>
      <c r="I1286" s="2">
        <f t="shared" ca="1" si="20"/>
        <v>43163</v>
      </c>
      <c r="J1286" s="1" t="str">
        <f ca="1">IFERROR(IF(YEAR(Tabla1[[#This Row],[FECHA EJEC.]])&gt;0,"CONFORME","STANDBY"),"PENDIENTE")</f>
        <v>CONFORME</v>
      </c>
      <c r="K1286" s="2">
        <f ca="1">IF(VLOOKUP(RANDBETWEEN(1,20),Tablas!$Q$6:$R$25,2,0)=0,"",Tabla1[[#This Row],[FECHA PROG.]]+VLOOKUP(RANDBETWEEN(1,20),Tablas!$Q$6:$R$25,2,0))</f>
        <v>43163</v>
      </c>
      <c r="L1286" s="7">
        <f ca="1">IF(Tabla1[[#This Row],[FECHA EJEC.]]="","",TIME(RANDBETWEEN(9,15),RANDBETWEEN(10,40),0))</f>
        <v>0.4</v>
      </c>
      <c r="M1286" s="7">
        <f ca="1">IF(Tabla1[[#This Row],[FECHA EJEC.]]="","",Tabla1[[#This Row],[HORA INICIO]]+TIME(RANDBETWEEN(1,4),RANDBETWEEN(10,30),0))</f>
        <v>0.45208333333333334</v>
      </c>
      <c r="N1286" s="8">
        <f ca="1">IF(Tabla1[[#This Row],[FECHA EJEC.]]="","",HOUR(Tabla1[[#This Row],[HORA TERMINO]]-Tabla1[[#This Row],[HORA INICIO]])+MINUTE(Tabla1[[#This Row],[HORA TERMINO]]-Tabla1[[#This Row],[HORA INICIO]])/60)</f>
        <v>1.25</v>
      </c>
      <c r="O1286" s="1" t="str">
        <f ca="1">IF(AND(K1286=I1286,J1286="CONFORME"),"FECHA CUMPLIDA",IF(J1286="STAND BY","STAND BY",IF(J1286=""," ",IF(Tabla1[[#This Row],[FECHA EJEC.]]="","PENDIENTE",CONCATENATE("RETRASO DE ",(K1286-I1286)," DIAS")))))</f>
        <v>FECHA CUMPLIDA</v>
      </c>
      <c r="P1286" s="2" t="str">
        <f ca="1">VLOOKUP(MONTH(Tabla1[[#This Row],[FECHA PROG.]]),Tabla2[],2,0)</f>
        <v>Mar</v>
      </c>
      <c r="Q1286" s="1">
        <f ca="1">YEAR(Tabla1[[#This Row],[FECHA PROG.]])</f>
        <v>2018</v>
      </c>
      <c r="R1286" s="8">
        <f ca="1">360-SUMIFS(Tabla1[HORAS],Tabla1[MÁQUINA],Tabla1[[#This Row],[MÁQUINA]],Tabla1[AÑO],Tabla1[[#This Row],[AÑO]],Tabla1[MES],Tabla1[[#This Row],[MES]])</f>
        <v>356.26666666666665</v>
      </c>
      <c r="S1286" s="17">
        <f ca="1">Tabla1[[#This Row],[HORAS DISPONIBLES]]/360</f>
        <v>0.98962962962962964</v>
      </c>
    </row>
    <row r="1287" spans="1:19" x14ac:dyDescent="0.2">
      <c r="A1287" s="1" t="s">
        <v>137</v>
      </c>
      <c r="B1287" s="1" t="s">
        <v>23</v>
      </c>
      <c r="C1287" s="1" t="str">
        <f ca="1">VLOOKUP(RANDBETWEEN(1,13),Tablas!$N$7:$O$19,2,0)</f>
        <v>DRAGAS</v>
      </c>
      <c r="D1287" s="1" t="s">
        <v>12</v>
      </c>
      <c r="E1287" s="1" t="s">
        <v>24</v>
      </c>
      <c r="F1287" s="1">
        <v>201</v>
      </c>
      <c r="G1287" s="1" t="s">
        <v>25</v>
      </c>
      <c r="H1287" s="1">
        <v>1168</v>
      </c>
      <c r="I1287" s="2">
        <f t="shared" ca="1" si="20"/>
        <v>43517</v>
      </c>
      <c r="J1287" s="1" t="str">
        <f ca="1">IFERROR(IF(YEAR(Tabla1[[#This Row],[FECHA EJEC.]])&gt;0,"CONFORME","STANDBY"),"PENDIENTE")</f>
        <v>CONFORME</v>
      </c>
      <c r="K1287" s="2">
        <f ca="1">IF(VLOOKUP(RANDBETWEEN(1,20),Tablas!$Q$6:$R$25,2,0)=0,"",Tabla1[[#This Row],[FECHA PROG.]]+VLOOKUP(RANDBETWEEN(1,20),Tablas!$Q$6:$R$25,2,0))</f>
        <v>43517</v>
      </c>
      <c r="L1287" s="7">
        <f ca="1">IF(Tabla1[[#This Row],[FECHA EJEC.]]="","",TIME(RANDBETWEEN(9,15),RANDBETWEEN(10,40),0))</f>
        <v>0.43541666666666667</v>
      </c>
      <c r="M1287" s="7">
        <f ca="1">IF(Tabla1[[#This Row],[FECHA EJEC.]]="","",Tabla1[[#This Row],[HORA INICIO]]+TIME(RANDBETWEEN(1,4),RANDBETWEEN(10,30),0))</f>
        <v>0.48819444444444443</v>
      </c>
      <c r="N1287" s="8">
        <f ca="1">IF(Tabla1[[#This Row],[FECHA EJEC.]]="","",HOUR(Tabla1[[#This Row],[HORA TERMINO]]-Tabla1[[#This Row],[HORA INICIO]])+MINUTE(Tabla1[[#This Row],[HORA TERMINO]]-Tabla1[[#This Row],[HORA INICIO]])/60)</f>
        <v>1.2666666666666666</v>
      </c>
      <c r="O1287" s="1" t="str">
        <f ca="1">IF(AND(K1287=I1287,J1287="CONFORME"),"FECHA CUMPLIDA",IF(J1287="STAND BY","STAND BY",IF(J1287=""," ",IF(Tabla1[[#This Row],[FECHA EJEC.]]="","PENDIENTE",CONCATENATE("RETRASO DE ",(K1287-I1287)," DIAS")))))</f>
        <v>FECHA CUMPLIDA</v>
      </c>
      <c r="P1287" s="2" t="str">
        <f ca="1">VLOOKUP(MONTH(Tabla1[[#This Row],[FECHA PROG.]]),Tabla2[],2,0)</f>
        <v>Feb</v>
      </c>
      <c r="Q1287" s="1">
        <f ca="1">YEAR(Tabla1[[#This Row],[FECHA PROG.]])</f>
        <v>2019</v>
      </c>
      <c r="R1287" s="8">
        <f ca="1">360-SUMIFS(Tabla1[HORAS],Tabla1[MÁQUINA],Tabla1[[#This Row],[MÁQUINA]],Tabla1[AÑO],Tabla1[[#This Row],[AÑO]],Tabla1[MES],Tabla1[[#This Row],[MES]])</f>
        <v>355.23333333333335</v>
      </c>
      <c r="S1287" s="17">
        <f ca="1">Tabla1[[#This Row],[HORAS DISPONIBLES]]/360</f>
        <v>0.98675925925925934</v>
      </c>
    </row>
    <row r="1288" spans="1:19" x14ac:dyDescent="0.2">
      <c r="A1288" s="1" t="s">
        <v>141</v>
      </c>
      <c r="B1288" s="1" t="s">
        <v>50</v>
      </c>
      <c r="C1288" s="1" t="str">
        <f ca="1">VLOOKUP(RANDBETWEEN(1,13),Tablas!$N$7:$O$19,2,0)</f>
        <v>DRAGAS</v>
      </c>
      <c r="D1288" s="1" t="s">
        <v>12</v>
      </c>
      <c r="E1288" s="1" t="s">
        <v>13</v>
      </c>
      <c r="F1288" s="1">
        <v>107</v>
      </c>
      <c r="G1288" s="1" t="s">
        <v>14</v>
      </c>
      <c r="H1288" s="1">
        <v>1420</v>
      </c>
      <c r="I1288" s="2">
        <f t="shared" ca="1" si="20"/>
        <v>43569</v>
      </c>
      <c r="J1288" s="1" t="str">
        <f ca="1">IFERROR(IF(YEAR(Tabla1[[#This Row],[FECHA EJEC.]])&gt;0,"CONFORME","STANDBY"),"PENDIENTE")</f>
        <v>CONFORME</v>
      </c>
      <c r="K1288" s="2">
        <f ca="1">IF(VLOOKUP(RANDBETWEEN(1,20),Tablas!$Q$6:$R$25,2,0)=0,"",Tabla1[[#This Row],[FECHA PROG.]]+VLOOKUP(RANDBETWEEN(1,20),Tablas!$Q$6:$R$25,2,0))</f>
        <v>43571</v>
      </c>
      <c r="L1288" s="7">
        <f ca="1">IF(Tabla1[[#This Row],[FECHA EJEC.]]="","",TIME(RANDBETWEEN(9,15),RANDBETWEEN(10,40),0))</f>
        <v>0.42499999999999999</v>
      </c>
      <c r="M1288" s="7">
        <f ca="1">IF(Tabla1[[#This Row],[FECHA EJEC.]]="","",Tabla1[[#This Row],[HORA INICIO]]+TIME(RANDBETWEEN(1,4),RANDBETWEEN(10,30),0))</f>
        <v>0.47638888888888886</v>
      </c>
      <c r="N1288" s="8">
        <f ca="1">IF(Tabla1[[#This Row],[FECHA EJEC.]]="","",HOUR(Tabla1[[#This Row],[HORA TERMINO]]-Tabla1[[#This Row],[HORA INICIO]])+MINUTE(Tabla1[[#This Row],[HORA TERMINO]]-Tabla1[[#This Row],[HORA INICIO]])/60)</f>
        <v>1.2333333333333334</v>
      </c>
      <c r="O1288" s="1" t="str">
        <f ca="1">IF(AND(K1288=I1288,J1288="CONFORME"),"FECHA CUMPLIDA",IF(J1288="STAND BY","STAND BY",IF(J1288=""," ",IF(Tabla1[[#This Row],[FECHA EJEC.]]="","PENDIENTE",CONCATENATE("RETRASO DE ",(K1288-I1288)," DIAS")))))</f>
        <v>RETRASO DE 2 DIAS</v>
      </c>
      <c r="P1288" s="2" t="str">
        <f ca="1">VLOOKUP(MONTH(Tabla1[[#This Row],[FECHA PROG.]]),Tabla2[],2,0)</f>
        <v>Abr</v>
      </c>
      <c r="Q1288" s="1">
        <f ca="1">YEAR(Tabla1[[#This Row],[FECHA PROG.]])</f>
        <v>2019</v>
      </c>
      <c r="R1288" s="8">
        <f ca="1">360-SUMIFS(Tabla1[HORAS],Tabla1[MÁQUINA],Tabla1[[#This Row],[MÁQUINA]],Tabla1[AÑO],Tabla1[[#This Row],[AÑO]],Tabla1[MES],Tabla1[[#This Row],[MES]])</f>
        <v>347.05</v>
      </c>
      <c r="S1288" s="17">
        <f ca="1">Tabla1[[#This Row],[HORAS DISPONIBLES]]/360</f>
        <v>0.96402777777777782</v>
      </c>
    </row>
    <row r="1289" spans="1:19" x14ac:dyDescent="0.2">
      <c r="A1289" s="1" t="s">
        <v>153</v>
      </c>
      <c r="B1289" s="1" t="s">
        <v>60</v>
      </c>
      <c r="C1289" s="1" t="str">
        <f ca="1">VLOOKUP(RANDBETWEEN(1,13),Tablas!$N$7:$O$19,2,0)</f>
        <v>COMPACTADORA</v>
      </c>
      <c r="E1289" s="1" t="s">
        <v>18</v>
      </c>
      <c r="F1289" s="1">
        <v>107</v>
      </c>
      <c r="G1289" s="1" t="s">
        <v>106</v>
      </c>
      <c r="H1289" s="1">
        <v>2171</v>
      </c>
      <c r="I1289" s="2">
        <f t="shared" ca="1" si="20"/>
        <v>43442</v>
      </c>
      <c r="J1289" s="1" t="str">
        <f ca="1">IFERROR(IF(YEAR(Tabla1[[#This Row],[FECHA EJEC.]])&gt;0,"CONFORME","STANDBY"),"PENDIENTE")</f>
        <v>CONFORME</v>
      </c>
      <c r="K1289" s="2">
        <f ca="1">IF(VLOOKUP(RANDBETWEEN(1,20),Tablas!$Q$6:$R$25,2,0)=0,"",Tabla1[[#This Row],[FECHA PROG.]]+VLOOKUP(RANDBETWEEN(1,20),Tablas!$Q$6:$R$25,2,0))</f>
        <v>43442</v>
      </c>
      <c r="L1289" s="7">
        <f ca="1">IF(Tabla1[[#This Row],[FECHA EJEC.]]="","",TIME(RANDBETWEEN(9,15),RANDBETWEEN(10,40),0))</f>
        <v>0.40138888888888891</v>
      </c>
      <c r="M1289" s="7">
        <f ca="1">IF(Tabla1[[#This Row],[FECHA EJEC.]]="","",Tabla1[[#This Row],[HORA INICIO]]+TIME(RANDBETWEEN(1,4),RANDBETWEEN(10,30),0))</f>
        <v>0.45</v>
      </c>
      <c r="N1289" s="8">
        <f ca="1">IF(Tabla1[[#This Row],[FECHA EJEC.]]="","",HOUR(Tabla1[[#This Row],[HORA TERMINO]]-Tabla1[[#This Row],[HORA INICIO]])+MINUTE(Tabla1[[#This Row],[HORA TERMINO]]-Tabla1[[#This Row],[HORA INICIO]])/60)</f>
        <v>1.1666666666666667</v>
      </c>
      <c r="O1289" s="1" t="str">
        <f ca="1">IF(AND(K1289=I1289,J1289="CONFORME"),"FECHA CUMPLIDA",IF(J1289="STAND BY","STAND BY",IF(J1289=""," ",IF(Tabla1[[#This Row],[FECHA EJEC.]]="","PENDIENTE",CONCATENATE("RETRASO DE ",(K1289-I1289)," DIAS")))))</f>
        <v>FECHA CUMPLIDA</v>
      </c>
      <c r="P1289" s="2" t="str">
        <f ca="1">VLOOKUP(MONTH(Tabla1[[#This Row],[FECHA PROG.]]),Tabla2[],2,0)</f>
        <v>Dic</v>
      </c>
      <c r="Q1289" s="1">
        <f ca="1">YEAR(Tabla1[[#This Row],[FECHA PROG.]])</f>
        <v>2018</v>
      </c>
      <c r="R1289" s="8">
        <f ca="1">360-SUMIFS(Tabla1[HORAS],Tabla1[MÁQUINA],Tabla1[[#This Row],[MÁQUINA]],Tabla1[AÑO],Tabla1[[#This Row],[AÑO]],Tabla1[MES],Tabla1[[#This Row],[MES]])</f>
        <v>354.36666666666667</v>
      </c>
      <c r="S1289" s="17">
        <f ca="1">Tabla1[[#This Row],[HORAS DISPONIBLES]]/360</f>
        <v>0.98435185185185192</v>
      </c>
    </row>
    <row r="1290" spans="1:19" x14ac:dyDescent="0.2">
      <c r="A1290" s="1" t="s">
        <v>139</v>
      </c>
      <c r="B1290" s="1" t="s">
        <v>32</v>
      </c>
      <c r="C1290" s="1" t="str">
        <f ca="1">VLOOKUP(RANDBETWEEN(1,13),Tablas!$N$7:$O$19,2,0)</f>
        <v>DRAGAS</v>
      </c>
      <c r="D1290" s="1" t="s">
        <v>12</v>
      </c>
      <c r="E1290" s="1" t="s">
        <v>13</v>
      </c>
      <c r="F1290" s="1">
        <v>106</v>
      </c>
      <c r="G1290" s="1" t="s">
        <v>29</v>
      </c>
      <c r="H1290" s="1">
        <v>908</v>
      </c>
      <c r="I1290" s="2">
        <f t="shared" ca="1" si="20"/>
        <v>43240</v>
      </c>
      <c r="J1290" s="1" t="str">
        <f ca="1">IFERROR(IF(YEAR(Tabla1[[#This Row],[FECHA EJEC.]])&gt;0,"CONFORME","STANDBY"),"PENDIENTE")</f>
        <v>CONFORME</v>
      </c>
      <c r="K1290" s="2">
        <f ca="1">IF(VLOOKUP(RANDBETWEEN(1,20),Tablas!$Q$6:$R$25,2,0)=0,"",Tabla1[[#This Row],[FECHA PROG.]]+VLOOKUP(RANDBETWEEN(1,20),Tablas!$Q$6:$R$25,2,0))</f>
        <v>43244</v>
      </c>
      <c r="L1290" s="7">
        <f ca="1">IF(Tabla1[[#This Row],[FECHA EJEC.]]="","",TIME(RANDBETWEEN(9,15),RANDBETWEEN(10,40),0))</f>
        <v>0.3840277777777778</v>
      </c>
      <c r="M1290" s="7">
        <f ca="1">IF(Tabla1[[#This Row],[FECHA EJEC.]]="","",Tabla1[[#This Row],[HORA INICIO]]+TIME(RANDBETWEEN(1,4),RANDBETWEEN(10,30),0))</f>
        <v>0.44583333333333336</v>
      </c>
      <c r="N1290" s="8">
        <f ca="1">IF(Tabla1[[#This Row],[FECHA EJEC.]]="","",HOUR(Tabla1[[#This Row],[HORA TERMINO]]-Tabla1[[#This Row],[HORA INICIO]])+MINUTE(Tabla1[[#This Row],[HORA TERMINO]]-Tabla1[[#This Row],[HORA INICIO]])/60)</f>
        <v>1.4833333333333334</v>
      </c>
      <c r="O1290" s="1" t="str">
        <f ca="1">IF(AND(K1290=I1290,J1290="CONFORME"),"FECHA CUMPLIDA",IF(J1290="STAND BY","STAND BY",IF(J1290=""," ",IF(Tabla1[[#This Row],[FECHA EJEC.]]="","PENDIENTE",CONCATENATE("RETRASO DE ",(K1290-I1290)," DIAS")))))</f>
        <v>RETRASO DE 4 DIAS</v>
      </c>
      <c r="P1290" s="2" t="str">
        <f ca="1">VLOOKUP(MONTH(Tabla1[[#This Row],[FECHA PROG.]]),Tabla2[],2,0)</f>
        <v>May</v>
      </c>
      <c r="Q1290" s="1">
        <f ca="1">YEAR(Tabla1[[#This Row],[FECHA PROG.]])</f>
        <v>2018</v>
      </c>
      <c r="R1290" s="8">
        <f ca="1">360-SUMIFS(Tabla1[HORAS],Tabla1[MÁQUINA],Tabla1[[#This Row],[MÁQUINA]],Tabla1[AÑO],Tabla1[[#This Row],[AÑO]],Tabla1[MES],Tabla1[[#This Row],[MES]])</f>
        <v>335.8</v>
      </c>
      <c r="S1290" s="17">
        <f ca="1">Tabla1[[#This Row],[HORAS DISPONIBLES]]/360</f>
        <v>0.93277777777777782</v>
      </c>
    </row>
    <row r="1291" spans="1:19" x14ac:dyDescent="0.2">
      <c r="A1291" s="1" t="s">
        <v>139</v>
      </c>
      <c r="B1291" s="1" t="s">
        <v>32</v>
      </c>
      <c r="C1291" s="1" t="str">
        <f ca="1">VLOOKUP(RANDBETWEEN(1,13),Tablas!$N$7:$O$19,2,0)</f>
        <v>EXCAVADORA</v>
      </c>
      <c r="D1291" s="1" t="s">
        <v>12</v>
      </c>
      <c r="E1291" s="1" t="s">
        <v>18</v>
      </c>
      <c r="F1291" s="1">
        <v>106</v>
      </c>
      <c r="G1291" s="1" t="s">
        <v>55</v>
      </c>
      <c r="H1291" s="1">
        <v>1911</v>
      </c>
      <c r="I1291" s="2">
        <f t="shared" ca="1" si="20"/>
        <v>43509</v>
      </c>
      <c r="J1291" s="1" t="str">
        <f ca="1">IFERROR(IF(YEAR(Tabla1[[#This Row],[FECHA EJEC.]])&gt;0,"CONFORME","STANDBY"),"PENDIENTE")</f>
        <v>PENDIENTE</v>
      </c>
      <c r="K1291" s="2" t="str">
        <f ca="1">IF(VLOOKUP(RANDBETWEEN(1,20),Tablas!$Q$6:$R$25,2,0)=0,"",Tabla1[[#This Row],[FECHA PROG.]]+VLOOKUP(RANDBETWEEN(1,20),Tablas!$Q$6:$R$25,2,0))</f>
        <v/>
      </c>
      <c r="L1291" s="7" t="str">
        <f ca="1">IF(Tabla1[[#This Row],[FECHA EJEC.]]="","",TIME(RANDBETWEEN(9,15),RANDBETWEEN(10,40),0))</f>
        <v/>
      </c>
      <c r="M1291" s="7" t="str">
        <f ca="1">IF(Tabla1[[#This Row],[FECHA EJEC.]]="","",Tabla1[[#This Row],[HORA INICIO]]+TIME(RANDBETWEEN(1,4),RANDBETWEEN(10,30),0))</f>
        <v/>
      </c>
      <c r="N1291" s="8" t="str">
        <f ca="1">IF(Tabla1[[#This Row],[FECHA EJEC.]]="","",HOUR(Tabla1[[#This Row],[HORA TERMINO]]-Tabla1[[#This Row],[HORA INICIO]])+MINUTE(Tabla1[[#This Row],[HORA TERMINO]]-Tabla1[[#This Row],[HORA INICIO]])/60)</f>
        <v/>
      </c>
      <c r="O1291" s="1" t="str">
        <f ca="1">IF(AND(K1291=I1291,J1291="CONFORME"),"FECHA CUMPLIDA",IF(J1291="STAND BY","STAND BY",IF(J1291=""," ",IF(Tabla1[[#This Row],[FECHA EJEC.]]="","PENDIENTE",CONCATENATE("RETRASO DE ",(K1291-I1291)," DIAS")))))</f>
        <v>PENDIENTE</v>
      </c>
      <c r="P1291" s="2" t="str">
        <f ca="1">VLOOKUP(MONTH(Tabla1[[#This Row],[FECHA PROG.]]),Tabla2[],2,0)</f>
        <v>Feb</v>
      </c>
      <c r="Q1291" s="1">
        <f ca="1">YEAR(Tabla1[[#This Row],[FECHA PROG.]])</f>
        <v>2019</v>
      </c>
      <c r="R1291" s="8">
        <f ca="1">360-SUMIFS(Tabla1[HORAS],Tabla1[MÁQUINA],Tabla1[[#This Row],[MÁQUINA]],Tabla1[AÑO],Tabla1[[#This Row],[AÑO]],Tabla1[MES],Tabla1[[#This Row],[MES]])</f>
        <v>312.64999999999998</v>
      </c>
      <c r="S1291" s="17">
        <f ca="1">Tabla1[[#This Row],[HORAS DISPONIBLES]]/360</f>
        <v>0.8684722222222222</v>
      </c>
    </row>
    <row r="1292" spans="1:19" x14ac:dyDescent="0.2">
      <c r="A1292" s="1" t="s">
        <v>147</v>
      </c>
      <c r="B1292" s="1" t="s">
        <v>42</v>
      </c>
      <c r="C1292" s="1" t="str">
        <f ca="1">VLOOKUP(RANDBETWEEN(1,13),Tablas!$N$7:$O$19,2,0)</f>
        <v>MOTONIVELADORA</v>
      </c>
      <c r="D1292" s="1" t="s">
        <v>12</v>
      </c>
      <c r="E1292" s="1" t="s">
        <v>21</v>
      </c>
      <c r="F1292" s="1">
        <v>106</v>
      </c>
      <c r="G1292" s="1" t="s">
        <v>106</v>
      </c>
      <c r="H1292" s="1">
        <v>2171</v>
      </c>
      <c r="I1292" s="2">
        <f t="shared" ca="1" si="20"/>
        <v>43257</v>
      </c>
      <c r="J1292" s="1" t="str">
        <f ca="1">IFERROR(IF(YEAR(Tabla1[[#This Row],[FECHA EJEC.]])&gt;0,"CONFORME","STANDBY"),"PENDIENTE")</f>
        <v>CONFORME</v>
      </c>
      <c r="K1292" s="2">
        <f ca="1">IF(VLOOKUP(RANDBETWEEN(1,20),Tablas!$Q$6:$R$25,2,0)=0,"",Tabla1[[#This Row],[FECHA PROG.]]+VLOOKUP(RANDBETWEEN(1,20),Tablas!$Q$6:$R$25,2,0))</f>
        <v>43258</v>
      </c>
      <c r="L1292" s="7">
        <f ca="1">IF(Tabla1[[#This Row],[FECHA EJEC.]]="","",TIME(RANDBETWEEN(9,15),RANDBETWEEN(10,40),0))</f>
        <v>0.56874999999999998</v>
      </c>
      <c r="M1292" s="7">
        <f ca="1">IF(Tabla1[[#This Row],[FECHA EJEC.]]="","",Tabla1[[#This Row],[HORA INICIO]]+TIME(RANDBETWEEN(1,4),RANDBETWEEN(10,30),0))</f>
        <v>0.63124999999999998</v>
      </c>
      <c r="N1292" s="8">
        <f ca="1">IF(Tabla1[[#This Row],[FECHA EJEC.]]="","",HOUR(Tabla1[[#This Row],[HORA TERMINO]]-Tabla1[[#This Row],[HORA INICIO]])+MINUTE(Tabla1[[#This Row],[HORA TERMINO]]-Tabla1[[#This Row],[HORA INICIO]])/60)</f>
        <v>1.5</v>
      </c>
      <c r="O1292" s="1" t="str">
        <f ca="1">IF(AND(K1292=I1292,J1292="CONFORME"),"FECHA CUMPLIDA",IF(J1292="STAND BY","STAND BY",IF(J1292=""," ",IF(Tabla1[[#This Row],[FECHA EJEC.]]="","PENDIENTE",CONCATENATE("RETRASO DE ",(K1292-I1292)," DIAS")))))</f>
        <v>RETRASO DE 1 DIAS</v>
      </c>
      <c r="P1292" s="2" t="str">
        <f ca="1">VLOOKUP(MONTH(Tabla1[[#This Row],[FECHA PROG.]]),Tabla2[],2,0)</f>
        <v>Jun</v>
      </c>
      <c r="Q1292" s="1">
        <f ca="1">YEAR(Tabla1[[#This Row],[FECHA PROG.]])</f>
        <v>2018</v>
      </c>
      <c r="R1292" s="8">
        <f ca="1">360-SUMIFS(Tabla1[HORAS],Tabla1[MÁQUINA],Tabla1[[#This Row],[MÁQUINA]],Tabla1[AÑO],Tabla1[[#This Row],[AÑO]],Tabla1[MES],Tabla1[[#This Row],[MES]])</f>
        <v>355.08333333333331</v>
      </c>
      <c r="S1292" s="17">
        <f ca="1">Tabla1[[#This Row],[HORAS DISPONIBLES]]/360</f>
        <v>0.98634259259259249</v>
      </c>
    </row>
    <row r="1293" spans="1:19" x14ac:dyDescent="0.2">
      <c r="A1293" s="1" t="s">
        <v>152</v>
      </c>
      <c r="B1293" s="1" t="s">
        <v>56</v>
      </c>
      <c r="C1293" s="1" t="str">
        <f ca="1">VLOOKUP(RANDBETWEEN(1,13),Tablas!$N$7:$O$19,2,0)</f>
        <v>ESCREPA</v>
      </c>
      <c r="E1293" s="1" t="s">
        <v>13</v>
      </c>
      <c r="F1293" s="1">
        <v>107</v>
      </c>
      <c r="G1293" s="1" t="s">
        <v>25</v>
      </c>
      <c r="H1293" s="1">
        <v>1168</v>
      </c>
      <c r="I1293" s="2">
        <f t="shared" ca="1" si="20"/>
        <v>43553</v>
      </c>
      <c r="J1293" s="1" t="str">
        <f ca="1">IFERROR(IF(YEAR(Tabla1[[#This Row],[FECHA EJEC.]])&gt;0,"CONFORME","STANDBY"),"PENDIENTE")</f>
        <v>PENDIENTE</v>
      </c>
      <c r="K1293" s="2" t="str">
        <f ca="1">IF(VLOOKUP(RANDBETWEEN(1,20),Tablas!$Q$6:$R$25,2,0)=0,"",Tabla1[[#This Row],[FECHA PROG.]]+VLOOKUP(RANDBETWEEN(1,20),Tablas!$Q$6:$R$25,2,0))</f>
        <v/>
      </c>
      <c r="L1293" s="7" t="str">
        <f ca="1">IF(Tabla1[[#This Row],[FECHA EJEC.]]="","",TIME(RANDBETWEEN(9,15),RANDBETWEEN(10,40),0))</f>
        <v/>
      </c>
      <c r="M1293" s="7" t="str">
        <f ca="1">IF(Tabla1[[#This Row],[FECHA EJEC.]]="","",Tabla1[[#This Row],[HORA INICIO]]+TIME(RANDBETWEEN(1,4),RANDBETWEEN(10,30),0))</f>
        <v/>
      </c>
      <c r="N1293" s="8" t="str">
        <f ca="1">IF(Tabla1[[#This Row],[FECHA EJEC.]]="","",HOUR(Tabla1[[#This Row],[HORA TERMINO]]-Tabla1[[#This Row],[HORA INICIO]])+MINUTE(Tabla1[[#This Row],[HORA TERMINO]]-Tabla1[[#This Row],[HORA INICIO]])/60)</f>
        <v/>
      </c>
      <c r="O1293" s="1" t="str">
        <f ca="1">IF(AND(K1293=I1293,J1293="CONFORME"),"FECHA CUMPLIDA",IF(J1293="STAND BY","STAND BY",IF(J1293=""," ",IF(Tabla1[[#This Row],[FECHA EJEC.]]="","PENDIENTE",CONCATENATE("RETRASO DE ",(K1293-I1293)," DIAS")))))</f>
        <v>PENDIENTE</v>
      </c>
      <c r="P1293" s="2" t="str">
        <f ca="1">VLOOKUP(MONTH(Tabla1[[#This Row],[FECHA PROG.]]),Tabla2[],2,0)</f>
        <v>Mar</v>
      </c>
      <c r="Q1293" s="1">
        <f ca="1">YEAR(Tabla1[[#This Row],[FECHA PROG.]])</f>
        <v>2019</v>
      </c>
      <c r="R1293" s="8">
        <f ca="1">360-SUMIFS(Tabla1[HORAS],Tabla1[MÁQUINA],Tabla1[[#This Row],[MÁQUINA]],Tabla1[AÑO],Tabla1[[#This Row],[AÑO]],Tabla1[MES],Tabla1[[#This Row],[MES]])</f>
        <v>353.31666666666666</v>
      </c>
      <c r="S1293" s="17">
        <f ca="1">Tabla1[[#This Row],[HORAS DISPONIBLES]]/360</f>
        <v>0.98143518518518513</v>
      </c>
    </row>
    <row r="1294" spans="1:19" x14ac:dyDescent="0.2">
      <c r="A1294" s="1" t="s">
        <v>152</v>
      </c>
      <c r="B1294" s="1" t="s">
        <v>56</v>
      </c>
      <c r="C1294" s="1" t="str">
        <f ca="1">VLOOKUP(RANDBETWEEN(1,13),Tablas!$N$7:$O$19,2,0)</f>
        <v>COMPACTADORA</v>
      </c>
      <c r="E1294" s="1" t="s">
        <v>18</v>
      </c>
      <c r="F1294" s="1">
        <v>107</v>
      </c>
      <c r="G1294" s="1" t="s">
        <v>55</v>
      </c>
      <c r="H1294" s="1">
        <v>1911</v>
      </c>
      <c r="I1294" s="2">
        <f t="shared" ca="1" si="20"/>
        <v>43497</v>
      </c>
      <c r="J1294" s="1" t="str">
        <f ca="1">IFERROR(IF(YEAR(Tabla1[[#This Row],[FECHA EJEC.]])&gt;0,"CONFORME","STANDBY"),"PENDIENTE")</f>
        <v>PENDIENTE</v>
      </c>
      <c r="K1294" s="2" t="str">
        <f ca="1">IF(VLOOKUP(RANDBETWEEN(1,20),Tablas!$Q$6:$R$25,2,0)=0,"",Tabla1[[#This Row],[FECHA PROG.]]+VLOOKUP(RANDBETWEEN(1,20),Tablas!$Q$6:$R$25,2,0))</f>
        <v/>
      </c>
      <c r="L1294" s="7" t="str">
        <f ca="1">IF(Tabla1[[#This Row],[FECHA EJEC.]]="","",TIME(RANDBETWEEN(9,15),RANDBETWEEN(10,40),0))</f>
        <v/>
      </c>
      <c r="M1294" s="7" t="str">
        <f ca="1">IF(Tabla1[[#This Row],[FECHA EJEC.]]="","",Tabla1[[#This Row],[HORA INICIO]]+TIME(RANDBETWEEN(1,4),RANDBETWEEN(10,30),0))</f>
        <v/>
      </c>
      <c r="N1294" s="8" t="str">
        <f ca="1">IF(Tabla1[[#This Row],[FECHA EJEC.]]="","",HOUR(Tabla1[[#This Row],[HORA TERMINO]]-Tabla1[[#This Row],[HORA INICIO]])+MINUTE(Tabla1[[#This Row],[HORA TERMINO]]-Tabla1[[#This Row],[HORA INICIO]])/60)</f>
        <v/>
      </c>
      <c r="O1294" s="1" t="str">
        <f ca="1">IF(AND(K1294=I1294,J1294="CONFORME"),"FECHA CUMPLIDA",IF(J1294="STAND BY","STAND BY",IF(J1294=""," ",IF(Tabla1[[#This Row],[FECHA EJEC.]]="","PENDIENTE",CONCATENATE("RETRASO DE ",(K1294-I1294)," DIAS")))))</f>
        <v>PENDIENTE</v>
      </c>
      <c r="P1294" s="2" t="str">
        <f ca="1">VLOOKUP(MONTH(Tabla1[[#This Row],[FECHA PROG.]]),Tabla2[],2,0)</f>
        <v>Feb</v>
      </c>
      <c r="Q1294" s="1">
        <f ca="1">YEAR(Tabla1[[#This Row],[FECHA PROG.]])</f>
        <v>2019</v>
      </c>
      <c r="R1294" s="8">
        <f ca="1">360-SUMIFS(Tabla1[HORAS],Tabla1[MÁQUINA],Tabla1[[#This Row],[MÁQUINA]],Tabla1[AÑO],Tabla1[[#This Row],[AÑO]],Tabla1[MES],Tabla1[[#This Row],[MES]])</f>
        <v>360</v>
      </c>
      <c r="S1294" s="17">
        <f ca="1">Tabla1[[#This Row],[HORAS DISPONIBLES]]/360</f>
        <v>1</v>
      </c>
    </row>
    <row r="1295" spans="1:19" x14ac:dyDescent="0.2">
      <c r="A1295" s="1" t="s">
        <v>140</v>
      </c>
      <c r="B1295" s="1" t="s">
        <v>30</v>
      </c>
      <c r="C1295" s="1" t="str">
        <f ca="1">VLOOKUP(RANDBETWEEN(1,13),Tablas!$N$7:$O$19,2,0)</f>
        <v>DRAGAS</v>
      </c>
      <c r="D1295" s="1" t="s">
        <v>12</v>
      </c>
      <c r="E1295" s="1" t="s">
        <v>24</v>
      </c>
      <c r="F1295" s="1">
        <v>201</v>
      </c>
      <c r="G1295" s="1" t="s">
        <v>25</v>
      </c>
      <c r="H1295" s="1">
        <v>1168</v>
      </c>
      <c r="I1295" s="2">
        <f t="shared" ca="1" si="20"/>
        <v>43451</v>
      </c>
      <c r="J1295" s="1" t="str">
        <f ca="1">IFERROR(IF(YEAR(Tabla1[[#This Row],[FECHA EJEC.]])&gt;0,"CONFORME","STANDBY"),"PENDIENTE")</f>
        <v>CONFORME</v>
      </c>
      <c r="K1295" s="2">
        <f ca="1">IF(VLOOKUP(RANDBETWEEN(1,20),Tablas!$Q$6:$R$25,2,0)=0,"",Tabla1[[#This Row],[FECHA PROG.]]+VLOOKUP(RANDBETWEEN(1,20),Tablas!$Q$6:$R$25,2,0))</f>
        <v>43453</v>
      </c>
      <c r="L1295" s="7">
        <f ca="1">IF(Tabla1[[#This Row],[FECHA EJEC.]]="","",TIME(RANDBETWEEN(9,15),RANDBETWEEN(10,40),0))</f>
        <v>0.43472222222222223</v>
      </c>
      <c r="M1295" s="7">
        <f ca="1">IF(Tabla1[[#This Row],[FECHA EJEC.]]="","",Tabla1[[#This Row],[HORA INICIO]]+TIME(RANDBETWEEN(1,4),RANDBETWEEN(10,30),0))</f>
        <v>0.53402777777777777</v>
      </c>
      <c r="N1295" s="8">
        <f ca="1">IF(Tabla1[[#This Row],[FECHA EJEC.]]="","",HOUR(Tabla1[[#This Row],[HORA TERMINO]]-Tabla1[[#This Row],[HORA INICIO]])+MINUTE(Tabla1[[#This Row],[HORA TERMINO]]-Tabla1[[#This Row],[HORA INICIO]])/60)</f>
        <v>2.3833333333333333</v>
      </c>
      <c r="O1295" s="1" t="str">
        <f ca="1">IF(AND(K1295=I1295,J1295="CONFORME"),"FECHA CUMPLIDA",IF(J1295="STAND BY","STAND BY",IF(J1295=""," ",IF(Tabla1[[#This Row],[FECHA EJEC.]]="","PENDIENTE",CONCATENATE("RETRASO DE ",(K1295-I1295)," DIAS")))))</f>
        <v>RETRASO DE 2 DIAS</v>
      </c>
      <c r="P1295" s="2" t="str">
        <f ca="1">VLOOKUP(MONTH(Tabla1[[#This Row],[FECHA PROG.]]),Tabla2[],2,0)</f>
        <v>Dic</v>
      </c>
      <c r="Q1295" s="1">
        <f ca="1">YEAR(Tabla1[[#This Row],[FECHA PROG.]])</f>
        <v>2018</v>
      </c>
      <c r="R1295" s="8">
        <f ca="1">360-SUMIFS(Tabla1[HORAS],Tabla1[MÁQUINA],Tabla1[[#This Row],[MÁQUINA]],Tabla1[AÑO],Tabla1[[#This Row],[AÑO]],Tabla1[MES],Tabla1[[#This Row],[MES]])</f>
        <v>352.66666666666669</v>
      </c>
      <c r="S1295" s="17">
        <f ca="1">Tabla1[[#This Row],[HORAS DISPONIBLES]]/360</f>
        <v>0.97962962962962963</v>
      </c>
    </row>
    <row r="1296" spans="1:19" x14ac:dyDescent="0.2">
      <c r="A1296" s="1" t="s">
        <v>151</v>
      </c>
      <c r="B1296" s="1" t="s">
        <v>51</v>
      </c>
      <c r="C1296" s="1" t="str">
        <f ca="1">VLOOKUP(RANDBETWEEN(1,13),Tablas!$N$7:$O$19,2,0)</f>
        <v>CISTERNAS DE AGUA</v>
      </c>
      <c r="D1296" s="1" t="s">
        <v>12</v>
      </c>
      <c r="E1296" s="1" t="s">
        <v>13</v>
      </c>
      <c r="F1296" s="1">
        <v>107</v>
      </c>
      <c r="G1296" s="1" t="s">
        <v>14</v>
      </c>
      <c r="H1296" s="1">
        <v>1420</v>
      </c>
      <c r="I1296" s="2">
        <f t="shared" ca="1" si="20"/>
        <v>43199</v>
      </c>
      <c r="J1296" s="1" t="str">
        <f ca="1">IFERROR(IF(YEAR(Tabla1[[#This Row],[FECHA EJEC.]])&gt;0,"CONFORME","STANDBY"),"PENDIENTE")</f>
        <v>CONFORME</v>
      </c>
      <c r="K1296" s="2">
        <f ca="1">IF(VLOOKUP(RANDBETWEEN(1,20),Tablas!$Q$6:$R$25,2,0)=0,"",Tabla1[[#This Row],[FECHA PROG.]]+VLOOKUP(RANDBETWEEN(1,20),Tablas!$Q$6:$R$25,2,0))</f>
        <v>43203</v>
      </c>
      <c r="L1296" s="7">
        <f ca="1">IF(Tabla1[[#This Row],[FECHA EJEC.]]="","",TIME(RANDBETWEEN(9,15),RANDBETWEEN(10,40),0))</f>
        <v>0.42777777777777776</v>
      </c>
      <c r="M1296" s="7">
        <f ca="1">IF(Tabla1[[#This Row],[FECHA EJEC.]]="","",Tabla1[[#This Row],[HORA INICIO]]+TIME(RANDBETWEEN(1,4),RANDBETWEEN(10,30),0))</f>
        <v>0.60486111111111107</v>
      </c>
      <c r="N1296" s="8">
        <f ca="1">IF(Tabla1[[#This Row],[FECHA EJEC.]]="","",HOUR(Tabla1[[#This Row],[HORA TERMINO]]-Tabla1[[#This Row],[HORA INICIO]])+MINUTE(Tabla1[[#This Row],[HORA TERMINO]]-Tabla1[[#This Row],[HORA INICIO]])/60)</f>
        <v>4.25</v>
      </c>
      <c r="O1296" s="1" t="str">
        <f ca="1">IF(AND(K1296=I1296,J1296="CONFORME"),"FECHA CUMPLIDA",IF(J1296="STAND BY","STAND BY",IF(J1296=""," ",IF(Tabla1[[#This Row],[FECHA EJEC.]]="","PENDIENTE",CONCATENATE("RETRASO DE ",(K1296-I1296)," DIAS")))))</f>
        <v>RETRASO DE 4 DIAS</v>
      </c>
      <c r="P1296" s="2" t="str">
        <f ca="1">VLOOKUP(MONTH(Tabla1[[#This Row],[FECHA PROG.]]),Tabla2[],2,0)</f>
        <v>Abr</v>
      </c>
      <c r="Q1296" s="1">
        <f ca="1">YEAR(Tabla1[[#This Row],[FECHA PROG.]])</f>
        <v>2018</v>
      </c>
      <c r="R1296" s="8">
        <f ca="1">360-SUMIFS(Tabla1[HORAS],Tabla1[MÁQUINA],Tabla1[[#This Row],[MÁQUINA]],Tabla1[AÑO],Tabla1[[#This Row],[AÑO]],Tabla1[MES],Tabla1[[#This Row],[MES]])</f>
        <v>342.7833333333333</v>
      </c>
      <c r="S1296" s="17">
        <f ca="1">Tabla1[[#This Row],[HORAS DISPONIBLES]]/360</f>
        <v>0.95217592592592581</v>
      </c>
    </row>
    <row r="1297" spans="1:19" x14ac:dyDescent="0.2">
      <c r="A1297" s="1" t="s">
        <v>154</v>
      </c>
      <c r="B1297" s="1" t="s">
        <v>61</v>
      </c>
      <c r="C1297" s="1" t="str">
        <f ca="1">VLOOKUP(RANDBETWEEN(1,13),Tablas!$N$7:$O$19,2,0)</f>
        <v>CARGADORA</v>
      </c>
      <c r="E1297" s="1" t="s">
        <v>18</v>
      </c>
      <c r="F1297" s="1">
        <v>107</v>
      </c>
      <c r="G1297" s="1" t="s">
        <v>106</v>
      </c>
      <c r="H1297" s="1">
        <v>1911</v>
      </c>
      <c r="I1297" s="2">
        <f t="shared" ca="1" si="20"/>
        <v>43315</v>
      </c>
      <c r="J1297" s="1" t="str">
        <f ca="1">IFERROR(IF(YEAR(Tabla1[[#This Row],[FECHA EJEC.]])&gt;0,"CONFORME","STANDBY"),"PENDIENTE")</f>
        <v>CONFORME</v>
      </c>
      <c r="K1297" s="2">
        <f ca="1">IF(VLOOKUP(RANDBETWEEN(1,20),Tablas!$Q$6:$R$25,2,0)=0,"",Tabla1[[#This Row],[FECHA PROG.]]+VLOOKUP(RANDBETWEEN(1,20),Tablas!$Q$6:$R$25,2,0))</f>
        <v>43315</v>
      </c>
      <c r="L1297" s="7">
        <f ca="1">IF(Tabla1[[#This Row],[FECHA EJEC.]]="","",TIME(RANDBETWEEN(9,15),RANDBETWEEN(10,40),0))</f>
        <v>0.42430555555555555</v>
      </c>
      <c r="M1297" s="7">
        <f ca="1">IF(Tabla1[[#This Row],[FECHA EJEC.]]="","",Tabla1[[#This Row],[HORA INICIO]]+TIME(RANDBETWEEN(1,4),RANDBETWEEN(10,30),0))</f>
        <v>0.52222222222222225</v>
      </c>
      <c r="N1297" s="8">
        <f ca="1">IF(Tabla1[[#This Row],[FECHA EJEC.]]="","",HOUR(Tabla1[[#This Row],[HORA TERMINO]]-Tabla1[[#This Row],[HORA INICIO]])+MINUTE(Tabla1[[#This Row],[HORA TERMINO]]-Tabla1[[#This Row],[HORA INICIO]])/60)</f>
        <v>2.35</v>
      </c>
      <c r="O1297" s="1" t="str">
        <f ca="1">IF(AND(K1297=I1297,J1297="CONFORME"),"FECHA CUMPLIDA",IF(J1297="STAND BY","STAND BY",IF(J1297=""," ",IF(Tabla1[[#This Row],[FECHA EJEC.]]="","PENDIENTE",CONCATENATE("RETRASO DE ",(K1297-I1297)," DIAS")))))</f>
        <v>FECHA CUMPLIDA</v>
      </c>
      <c r="P1297" s="2" t="str">
        <f ca="1">VLOOKUP(MONTH(Tabla1[[#This Row],[FECHA PROG.]]),Tabla2[],2,0)</f>
        <v>Ago</v>
      </c>
      <c r="Q1297" s="1">
        <f ca="1">YEAR(Tabla1[[#This Row],[FECHA PROG.]])</f>
        <v>2018</v>
      </c>
      <c r="R1297" s="8">
        <f ca="1">360-SUMIFS(Tabla1[HORAS],Tabla1[MÁQUINA],Tabla1[[#This Row],[MÁQUINA]],Tabla1[AÑO],Tabla1[[#This Row],[AÑO]],Tabla1[MES],Tabla1[[#This Row],[MES]])</f>
        <v>343.2</v>
      </c>
      <c r="S1297" s="17">
        <f ca="1">Tabla1[[#This Row],[HORAS DISPONIBLES]]/360</f>
        <v>0.95333333333333325</v>
      </c>
    </row>
    <row r="1298" spans="1:19" x14ac:dyDescent="0.2">
      <c r="A1298" s="1" t="s">
        <v>135</v>
      </c>
      <c r="B1298" s="1" t="s">
        <v>27</v>
      </c>
      <c r="C1298" s="1" t="str">
        <f ca="1">VLOOKUP(RANDBETWEEN(1,13),Tablas!$N$7:$O$19,2,0)</f>
        <v>ESCREPA</v>
      </c>
      <c r="D1298" s="1" t="s">
        <v>12</v>
      </c>
      <c r="E1298" s="1" t="s">
        <v>13</v>
      </c>
      <c r="F1298" s="1">
        <v>107</v>
      </c>
      <c r="G1298" s="1" t="s">
        <v>14</v>
      </c>
      <c r="H1298" s="1">
        <v>1420</v>
      </c>
      <c r="I1298" s="2">
        <f t="shared" ca="1" si="20"/>
        <v>43296</v>
      </c>
      <c r="J1298" s="1" t="str">
        <f ca="1">IFERROR(IF(YEAR(Tabla1[[#This Row],[FECHA EJEC.]])&gt;0,"CONFORME","STANDBY"),"PENDIENTE")</f>
        <v>CONFORME</v>
      </c>
      <c r="K1298" s="2">
        <f ca="1">IF(VLOOKUP(RANDBETWEEN(1,20),Tablas!$Q$6:$R$25,2,0)=0,"",Tabla1[[#This Row],[FECHA PROG.]]+VLOOKUP(RANDBETWEEN(1,20),Tablas!$Q$6:$R$25,2,0))</f>
        <v>43300</v>
      </c>
      <c r="L1298" s="7">
        <f ca="1">IF(Tabla1[[#This Row],[FECHA EJEC.]]="","",TIME(RANDBETWEEN(9,15),RANDBETWEEN(10,40),0))</f>
        <v>0.6333333333333333</v>
      </c>
      <c r="M1298" s="7">
        <f ca="1">IF(Tabla1[[#This Row],[FECHA EJEC.]]="","",Tabla1[[#This Row],[HORA INICIO]]+TIME(RANDBETWEEN(1,4),RANDBETWEEN(10,30),0))</f>
        <v>0.81041666666666667</v>
      </c>
      <c r="N1298" s="8">
        <f ca="1">IF(Tabla1[[#This Row],[FECHA EJEC.]]="","",HOUR(Tabla1[[#This Row],[HORA TERMINO]]-Tabla1[[#This Row],[HORA INICIO]])+MINUTE(Tabla1[[#This Row],[HORA TERMINO]]-Tabla1[[#This Row],[HORA INICIO]])/60)</f>
        <v>4.25</v>
      </c>
      <c r="O1298" s="1" t="str">
        <f ca="1">IF(AND(K1298=I1298,J1298="CONFORME"),"FECHA CUMPLIDA",IF(J1298="STAND BY","STAND BY",IF(J1298=""," ",IF(Tabla1[[#This Row],[FECHA EJEC.]]="","PENDIENTE",CONCATENATE("RETRASO DE ",(K1298-I1298)," DIAS")))))</f>
        <v>RETRASO DE 4 DIAS</v>
      </c>
      <c r="P1298" s="2" t="str">
        <f ca="1">VLOOKUP(MONTH(Tabla1[[#This Row],[FECHA PROG.]]),Tabla2[],2,0)</f>
        <v>Jul</v>
      </c>
      <c r="Q1298" s="1">
        <f ca="1">YEAR(Tabla1[[#This Row],[FECHA PROG.]])</f>
        <v>2018</v>
      </c>
      <c r="R1298" s="8">
        <f ca="1">360-SUMIFS(Tabla1[HORAS],Tabla1[MÁQUINA],Tabla1[[#This Row],[MÁQUINA]],Tabla1[AÑO],Tabla1[[#This Row],[AÑO]],Tabla1[MES],Tabla1[[#This Row],[MES]])</f>
        <v>348.81666666666666</v>
      </c>
      <c r="S1298" s="17">
        <f ca="1">Tabla1[[#This Row],[HORAS DISPONIBLES]]/360</f>
        <v>0.96893518518518518</v>
      </c>
    </row>
    <row r="1299" spans="1:19" x14ac:dyDescent="0.2">
      <c r="A1299" s="1" t="s">
        <v>135</v>
      </c>
      <c r="B1299" s="1" t="s">
        <v>27</v>
      </c>
      <c r="C1299" s="1" t="str">
        <f ca="1">VLOOKUP(RANDBETWEEN(1,13),Tablas!$N$7:$O$19,2,0)</f>
        <v>TRACTORES</v>
      </c>
      <c r="D1299" s="1" t="s">
        <v>12</v>
      </c>
      <c r="E1299" s="1" t="s">
        <v>18</v>
      </c>
      <c r="F1299" s="1">
        <v>107</v>
      </c>
      <c r="G1299" s="1" t="s">
        <v>55</v>
      </c>
      <c r="H1299" s="1">
        <v>1911</v>
      </c>
      <c r="I1299" s="2">
        <f t="shared" ca="1" si="20"/>
        <v>43434</v>
      </c>
      <c r="J1299" s="1" t="str">
        <f ca="1">IFERROR(IF(YEAR(Tabla1[[#This Row],[FECHA EJEC.]])&gt;0,"CONFORME","STANDBY"),"PENDIENTE")</f>
        <v>CONFORME</v>
      </c>
      <c r="K1299" s="2">
        <f ca="1">IF(VLOOKUP(RANDBETWEEN(1,20),Tablas!$Q$6:$R$25,2,0)=0,"",Tabla1[[#This Row],[FECHA PROG.]]+VLOOKUP(RANDBETWEEN(1,20),Tablas!$Q$6:$R$25,2,0))</f>
        <v>43437</v>
      </c>
      <c r="L1299" s="7">
        <f ca="1">IF(Tabla1[[#This Row],[FECHA EJEC.]]="","",TIME(RANDBETWEEN(9,15),RANDBETWEEN(10,40),0))</f>
        <v>0.46597222222222223</v>
      </c>
      <c r="M1299" s="7">
        <f ca="1">IF(Tabla1[[#This Row],[FECHA EJEC.]]="","",Tabla1[[#This Row],[HORA INICIO]]+TIME(RANDBETWEEN(1,4),RANDBETWEEN(10,30),0))</f>
        <v>0.52569444444444446</v>
      </c>
      <c r="N1299" s="8">
        <f ca="1">IF(Tabla1[[#This Row],[FECHA EJEC.]]="","",HOUR(Tabla1[[#This Row],[HORA TERMINO]]-Tabla1[[#This Row],[HORA INICIO]])+MINUTE(Tabla1[[#This Row],[HORA TERMINO]]-Tabla1[[#This Row],[HORA INICIO]])/60)</f>
        <v>1.4333333333333333</v>
      </c>
      <c r="O1299" s="1" t="str">
        <f ca="1">IF(AND(K1299=I1299,J1299="CONFORME"),"FECHA CUMPLIDA",IF(J1299="STAND BY","STAND BY",IF(J1299=""," ",IF(Tabla1[[#This Row],[FECHA EJEC.]]="","PENDIENTE",CONCATENATE("RETRASO DE ",(K1299-I1299)," DIAS")))))</f>
        <v>RETRASO DE 3 DIAS</v>
      </c>
      <c r="P1299" s="2" t="str">
        <f ca="1">VLOOKUP(MONTH(Tabla1[[#This Row],[FECHA PROG.]]),Tabla2[],2,0)</f>
        <v>Nov</v>
      </c>
      <c r="Q1299" s="1">
        <f ca="1">YEAR(Tabla1[[#This Row],[FECHA PROG.]])</f>
        <v>2018</v>
      </c>
      <c r="R1299" s="8">
        <f ca="1">360-SUMIFS(Tabla1[HORAS],Tabla1[MÁQUINA],Tabla1[[#This Row],[MÁQUINA]],Tabla1[AÑO],Tabla1[[#This Row],[AÑO]],Tabla1[MES],Tabla1[[#This Row],[MES]])</f>
        <v>348.3</v>
      </c>
      <c r="S1299" s="17">
        <f ca="1">Tabla1[[#This Row],[HORAS DISPONIBLES]]/360</f>
        <v>0.96750000000000003</v>
      </c>
    </row>
    <row r="1300" spans="1:19" x14ac:dyDescent="0.2">
      <c r="A1300" s="1" t="s">
        <v>188</v>
      </c>
      <c r="B1300" s="1" t="s">
        <v>35</v>
      </c>
      <c r="C1300" s="1" t="str">
        <f ca="1">VLOOKUP(RANDBETWEEN(1,13),Tablas!$N$7:$O$19,2,0)</f>
        <v>COMPACTADORA</v>
      </c>
      <c r="D1300" s="1" t="s">
        <v>12</v>
      </c>
      <c r="E1300" s="1" t="s">
        <v>13</v>
      </c>
      <c r="F1300" s="1">
        <v>106</v>
      </c>
      <c r="G1300" s="1" t="s">
        <v>14</v>
      </c>
      <c r="H1300" s="1">
        <v>1420</v>
      </c>
      <c r="I1300" s="2">
        <f t="shared" ca="1" si="20"/>
        <v>43323</v>
      </c>
      <c r="J1300" s="1" t="str">
        <f ca="1">IFERROR(IF(YEAR(Tabla1[[#This Row],[FECHA EJEC.]])&gt;0,"CONFORME","STANDBY"),"PENDIENTE")</f>
        <v>CONFORME</v>
      </c>
      <c r="K1300" s="2">
        <f ca="1">IF(VLOOKUP(RANDBETWEEN(1,20),Tablas!$Q$6:$R$25,2,0)=0,"",Tabla1[[#This Row],[FECHA PROG.]]+VLOOKUP(RANDBETWEEN(1,20),Tablas!$Q$6:$R$25,2,0))</f>
        <v>43325</v>
      </c>
      <c r="L1300" s="7">
        <f ca="1">IF(Tabla1[[#This Row],[FECHA EJEC.]]="","",TIME(RANDBETWEEN(9,15),RANDBETWEEN(10,40),0))</f>
        <v>0.56874999999999998</v>
      </c>
      <c r="M1300" s="7">
        <f ca="1">IF(Tabla1[[#This Row],[FECHA EJEC.]]="","",Tabla1[[#This Row],[HORA INICIO]]+TIME(RANDBETWEEN(1,4),RANDBETWEEN(10,30),0))</f>
        <v>0.62430555555555556</v>
      </c>
      <c r="N1300" s="8">
        <f ca="1">IF(Tabla1[[#This Row],[FECHA EJEC.]]="","",HOUR(Tabla1[[#This Row],[HORA TERMINO]]-Tabla1[[#This Row],[HORA INICIO]])+MINUTE(Tabla1[[#This Row],[HORA TERMINO]]-Tabla1[[#This Row],[HORA INICIO]])/60)</f>
        <v>1.3333333333333333</v>
      </c>
      <c r="O1300" s="1" t="str">
        <f ca="1">IF(AND(K1300=I1300,J1300="CONFORME"),"FECHA CUMPLIDA",IF(J1300="STAND BY","STAND BY",IF(J1300=""," ",IF(Tabla1[[#This Row],[FECHA EJEC.]]="","PENDIENTE",CONCATENATE("RETRASO DE ",(K1300-I1300)," DIAS")))))</f>
        <v>RETRASO DE 2 DIAS</v>
      </c>
      <c r="P1300" s="2" t="str">
        <f ca="1">VLOOKUP(MONTH(Tabla1[[#This Row],[FECHA PROG.]]),Tabla2[],2,0)</f>
        <v>Ago</v>
      </c>
      <c r="Q1300" s="1">
        <f ca="1">YEAR(Tabla1[[#This Row],[FECHA PROG.]])</f>
        <v>2018</v>
      </c>
      <c r="R1300" s="8">
        <f ca="1">360-SUMIFS(Tabla1[HORAS],Tabla1[MÁQUINA],Tabla1[[#This Row],[MÁQUINA]],Tabla1[AÑO],Tabla1[[#This Row],[AÑO]],Tabla1[MES],Tabla1[[#This Row],[MES]])</f>
        <v>352.7</v>
      </c>
      <c r="S1300" s="17">
        <f ca="1">Tabla1[[#This Row],[HORAS DISPONIBLES]]/360</f>
        <v>0.97972222222222216</v>
      </c>
    </row>
    <row r="1301" spans="1:19" x14ac:dyDescent="0.2">
      <c r="A1301" s="1" t="s">
        <v>188</v>
      </c>
      <c r="B1301" s="1" t="s">
        <v>35</v>
      </c>
      <c r="C1301" s="1" t="str">
        <f ca="1">VLOOKUP(RANDBETWEEN(1,13),Tablas!$N$7:$O$19,2,0)</f>
        <v>DRAGAS</v>
      </c>
      <c r="D1301" s="1" t="s">
        <v>12</v>
      </c>
      <c r="E1301" s="1" t="s">
        <v>18</v>
      </c>
      <c r="F1301" s="1">
        <v>106</v>
      </c>
      <c r="G1301" s="1" t="s">
        <v>55</v>
      </c>
      <c r="H1301" s="1">
        <v>1911</v>
      </c>
      <c r="I1301" s="2">
        <f t="shared" ca="1" si="20"/>
        <v>43251</v>
      </c>
      <c r="J1301" s="1" t="str">
        <f ca="1">IFERROR(IF(YEAR(Tabla1[[#This Row],[FECHA EJEC.]])&gt;0,"CONFORME","STANDBY"),"PENDIENTE")</f>
        <v>CONFORME</v>
      </c>
      <c r="K1301" s="2">
        <f ca="1">IF(VLOOKUP(RANDBETWEEN(1,20),Tablas!$Q$6:$R$25,2,0)=0,"",Tabla1[[#This Row],[FECHA PROG.]]+VLOOKUP(RANDBETWEEN(1,20),Tablas!$Q$6:$R$25,2,0))</f>
        <v>43255</v>
      </c>
      <c r="L1301" s="7">
        <f ca="1">IF(Tabla1[[#This Row],[FECHA EJEC.]]="","",TIME(RANDBETWEEN(9,15),RANDBETWEEN(10,40),0))</f>
        <v>0.51736111111111116</v>
      </c>
      <c r="M1301" s="7">
        <f ca="1">IF(Tabla1[[#This Row],[FECHA EJEC.]]="","",Tabla1[[#This Row],[HORA INICIO]]+TIME(RANDBETWEEN(1,4),RANDBETWEEN(10,30),0))</f>
        <v>0.57152777777777786</v>
      </c>
      <c r="N1301" s="8">
        <f ca="1">IF(Tabla1[[#This Row],[FECHA EJEC.]]="","",HOUR(Tabla1[[#This Row],[HORA TERMINO]]-Tabla1[[#This Row],[HORA INICIO]])+MINUTE(Tabla1[[#This Row],[HORA TERMINO]]-Tabla1[[#This Row],[HORA INICIO]])/60)</f>
        <v>1.3</v>
      </c>
      <c r="O1301" s="1" t="str">
        <f ca="1">IF(AND(K1301=I1301,J1301="CONFORME"),"FECHA CUMPLIDA",IF(J1301="STAND BY","STAND BY",IF(J1301=""," ",IF(Tabla1[[#This Row],[FECHA EJEC.]]="","PENDIENTE",CONCATENATE("RETRASO DE ",(K1301-I1301)," DIAS")))))</f>
        <v>RETRASO DE 4 DIAS</v>
      </c>
      <c r="P1301" s="2" t="str">
        <f ca="1">VLOOKUP(MONTH(Tabla1[[#This Row],[FECHA PROG.]]),Tabla2[],2,0)</f>
        <v>May</v>
      </c>
      <c r="Q1301" s="1">
        <f ca="1">YEAR(Tabla1[[#This Row],[FECHA PROG.]])</f>
        <v>2018</v>
      </c>
      <c r="R1301" s="8">
        <f ca="1">360-SUMIFS(Tabla1[HORAS],Tabla1[MÁQUINA],Tabla1[[#This Row],[MÁQUINA]],Tabla1[AÑO],Tabla1[[#This Row],[AÑO]],Tabla1[MES],Tabla1[[#This Row],[MES]])</f>
        <v>334.56666666666666</v>
      </c>
      <c r="S1301" s="17">
        <f ca="1">Tabla1[[#This Row],[HORAS DISPONIBLES]]/360</f>
        <v>0.92935185185185187</v>
      </c>
    </row>
    <row r="1302" spans="1:19" x14ac:dyDescent="0.2">
      <c r="A1302" s="1" t="s">
        <v>145</v>
      </c>
      <c r="B1302" s="1" t="s">
        <v>39</v>
      </c>
      <c r="C1302" s="1" t="str">
        <f ca="1">VLOOKUP(RANDBETWEEN(1,13),Tablas!$N$7:$O$19,2,0)</f>
        <v>DRAGALINA</v>
      </c>
      <c r="D1302" s="1" t="s">
        <v>12</v>
      </c>
      <c r="E1302" s="1" t="s">
        <v>21</v>
      </c>
      <c r="F1302" s="1">
        <v>107</v>
      </c>
      <c r="G1302" s="1" t="s">
        <v>106</v>
      </c>
      <c r="H1302" s="1">
        <v>2171</v>
      </c>
      <c r="I1302" s="2">
        <f t="shared" ca="1" si="20"/>
        <v>43437</v>
      </c>
      <c r="J1302" s="1" t="str">
        <f ca="1">IFERROR(IF(YEAR(Tabla1[[#This Row],[FECHA EJEC.]])&gt;0,"CONFORME","STANDBY"),"PENDIENTE")</f>
        <v>CONFORME</v>
      </c>
      <c r="K1302" s="2">
        <f ca="1">IF(VLOOKUP(RANDBETWEEN(1,20),Tablas!$Q$6:$R$25,2,0)=0,"",Tabla1[[#This Row],[FECHA PROG.]]+VLOOKUP(RANDBETWEEN(1,20),Tablas!$Q$6:$R$25,2,0))</f>
        <v>43439</v>
      </c>
      <c r="L1302" s="7">
        <f ca="1">IF(Tabla1[[#This Row],[FECHA EJEC.]]="","",TIME(RANDBETWEEN(9,15),RANDBETWEEN(10,40),0))</f>
        <v>0.47986111111111113</v>
      </c>
      <c r="M1302" s="7">
        <f ca="1">IF(Tabla1[[#This Row],[FECHA EJEC.]]="","",Tabla1[[#This Row],[HORA INICIO]]+TIME(RANDBETWEEN(1,4),RANDBETWEEN(10,30),0))</f>
        <v>0.53611111111111109</v>
      </c>
      <c r="N1302" s="8">
        <f ca="1">IF(Tabla1[[#This Row],[FECHA EJEC.]]="","",HOUR(Tabla1[[#This Row],[HORA TERMINO]]-Tabla1[[#This Row],[HORA INICIO]])+MINUTE(Tabla1[[#This Row],[HORA TERMINO]]-Tabla1[[#This Row],[HORA INICIO]])/60)</f>
        <v>1.35</v>
      </c>
      <c r="O1302" s="1" t="str">
        <f ca="1">IF(AND(K1302=I1302,J1302="CONFORME"),"FECHA CUMPLIDA",IF(J1302="STAND BY","STAND BY",IF(J1302=""," ",IF(Tabla1[[#This Row],[FECHA EJEC.]]="","PENDIENTE",CONCATENATE("RETRASO DE ",(K1302-I1302)," DIAS")))))</f>
        <v>RETRASO DE 2 DIAS</v>
      </c>
      <c r="P1302" s="2" t="str">
        <f ca="1">VLOOKUP(MONTH(Tabla1[[#This Row],[FECHA PROG.]]),Tabla2[],2,0)</f>
        <v>Dic</v>
      </c>
      <c r="Q1302" s="1">
        <f ca="1">YEAR(Tabla1[[#This Row],[FECHA PROG.]])</f>
        <v>2018</v>
      </c>
      <c r="R1302" s="8">
        <f ca="1">360-SUMIFS(Tabla1[HORAS],Tabla1[MÁQUINA],Tabla1[[#This Row],[MÁQUINA]],Tabla1[AÑO],Tabla1[[#This Row],[AÑO]],Tabla1[MES],Tabla1[[#This Row],[MES]])</f>
        <v>352.1</v>
      </c>
      <c r="S1302" s="17">
        <f ca="1">Tabla1[[#This Row],[HORAS DISPONIBLES]]/360</f>
        <v>0.97805555555555557</v>
      </c>
    </row>
    <row r="1303" spans="1:19" x14ac:dyDescent="0.2">
      <c r="A1303" s="1" t="s">
        <v>142</v>
      </c>
      <c r="B1303" s="1" t="s">
        <v>33</v>
      </c>
      <c r="C1303" s="1" t="str">
        <f ca="1">VLOOKUP(RANDBETWEEN(1,13),Tablas!$N$7:$O$19,2,0)</f>
        <v>DRAGALINA</v>
      </c>
      <c r="D1303" s="1" t="s">
        <v>12</v>
      </c>
      <c r="E1303" s="1" t="s">
        <v>24</v>
      </c>
      <c r="F1303" s="1">
        <v>201</v>
      </c>
      <c r="G1303" s="1" t="s">
        <v>25</v>
      </c>
      <c r="H1303" s="1">
        <v>1168</v>
      </c>
      <c r="I1303" s="2">
        <f t="shared" ca="1" si="20"/>
        <v>43361</v>
      </c>
      <c r="J1303" s="1" t="str">
        <f ca="1">IFERROR(IF(YEAR(Tabla1[[#This Row],[FECHA EJEC.]])&gt;0,"CONFORME","STANDBY"),"PENDIENTE")</f>
        <v>CONFORME</v>
      </c>
      <c r="K1303" s="2">
        <f ca="1">IF(VLOOKUP(RANDBETWEEN(1,20),Tablas!$Q$6:$R$25,2,0)=0,"",Tabla1[[#This Row],[FECHA PROG.]]+VLOOKUP(RANDBETWEEN(1,20),Tablas!$Q$6:$R$25,2,0))</f>
        <v>43364</v>
      </c>
      <c r="L1303" s="7">
        <f ca="1">IF(Tabla1[[#This Row],[FECHA EJEC.]]="","",TIME(RANDBETWEEN(9,15),RANDBETWEEN(10,40),0))</f>
        <v>0.40069444444444446</v>
      </c>
      <c r="M1303" s="7">
        <f ca="1">IF(Tabla1[[#This Row],[FECHA EJEC.]]="","",Tabla1[[#This Row],[HORA INICIO]]+TIME(RANDBETWEEN(1,4),RANDBETWEEN(10,30),0))</f>
        <v>0.45625000000000004</v>
      </c>
      <c r="N1303" s="8">
        <f ca="1">IF(Tabla1[[#This Row],[FECHA EJEC.]]="","",HOUR(Tabla1[[#This Row],[HORA TERMINO]]-Tabla1[[#This Row],[HORA INICIO]])+MINUTE(Tabla1[[#This Row],[HORA TERMINO]]-Tabla1[[#This Row],[HORA INICIO]])/60)</f>
        <v>1.3333333333333333</v>
      </c>
      <c r="O1303" s="1" t="str">
        <f ca="1">IF(AND(K1303=I1303,J1303="CONFORME"),"FECHA CUMPLIDA",IF(J1303="STAND BY","STAND BY",IF(J1303=""," ",IF(Tabla1[[#This Row],[FECHA EJEC.]]="","PENDIENTE",CONCATENATE("RETRASO DE ",(K1303-I1303)," DIAS")))))</f>
        <v>RETRASO DE 3 DIAS</v>
      </c>
      <c r="P1303" s="2" t="str">
        <f ca="1">VLOOKUP(MONTH(Tabla1[[#This Row],[FECHA PROG.]]),Tabla2[],2,0)</f>
        <v>Set</v>
      </c>
      <c r="Q1303" s="1">
        <f ca="1">YEAR(Tabla1[[#This Row],[FECHA PROG.]])</f>
        <v>2018</v>
      </c>
      <c r="R1303" s="8">
        <f ca="1">360-SUMIFS(Tabla1[HORAS],Tabla1[MÁQUINA],Tabla1[[#This Row],[MÁQUINA]],Tabla1[AÑO],Tabla1[[#This Row],[AÑO]],Tabla1[MES],Tabla1[[#This Row],[MES]])</f>
        <v>357.21666666666664</v>
      </c>
      <c r="S1303" s="17">
        <f ca="1">Tabla1[[#This Row],[HORAS DISPONIBLES]]/360</f>
        <v>0.99226851851851849</v>
      </c>
    </row>
    <row r="1304" spans="1:19" x14ac:dyDescent="0.2">
      <c r="A1304" s="1" t="s">
        <v>134</v>
      </c>
      <c r="B1304" s="1" t="s">
        <v>52</v>
      </c>
      <c r="C1304" s="1" t="str">
        <f ca="1">VLOOKUP(RANDBETWEEN(1,13),Tablas!$N$7:$O$19,2,0)</f>
        <v>CARGADORA</v>
      </c>
      <c r="D1304" s="1" t="s">
        <v>12</v>
      </c>
      <c r="E1304" s="1" t="s">
        <v>13</v>
      </c>
      <c r="F1304" s="1">
        <v>107</v>
      </c>
      <c r="G1304" s="1" t="s">
        <v>14</v>
      </c>
      <c r="H1304" s="1">
        <v>1420</v>
      </c>
      <c r="I1304" s="2">
        <f t="shared" ca="1" si="20"/>
        <v>43329</v>
      </c>
      <c r="J1304" s="1" t="str">
        <f ca="1">IFERROR(IF(YEAR(Tabla1[[#This Row],[FECHA EJEC.]])&gt;0,"CONFORME","STANDBY"),"PENDIENTE")</f>
        <v>CONFORME</v>
      </c>
      <c r="K1304" s="2">
        <f ca="1">IF(VLOOKUP(RANDBETWEEN(1,20),Tablas!$Q$6:$R$25,2,0)=0,"",Tabla1[[#This Row],[FECHA PROG.]]+VLOOKUP(RANDBETWEEN(1,20),Tablas!$Q$6:$R$25,2,0))</f>
        <v>43331</v>
      </c>
      <c r="L1304" s="7">
        <f ca="1">IF(Tabla1[[#This Row],[FECHA EJEC.]]="","",TIME(RANDBETWEEN(9,15),RANDBETWEEN(10,40),0))</f>
        <v>0.48194444444444445</v>
      </c>
      <c r="M1304" s="7">
        <f ca="1">IF(Tabla1[[#This Row],[FECHA EJEC.]]="","",Tabla1[[#This Row],[HORA INICIO]]+TIME(RANDBETWEEN(1,4),RANDBETWEEN(10,30),0))</f>
        <v>0.58402777777777781</v>
      </c>
      <c r="N1304" s="8">
        <f ca="1">IF(Tabla1[[#This Row],[FECHA EJEC.]]="","",HOUR(Tabla1[[#This Row],[HORA TERMINO]]-Tabla1[[#This Row],[HORA INICIO]])+MINUTE(Tabla1[[#This Row],[HORA TERMINO]]-Tabla1[[#This Row],[HORA INICIO]])/60)</f>
        <v>2.4500000000000002</v>
      </c>
      <c r="O1304" s="1" t="str">
        <f ca="1">IF(AND(K1304=I1304,J1304="CONFORME"),"FECHA CUMPLIDA",IF(J1304="STAND BY","STAND BY",IF(J1304=""," ",IF(Tabla1[[#This Row],[FECHA EJEC.]]="","PENDIENTE",CONCATENATE("RETRASO DE ",(K1304-I1304)," DIAS")))))</f>
        <v>RETRASO DE 2 DIAS</v>
      </c>
      <c r="P1304" s="2" t="str">
        <f ca="1">VLOOKUP(MONTH(Tabla1[[#This Row],[FECHA PROG.]]),Tabla2[],2,0)</f>
        <v>Ago</v>
      </c>
      <c r="Q1304" s="1">
        <f ca="1">YEAR(Tabla1[[#This Row],[FECHA PROG.]])</f>
        <v>2018</v>
      </c>
      <c r="R1304" s="8">
        <f ca="1">360-SUMIFS(Tabla1[HORAS],Tabla1[MÁQUINA],Tabla1[[#This Row],[MÁQUINA]],Tabla1[AÑO],Tabla1[[#This Row],[AÑO]],Tabla1[MES],Tabla1[[#This Row],[MES]])</f>
        <v>355.25</v>
      </c>
      <c r="S1304" s="17">
        <f ca="1">Tabla1[[#This Row],[HORAS DISPONIBLES]]/360</f>
        <v>0.9868055555555556</v>
      </c>
    </row>
    <row r="1305" spans="1:19" x14ac:dyDescent="0.2">
      <c r="A1305" s="1" t="s">
        <v>154</v>
      </c>
      <c r="B1305" s="1" t="s">
        <v>63</v>
      </c>
      <c r="C1305" s="1" t="str">
        <f ca="1">VLOOKUP(RANDBETWEEN(1,13),Tablas!$N$7:$O$19,2,0)</f>
        <v>RETROEXCAVADORA</v>
      </c>
      <c r="E1305" s="1" t="s">
        <v>18</v>
      </c>
      <c r="F1305" s="1">
        <v>107</v>
      </c>
      <c r="G1305" s="1" t="s">
        <v>106</v>
      </c>
      <c r="H1305" s="1">
        <v>2171</v>
      </c>
      <c r="I1305" s="2">
        <f t="shared" ca="1" si="20"/>
        <v>43332</v>
      </c>
      <c r="J1305" s="1" t="str">
        <f ca="1">IFERROR(IF(YEAR(Tabla1[[#This Row],[FECHA EJEC.]])&gt;0,"CONFORME","STANDBY"),"PENDIENTE")</f>
        <v>CONFORME</v>
      </c>
      <c r="K1305" s="2">
        <f ca="1">IF(VLOOKUP(RANDBETWEEN(1,20),Tablas!$Q$6:$R$25,2,0)=0,"",Tabla1[[#This Row],[FECHA PROG.]]+VLOOKUP(RANDBETWEEN(1,20),Tablas!$Q$6:$R$25,2,0))</f>
        <v>43333</v>
      </c>
      <c r="L1305" s="7">
        <f ca="1">IF(Tabla1[[#This Row],[FECHA EJEC.]]="","",TIME(RANDBETWEEN(9,15),RANDBETWEEN(10,40),0))</f>
        <v>0.59791666666666665</v>
      </c>
      <c r="M1305" s="7">
        <f ca="1">IF(Tabla1[[#This Row],[FECHA EJEC.]]="","",Tabla1[[#This Row],[HORA INICIO]]+TIME(RANDBETWEEN(1,4),RANDBETWEEN(10,30),0))</f>
        <v>0.78125</v>
      </c>
      <c r="N1305" s="8">
        <f ca="1">IF(Tabla1[[#This Row],[FECHA EJEC.]]="","",HOUR(Tabla1[[#This Row],[HORA TERMINO]]-Tabla1[[#This Row],[HORA INICIO]])+MINUTE(Tabla1[[#This Row],[HORA TERMINO]]-Tabla1[[#This Row],[HORA INICIO]])/60)</f>
        <v>4.4000000000000004</v>
      </c>
      <c r="O1305" s="1" t="str">
        <f ca="1">IF(AND(K1305=I1305,J1305="CONFORME"),"FECHA CUMPLIDA",IF(J1305="STAND BY","STAND BY",IF(J1305=""," ",IF(Tabla1[[#This Row],[FECHA EJEC.]]="","PENDIENTE",CONCATENATE("RETRASO DE ",(K1305-I1305)," DIAS")))))</f>
        <v>RETRASO DE 1 DIAS</v>
      </c>
      <c r="P1305" s="2" t="str">
        <f ca="1">VLOOKUP(MONTH(Tabla1[[#This Row],[FECHA PROG.]]),Tabla2[],2,0)</f>
        <v>Ago</v>
      </c>
      <c r="Q1305" s="1">
        <f ca="1">YEAR(Tabla1[[#This Row],[FECHA PROG.]])</f>
        <v>2018</v>
      </c>
      <c r="R1305" s="8">
        <f ca="1">360-SUMIFS(Tabla1[HORAS],Tabla1[MÁQUINA],Tabla1[[#This Row],[MÁQUINA]],Tabla1[AÑO],Tabla1[[#This Row],[AÑO]],Tabla1[MES],Tabla1[[#This Row],[MES]])</f>
        <v>343.2</v>
      </c>
      <c r="S1305" s="17">
        <f ca="1">Tabla1[[#This Row],[HORAS DISPONIBLES]]/360</f>
        <v>0.95333333333333325</v>
      </c>
    </row>
    <row r="1306" spans="1:19" x14ac:dyDescent="0.2">
      <c r="A1306" s="1" t="s">
        <v>196</v>
      </c>
      <c r="B1306" s="1" t="s">
        <v>105</v>
      </c>
      <c r="C1306" s="1" t="str">
        <f ca="1">VLOOKUP(RANDBETWEEN(1,13),Tablas!$N$7:$O$19,2,0)</f>
        <v>ESCREPA</v>
      </c>
      <c r="E1306" s="1" t="s">
        <v>13</v>
      </c>
      <c r="F1306" s="1">
        <v>107</v>
      </c>
      <c r="G1306" s="1" t="s">
        <v>55</v>
      </c>
      <c r="H1306" s="1">
        <v>1911</v>
      </c>
      <c r="I1306" s="2">
        <f t="shared" ca="1" si="20"/>
        <v>43189</v>
      </c>
      <c r="J1306" s="1" t="str">
        <f ca="1">IFERROR(IF(YEAR(Tabla1[[#This Row],[FECHA EJEC.]])&gt;0,"CONFORME","STANDBY"),"PENDIENTE")</f>
        <v>CONFORME</v>
      </c>
      <c r="K1306" s="2">
        <f ca="1">IF(VLOOKUP(RANDBETWEEN(1,20),Tablas!$Q$6:$R$25,2,0)=0,"",Tabla1[[#This Row],[FECHA PROG.]]+VLOOKUP(RANDBETWEEN(1,20),Tablas!$Q$6:$R$25,2,0))</f>
        <v>43192</v>
      </c>
      <c r="L1306" s="7">
        <f ca="1">IF(Tabla1[[#This Row],[FECHA EJEC.]]="","",TIME(RANDBETWEEN(9,15),RANDBETWEEN(10,40),0))</f>
        <v>0.47013888888888888</v>
      </c>
      <c r="M1306" s="7">
        <f ca="1">IF(Tabla1[[#This Row],[FECHA EJEC.]]="","",Tabla1[[#This Row],[HORA INICIO]]+TIME(RANDBETWEEN(1,4),RANDBETWEEN(10,30),0))</f>
        <v>0.65138888888888891</v>
      </c>
      <c r="N1306" s="8">
        <f ca="1">IF(Tabla1[[#This Row],[FECHA EJEC.]]="","",HOUR(Tabla1[[#This Row],[HORA TERMINO]]-Tabla1[[#This Row],[HORA INICIO]])+MINUTE(Tabla1[[#This Row],[HORA TERMINO]]-Tabla1[[#This Row],[HORA INICIO]])/60)</f>
        <v>4.3499999999999996</v>
      </c>
      <c r="O1306" s="1" t="str">
        <f ca="1">IF(AND(K1306=I1306,J1306="CONFORME"),"FECHA CUMPLIDA",IF(J1306="STAND BY","STAND BY",IF(J1306=""," ",IF(Tabla1[[#This Row],[FECHA EJEC.]]="","PENDIENTE",CONCATENATE("RETRASO DE ",(K1306-I1306)," DIAS")))))</f>
        <v>RETRASO DE 3 DIAS</v>
      </c>
      <c r="P1306" s="2" t="str">
        <f ca="1">VLOOKUP(MONTH(Tabla1[[#This Row],[FECHA PROG.]]),Tabla2[],2,0)</f>
        <v>Mar</v>
      </c>
      <c r="Q1306" s="1">
        <f ca="1">YEAR(Tabla1[[#This Row],[FECHA PROG.]])</f>
        <v>2018</v>
      </c>
      <c r="R1306" s="8">
        <f ca="1">360-SUMIFS(Tabla1[HORAS],Tabla1[MÁQUINA],Tabla1[[#This Row],[MÁQUINA]],Tabla1[AÑO],Tabla1[[#This Row],[AÑO]],Tabla1[MES],Tabla1[[#This Row],[MES]])</f>
        <v>355.65</v>
      </c>
      <c r="S1306" s="17">
        <f ca="1">Tabla1[[#This Row],[HORAS DISPONIBLES]]/360</f>
        <v>0.98791666666666655</v>
      </c>
    </row>
    <row r="1307" spans="1:19" x14ac:dyDescent="0.2">
      <c r="A1307" s="1" t="s">
        <v>196</v>
      </c>
      <c r="B1307" s="1" t="s">
        <v>105</v>
      </c>
      <c r="C1307" s="1" t="str">
        <f ca="1">VLOOKUP(RANDBETWEEN(1,13),Tablas!$N$7:$O$19,2,0)</f>
        <v>EXCAVADORA</v>
      </c>
      <c r="E1307" s="1" t="s">
        <v>18</v>
      </c>
      <c r="F1307" s="1">
        <v>107</v>
      </c>
      <c r="G1307" s="1" t="s">
        <v>55</v>
      </c>
      <c r="H1307" s="1">
        <v>1911</v>
      </c>
      <c r="I1307" s="2">
        <f t="shared" ca="1" si="20"/>
        <v>43248</v>
      </c>
      <c r="J1307" s="1" t="str">
        <f ca="1">IFERROR(IF(YEAR(Tabla1[[#This Row],[FECHA EJEC.]])&gt;0,"CONFORME","STANDBY"),"PENDIENTE")</f>
        <v>PENDIENTE</v>
      </c>
      <c r="K1307" s="2" t="str">
        <f ca="1">IF(VLOOKUP(RANDBETWEEN(1,20),Tablas!$Q$6:$R$25,2,0)=0,"",Tabla1[[#This Row],[FECHA PROG.]]+VLOOKUP(RANDBETWEEN(1,20),Tablas!$Q$6:$R$25,2,0))</f>
        <v/>
      </c>
      <c r="L1307" s="7" t="str">
        <f ca="1">IF(Tabla1[[#This Row],[FECHA EJEC.]]="","",TIME(RANDBETWEEN(9,15),RANDBETWEEN(10,40),0))</f>
        <v/>
      </c>
      <c r="M1307" s="7" t="str">
        <f ca="1">IF(Tabla1[[#This Row],[FECHA EJEC.]]="","",Tabla1[[#This Row],[HORA INICIO]]+TIME(RANDBETWEEN(1,4),RANDBETWEEN(10,30),0))</f>
        <v/>
      </c>
      <c r="N1307" s="8" t="str">
        <f ca="1">IF(Tabla1[[#This Row],[FECHA EJEC.]]="","",HOUR(Tabla1[[#This Row],[HORA TERMINO]]-Tabla1[[#This Row],[HORA INICIO]])+MINUTE(Tabla1[[#This Row],[HORA TERMINO]]-Tabla1[[#This Row],[HORA INICIO]])/60)</f>
        <v/>
      </c>
      <c r="O1307" s="1" t="str">
        <f ca="1">IF(AND(K1307=I1307,J1307="CONFORME"),"FECHA CUMPLIDA",IF(J1307="STAND BY","STAND BY",IF(J1307=""," ",IF(Tabla1[[#This Row],[FECHA EJEC.]]="","PENDIENTE",CONCATENATE("RETRASO DE ",(K1307-I1307)," DIAS")))))</f>
        <v>PENDIENTE</v>
      </c>
      <c r="P1307" s="2" t="str">
        <f ca="1">VLOOKUP(MONTH(Tabla1[[#This Row],[FECHA PROG.]]),Tabla2[],2,0)</f>
        <v>May</v>
      </c>
      <c r="Q1307" s="1">
        <f ca="1">YEAR(Tabla1[[#This Row],[FECHA PROG.]])</f>
        <v>2018</v>
      </c>
      <c r="R1307" s="8">
        <f ca="1">360-SUMIFS(Tabla1[HORAS],Tabla1[MÁQUINA],Tabla1[[#This Row],[MÁQUINA]],Tabla1[AÑO],Tabla1[[#This Row],[AÑO]],Tabla1[MES],Tabla1[[#This Row],[MES]])</f>
        <v>360</v>
      </c>
      <c r="S1307" s="17">
        <f ca="1">Tabla1[[#This Row],[HORAS DISPONIBLES]]/360</f>
        <v>1</v>
      </c>
    </row>
    <row r="1308" spans="1:19" x14ac:dyDescent="0.2">
      <c r="A1308" s="1" t="s">
        <v>139</v>
      </c>
      <c r="B1308" s="1" t="s">
        <v>28</v>
      </c>
      <c r="C1308" s="1" t="str">
        <f ca="1">VLOOKUP(RANDBETWEEN(1,13),Tablas!$N$7:$O$19,2,0)</f>
        <v>LAS VOLQUETAS</v>
      </c>
      <c r="D1308" s="1" t="s">
        <v>12</v>
      </c>
      <c r="E1308" s="1" t="s">
        <v>18</v>
      </c>
      <c r="F1308" s="1">
        <v>106</v>
      </c>
      <c r="G1308" s="1" t="s">
        <v>55</v>
      </c>
      <c r="H1308" s="1">
        <v>1911</v>
      </c>
      <c r="I1308" s="2">
        <f t="shared" ca="1" si="20"/>
        <v>43529</v>
      </c>
      <c r="J1308" s="1" t="str">
        <f ca="1">IFERROR(IF(YEAR(Tabla1[[#This Row],[FECHA EJEC.]])&gt;0,"CONFORME","STANDBY"),"PENDIENTE")</f>
        <v>PENDIENTE</v>
      </c>
      <c r="K1308" s="2" t="str">
        <f ca="1">IF(VLOOKUP(RANDBETWEEN(1,20),Tablas!$Q$6:$R$25,2,0)=0,"",Tabla1[[#This Row],[FECHA PROG.]]+VLOOKUP(RANDBETWEEN(1,20),Tablas!$Q$6:$R$25,2,0))</f>
        <v/>
      </c>
      <c r="L1308" s="7" t="str">
        <f ca="1">IF(Tabla1[[#This Row],[FECHA EJEC.]]="","",TIME(RANDBETWEEN(9,15),RANDBETWEEN(10,40),0))</f>
        <v/>
      </c>
      <c r="M1308" s="7" t="str">
        <f ca="1">IF(Tabla1[[#This Row],[FECHA EJEC.]]="","",Tabla1[[#This Row],[HORA INICIO]]+TIME(RANDBETWEEN(1,4),RANDBETWEEN(10,30),0))</f>
        <v/>
      </c>
      <c r="N1308" s="8" t="str">
        <f ca="1">IF(Tabla1[[#This Row],[FECHA EJEC.]]="","",HOUR(Tabla1[[#This Row],[HORA TERMINO]]-Tabla1[[#This Row],[HORA INICIO]])+MINUTE(Tabla1[[#This Row],[HORA TERMINO]]-Tabla1[[#This Row],[HORA INICIO]])/60)</f>
        <v/>
      </c>
      <c r="O1308" s="1" t="str">
        <f ca="1">IF(AND(K1308=I1308,J1308="CONFORME"),"FECHA CUMPLIDA",IF(J1308="STAND BY","STAND BY",IF(J1308=""," ",IF(Tabla1[[#This Row],[FECHA EJEC.]]="","PENDIENTE",CONCATENATE("RETRASO DE ",(K1308-I1308)," DIAS")))))</f>
        <v>PENDIENTE</v>
      </c>
      <c r="P1308" s="2" t="str">
        <f ca="1">VLOOKUP(MONTH(Tabla1[[#This Row],[FECHA PROG.]]),Tabla2[],2,0)</f>
        <v>Mar</v>
      </c>
      <c r="Q1308" s="1">
        <f ca="1">YEAR(Tabla1[[#This Row],[FECHA PROG.]])</f>
        <v>2019</v>
      </c>
      <c r="R1308" s="8">
        <f ca="1">360-SUMIFS(Tabla1[HORAS],Tabla1[MÁQUINA],Tabla1[[#This Row],[MÁQUINA]],Tabla1[AÑO],Tabla1[[#This Row],[AÑO]],Tabla1[MES],Tabla1[[#This Row],[MES]])</f>
        <v>300.46666666666664</v>
      </c>
      <c r="S1308" s="17">
        <f ca="1">Tabla1[[#This Row],[HORAS DISPONIBLES]]/360</f>
        <v>0.83462962962962961</v>
      </c>
    </row>
    <row r="1309" spans="1:19" x14ac:dyDescent="0.2">
      <c r="A1309" s="1" t="s">
        <v>139</v>
      </c>
      <c r="B1309" s="1" t="s">
        <v>28</v>
      </c>
      <c r="C1309" s="1" t="str">
        <f ca="1">VLOOKUP(RANDBETWEEN(1,13),Tablas!$N$7:$O$19,2,0)</f>
        <v>MOTONIVELADORA</v>
      </c>
      <c r="D1309" s="1" t="s">
        <v>12</v>
      </c>
      <c r="E1309" s="1" t="s">
        <v>13</v>
      </c>
      <c r="F1309" s="1">
        <v>106</v>
      </c>
      <c r="G1309" s="1" t="s">
        <v>29</v>
      </c>
      <c r="H1309" s="1">
        <v>908</v>
      </c>
      <c r="I1309" s="2">
        <f t="shared" ca="1" si="20"/>
        <v>43527</v>
      </c>
      <c r="J1309" s="1" t="str">
        <f ca="1">IFERROR(IF(YEAR(Tabla1[[#This Row],[FECHA EJEC.]])&gt;0,"CONFORME","STANDBY"),"PENDIENTE")</f>
        <v>CONFORME</v>
      </c>
      <c r="K1309" s="2">
        <f ca="1">IF(VLOOKUP(RANDBETWEEN(1,20),Tablas!$Q$6:$R$25,2,0)=0,"",Tabla1[[#This Row],[FECHA PROG.]]+VLOOKUP(RANDBETWEEN(1,20),Tablas!$Q$6:$R$25,2,0))</f>
        <v>43527</v>
      </c>
      <c r="L1309" s="7">
        <f ca="1">IF(Tabla1[[#This Row],[FECHA EJEC.]]="","",TIME(RANDBETWEEN(9,15),RANDBETWEEN(10,40),0))</f>
        <v>0.38819444444444445</v>
      </c>
      <c r="M1309" s="7">
        <f ca="1">IF(Tabla1[[#This Row],[FECHA EJEC.]]="","",Tabla1[[#This Row],[HORA INICIO]]+TIME(RANDBETWEEN(1,4),RANDBETWEEN(10,30),0))</f>
        <v>0.57222222222222219</v>
      </c>
      <c r="N1309" s="8">
        <f ca="1">IF(Tabla1[[#This Row],[FECHA EJEC.]]="","",HOUR(Tabla1[[#This Row],[HORA TERMINO]]-Tabla1[[#This Row],[HORA INICIO]])+MINUTE(Tabla1[[#This Row],[HORA TERMINO]]-Tabla1[[#This Row],[HORA INICIO]])/60)</f>
        <v>4.416666666666667</v>
      </c>
      <c r="O1309" s="1" t="str">
        <f ca="1">IF(AND(K1309=I1309,J1309="CONFORME"),"FECHA CUMPLIDA",IF(J1309="STAND BY","STAND BY",IF(J1309=""," ",IF(Tabla1[[#This Row],[FECHA EJEC.]]="","PENDIENTE",CONCATENATE("RETRASO DE ",(K1309-I1309)," DIAS")))))</f>
        <v>FECHA CUMPLIDA</v>
      </c>
      <c r="P1309" s="2" t="str">
        <f ca="1">VLOOKUP(MONTH(Tabla1[[#This Row],[FECHA PROG.]]),Tabla2[],2,0)</f>
        <v>Mar</v>
      </c>
      <c r="Q1309" s="1">
        <f ca="1">YEAR(Tabla1[[#This Row],[FECHA PROG.]])</f>
        <v>2019</v>
      </c>
      <c r="R1309" s="8">
        <f ca="1">360-SUMIFS(Tabla1[HORAS],Tabla1[MÁQUINA],Tabla1[[#This Row],[MÁQUINA]],Tabla1[AÑO],Tabla1[[#This Row],[AÑO]],Tabla1[MES],Tabla1[[#This Row],[MES]])</f>
        <v>300.46666666666664</v>
      </c>
      <c r="S1309" s="17">
        <f ca="1">Tabla1[[#This Row],[HORAS DISPONIBLES]]/360</f>
        <v>0.83462962962962961</v>
      </c>
    </row>
    <row r="1310" spans="1:19" x14ac:dyDescent="0.2">
      <c r="A1310" s="1" t="s">
        <v>144</v>
      </c>
      <c r="B1310" s="1" t="s">
        <v>36</v>
      </c>
      <c r="C1310" s="1" t="str">
        <f ca="1">VLOOKUP(RANDBETWEEN(1,13),Tablas!$N$7:$O$19,2,0)</f>
        <v>TRACTORES</v>
      </c>
      <c r="D1310" s="1" t="s">
        <v>12</v>
      </c>
      <c r="E1310" s="1" t="s">
        <v>21</v>
      </c>
      <c r="F1310" s="1">
        <v>107</v>
      </c>
      <c r="G1310" s="1" t="s">
        <v>106</v>
      </c>
      <c r="H1310" s="1">
        <v>2171</v>
      </c>
      <c r="I1310" s="2">
        <f t="shared" ca="1" si="20"/>
        <v>43606</v>
      </c>
      <c r="J1310" s="1" t="str">
        <f ca="1">IFERROR(IF(YEAR(Tabla1[[#This Row],[FECHA EJEC.]])&gt;0,"CONFORME","STANDBY"),"PENDIENTE")</f>
        <v>PENDIENTE</v>
      </c>
      <c r="K1310" s="2" t="str">
        <f ca="1">IF(VLOOKUP(RANDBETWEEN(1,20),Tablas!$Q$6:$R$25,2,0)=0,"",Tabla1[[#This Row],[FECHA PROG.]]+VLOOKUP(RANDBETWEEN(1,20),Tablas!$Q$6:$R$25,2,0))</f>
        <v/>
      </c>
      <c r="L1310" s="7" t="str">
        <f ca="1">IF(Tabla1[[#This Row],[FECHA EJEC.]]="","",TIME(RANDBETWEEN(9,15),RANDBETWEEN(10,40),0))</f>
        <v/>
      </c>
      <c r="M1310" s="7" t="str">
        <f ca="1">IF(Tabla1[[#This Row],[FECHA EJEC.]]="","",Tabla1[[#This Row],[HORA INICIO]]+TIME(RANDBETWEEN(1,4),RANDBETWEEN(10,30),0))</f>
        <v/>
      </c>
      <c r="N1310" s="8" t="str">
        <f ca="1">IF(Tabla1[[#This Row],[FECHA EJEC.]]="","",HOUR(Tabla1[[#This Row],[HORA TERMINO]]-Tabla1[[#This Row],[HORA INICIO]])+MINUTE(Tabla1[[#This Row],[HORA TERMINO]]-Tabla1[[#This Row],[HORA INICIO]])/60)</f>
        <v/>
      </c>
      <c r="O1310" s="1" t="str">
        <f ca="1">IF(AND(K1310=I1310,J1310="CONFORME"),"FECHA CUMPLIDA",IF(J1310="STAND BY","STAND BY",IF(J1310=""," ",IF(Tabla1[[#This Row],[FECHA EJEC.]]="","PENDIENTE",CONCATENATE("RETRASO DE ",(K1310-I1310)," DIAS")))))</f>
        <v>PENDIENTE</v>
      </c>
      <c r="P1310" s="2" t="str">
        <f ca="1">VLOOKUP(MONTH(Tabla1[[#This Row],[FECHA PROG.]]),Tabla2[],2,0)</f>
        <v>May</v>
      </c>
      <c r="Q1310" s="1">
        <f ca="1">YEAR(Tabla1[[#This Row],[FECHA PROG.]])</f>
        <v>2019</v>
      </c>
      <c r="R1310" s="8">
        <f ca="1">360-SUMIFS(Tabla1[HORAS],Tabla1[MÁQUINA],Tabla1[[#This Row],[MÁQUINA]],Tabla1[AÑO],Tabla1[[#This Row],[AÑO]],Tabla1[MES],Tabla1[[#This Row],[MES]])</f>
        <v>355.7</v>
      </c>
      <c r="S1310" s="17">
        <f ca="1">Tabla1[[#This Row],[HORAS DISPONIBLES]]/360</f>
        <v>0.98805555555555558</v>
      </c>
    </row>
    <row r="1311" spans="1:19" x14ac:dyDescent="0.2">
      <c r="A1311" s="1" t="s">
        <v>142</v>
      </c>
      <c r="B1311" s="1" t="s">
        <v>37</v>
      </c>
      <c r="C1311" s="1" t="str">
        <f ca="1">VLOOKUP(RANDBETWEEN(1,13),Tablas!$N$7:$O$19,2,0)</f>
        <v>CISTERNAS DE AGUA</v>
      </c>
      <c r="D1311" s="1" t="s">
        <v>12</v>
      </c>
      <c r="E1311" s="1" t="s">
        <v>24</v>
      </c>
      <c r="F1311" s="1">
        <v>201</v>
      </c>
      <c r="G1311" s="1" t="s">
        <v>25</v>
      </c>
      <c r="H1311" s="1">
        <v>1168</v>
      </c>
      <c r="I1311" s="2">
        <f t="shared" ca="1" si="20"/>
        <v>43343</v>
      </c>
      <c r="J1311" s="1" t="str">
        <f ca="1">IFERROR(IF(YEAR(Tabla1[[#This Row],[FECHA EJEC.]])&gt;0,"CONFORME","STANDBY"),"PENDIENTE")</f>
        <v>CONFORME</v>
      </c>
      <c r="K1311" s="2">
        <f ca="1">IF(VLOOKUP(RANDBETWEEN(1,20),Tablas!$Q$6:$R$25,2,0)=0,"",Tabla1[[#This Row],[FECHA PROG.]]+VLOOKUP(RANDBETWEEN(1,20),Tablas!$Q$6:$R$25,2,0))</f>
        <v>43343</v>
      </c>
      <c r="L1311" s="7">
        <f ca="1">IF(Tabla1[[#This Row],[FECHA EJEC.]]="","",TIME(RANDBETWEEN(9,15),RANDBETWEEN(10,40),0))</f>
        <v>0.4284722222222222</v>
      </c>
      <c r="M1311" s="7">
        <f ca="1">IF(Tabla1[[#This Row],[FECHA EJEC.]]="","",Tabla1[[#This Row],[HORA INICIO]]+TIME(RANDBETWEEN(1,4),RANDBETWEEN(10,30),0))</f>
        <v>0.56111111111111112</v>
      </c>
      <c r="N1311" s="8">
        <f ca="1">IF(Tabla1[[#This Row],[FECHA EJEC.]]="","",HOUR(Tabla1[[#This Row],[HORA TERMINO]]-Tabla1[[#This Row],[HORA INICIO]])+MINUTE(Tabla1[[#This Row],[HORA TERMINO]]-Tabla1[[#This Row],[HORA INICIO]])/60)</f>
        <v>3.1833333333333331</v>
      </c>
      <c r="O1311" s="1" t="str">
        <f ca="1">IF(AND(K1311=I1311,J1311="CONFORME"),"FECHA CUMPLIDA",IF(J1311="STAND BY","STAND BY",IF(J1311=""," ",IF(Tabla1[[#This Row],[FECHA EJEC.]]="","PENDIENTE",CONCATENATE("RETRASO DE ",(K1311-I1311)," DIAS")))))</f>
        <v>FECHA CUMPLIDA</v>
      </c>
      <c r="P1311" s="2" t="str">
        <f ca="1">VLOOKUP(MONTH(Tabla1[[#This Row],[FECHA PROG.]]),Tabla2[],2,0)</f>
        <v>Ago</v>
      </c>
      <c r="Q1311" s="1">
        <f ca="1">YEAR(Tabla1[[#This Row],[FECHA PROG.]])</f>
        <v>2018</v>
      </c>
      <c r="R1311" s="8">
        <f ca="1">360-SUMIFS(Tabla1[HORAS],Tabla1[MÁQUINA],Tabla1[[#This Row],[MÁQUINA]],Tabla1[AÑO],Tabla1[[#This Row],[AÑO]],Tabla1[MES],Tabla1[[#This Row],[MES]])</f>
        <v>345.7</v>
      </c>
      <c r="S1311" s="17">
        <f ca="1">Tabla1[[#This Row],[HORAS DISPONIBLES]]/360</f>
        <v>0.96027777777777779</v>
      </c>
    </row>
    <row r="1312" spans="1:19" x14ac:dyDescent="0.2">
      <c r="A1312" s="1" t="s">
        <v>134</v>
      </c>
      <c r="B1312" s="1" t="s">
        <v>53</v>
      </c>
      <c r="C1312" s="1" t="str">
        <f ca="1">VLOOKUP(RANDBETWEEN(1,13),Tablas!$N$7:$O$19,2,0)</f>
        <v>EXCAVADORA</v>
      </c>
      <c r="D1312" s="1" t="s">
        <v>12</v>
      </c>
      <c r="E1312" s="1" t="s">
        <v>13</v>
      </c>
      <c r="F1312" s="1">
        <v>107</v>
      </c>
      <c r="G1312" s="1" t="s">
        <v>14</v>
      </c>
      <c r="H1312" s="1">
        <v>1420</v>
      </c>
      <c r="I1312" s="2">
        <f t="shared" ca="1" si="20"/>
        <v>43139</v>
      </c>
      <c r="J1312" s="1" t="str">
        <f ca="1">IFERROR(IF(YEAR(Tabla1[[#This Row],[FECHA EJEC.]])&gt;0,"CONFORME","STANDBY"),"PENDIENTE")</f>
        <v>CONFORME</v>
      </c>
      <c r="K1312" s="2">
        <f ca="1">IF(VLOOKUP(RANDBETWEEN(1,20),Tablas!$Q$6:$R$25,2,0)=0,"",Tabla1[[#This Row],[FECHA PROG.]]+VLOOKUP(RANDBETWEEN(1,20),Tablas!$Q$6:$R$25,2,0))</f>
        <v>43139</v>
      </c>
      <c r="L1312" s="7">
        <f ca="1">IF(Tabla1[[#This Row],[FECHA EJEC.]]="","",TIME(RANDBETWEEN(9,15),RANDBETWEEN(10,40),0))</f>
        <v>0.59236111111111112</v>
      </c>
      <c r="M1312" s="7">
        <f ca="1">IF(Tabla1[[#This Row],[FECHA EJEC.]]="","",Tabla1[[#This Row],[HORA INICIO]]+TIME(RANDBETWEEN(1,4),RANDBETWEEN(10,30),0))</f>
        <v>0.69027777777777777</v>
      </c>
      <c r="N1312" s="8">
        <f ca="1">IF(Tabla1[[#This Row],[FECHA EJEC.]]="","",HOUR(Tabla1[[#This Row],[HORA TERMINO]]-Tabla1[[#This Row],[HORA INICIO]])+MINUTE(Tabla1[[#This Row],[HORA TERMINO]]-Tabla1[[#This Row],[HORA INICIO]])/60)</f>
        <v>2.35</v>
      </c>
      <c r="O1312" s="1" t="str">
        <f ca="1">IF(AND(K1312=I1312,J1312="CONFORME"),"FECHA CUMPLIDA",IF(J1312="STAND BY","STAND BY",IF(J1312=""," ",IF(Tabla1[[#This Row],[FECHA EJEC.]]="","PENDIENTE",CONCATENATE("RETRASO DE ",(K1312-I1312)," DIAS")))))</f>
        <v>FECHA CUMPLIDA</v>
      </c>
      <c r="P1312" s="2" t="str">
        <f ca="1">VLOOKUP(MONTH(Tabla1[[#This Row],[FECHA PROG.]]),Tabla2[],2,0)</f>
        <v>Feb</v>
      </c>
      <c r="Q1312" s="1">
        <f ca="1">YEAR(Tabla1[[#This Row],[FECHA PROG.]])</f>
        <v>2018</v>
      </c>
      <c r="R1312" s="8">
        <f ca="1">360-SUMIFS(Tabla1[HORAS],Tabla1[MÁQUINA],Tabla1[[#This Row],[MÁQUINA]],Tabla1[AÑO],Tabla1[[#This Row],[AÑO]],Tabla1[MES],Tabla1[[#This Row],[MES]])</f>
        <v>349.93333333333334</v>
      </c>
      <c r="S1312" s="17">
        <f ca="1">Tabla1[[#This Row],[HORAS DISPONIBLES]]/360</f>
        <v>0.97203703703703703</v>
      </c>
    </row>
    <row r="1313" spans="1:19" x14ac:dyDescent="0.2">
      <c r="A1313" s="1" t="s">
        <v>154</v>
      </c>
      <c r="B1313" s="1" t="s">
        <v>70</v>
      </c>
      <c r="C1313" s="1" t="str">
        <f ca="1">VLOOKUP(RANDBETWEEN(1,13),Tablas!$N$7:$O$19,2,0)</f>
        <v>CISTERNAS DE AGUA</v>
      </c>
      <c r="E1313" s="1" t="s">
        <v>21</v>
      </c>
      <c r="F1313" s="1">
        <v>107</v>
      </c>
      <c r="G1313" s="1" t="s">
        <v>106</v>
      </c>
      <c r="H1313" s="1">
        <v>2171</v>
      </c>
      <c r="I1313" s="2">
        <f t="shared" ca="1" si="20"/>
        <v>43240</v>
      </c>
      <c r="J1313" s="1" t="str">
        <f ca="1">IFERROR(IF(YEAR(Tabla1[[#This Row],[FECHA EJEC.]])&gt;0,"CONFORME","STANDBY"),"PENDIENTE")</f>
        <v>CONFORME</v>
      </c>
      <c r="K1313" s="2">
        <f ca="1">IF(VLOOKUP(RANDBETWEEN(1,20),Tablas!$Q$6:$R$25,2,0)=0,"",Tabla1[[#This Row],[FECHA PROG.]]+VLOOKUP(RANDBETWEEN(1,20),Tablas!$Q$6:$R$25,2,0))</f>
        <v>43243</v>
      </c>
      <c r="L1313" s="7">
        <f ca="1">IF(Tabla1[[#This Row],[FECHA EJEC.]]="","",TIME(RANDBETWEEN(9,15),RANDBETWEEN(10,40),0))</f>
        <v>0.47361111111111109</v>
      </c>
      <c r="M1313" s="7">
        <f ca="1">IF(Tabla1[[#This Row],[FECHA EJEC.]]="","",Tabla1[[#This Row],[HORA INICIO]]+TIME(RANDBETWEEN(1,4),RANDBETWEEN(10,30),0))</f>
        <v>0.57430555555555551</v>
      </c>
      <c r="N1313" s="8">
        <f ca="1">IF(Tabla1[[#This Row],[FECHA EJEC.]]="","",HOUR(Tabla1[[#This Row],[HORA TERMINO]]-Tabla1[[#This Row],[HORA INICIO]])+MINUTE(Tabla1[[#This Row],[HORA TERMINO]]-Tabla1[[#This Row],[HORA INICIO]])/60)</f>
        <v>2.4166666666666665</v>
      </c>
      <c r="O1313" s="1" t="str">
        <f ca="1">IF(AND(K1313=I1313,J1313="CONFORME"),"FECHA CUMPLIDA",IF(J1313="STAND BY","STAND BY",IF(J1313=""," ",IF(Tabla1[[#This Row],[FECHA EJEC.]]="","PENDIENTE",CONCATENATE("RETRASO DE ",(K1313-I1313)," DIAS")))))</f>
        <v>RETRASO DE 3 DIAS</v>
      </c>
      <c r="P1313" s="2" t="str">
        <f ca="1">VLOOKUP(MONTH(Tabla1[[#This Row],[FECHA PROG.]]),Tabla2[],2,0)</f>
        <v>May</v>
      </c>
      <c r="Q1313" s="1">
        <f ca="1">YEAR(Tabla1[[#This Row],[FECHA PROG.]])</f>
        <v>2018</v>
      </c>
      <c r="R1313" s="8">
        <f ca="1">360-SUMIFS(Tabla1[HORAS],Tabla1[MÁQUINA],Tabla1[[#This Row],[MÁQUINA]],Tabla1[AÑO],Tabla1[[#This Row],[AÑO]],Tabla1[MES],Tabla1[[#This Row],[MES]])</f>
        <v>340.66666666666669</v>
      </c>
      <c r="S1313" s="17">
        <f ca="1">Tabla1[[#This Row],[HORAS DISPONIBLES]]/360</f>
        <v>0.9462962962962963</v>
      </c>
    </row>
    <row r="1314" spans="1:19" x14ac:dyDescent="0.2">
      <c r="A1314" s="1" t="s">
        <v>185</v>
      </c>
      <c r="B1314" s="1" t="s">
        <v>95</v>
      </c>
      <c r="C1314" s="1" t="str">
        <f ca="1">VLOOKUP(RANDBETWEEN(1,13),Tablas!$N$7:$O$19,2,0)</f>
        <v>MOTONIVELADORA</v>
      </c>
      <c r="E1314" s="1" t="s">
        <v>18</v>
      </c>
      <c r="F1314" s="1">
        <v>201</v>
      </c>
      <c r="G1314" s="1" t="s">
        <v>55</v>
      </c>
      <c r="H1314" s="1">
        <v>1911</v>
      </c>
      <c r="I1314" s="2">
        <f t="shared" ca="1" si="20"/>
        <v>43534</v>
      </c>
      <c r="J1314" s="1" t="str">
        <f ca="1">IFERROR(IF(YEAR(Tabla1[[#This Row],[FECHA EJEC.]])&gt;0,"CONFORME","STANDBY"),"PENDIENTE")</f>
        <v>PENDIENTE</v>
      </c>
      <c r="K1314" s="2" t="str">
        <f ca="1">IF(VLOOKUP(RANDBETWEEN(1,20),Tablas!$Q$6:$R$25,2,0)=0,"",Tabla1[[#This Row],[FECHA PROG.]]+VLOOKUP(RANDBETWEEN(1,20),Tablas!$Q$6:$R$25,2,0))</f>
        <v/>
      </c>
      <c r="L1314" s="7" t="str">
        <f ca="1">IF(Tabla1[[#This Row],[FECHA EJEC.]]="","",TIME(RANDBETWEEN(9,15),RANDBETWEEN(10,40),0))</f>
        <v/>
      </c>
      <c r="M1314" s="7" t="str">
        <f ca="1">IF(Tabla1[[#This Row],[FECHA EJEC.]]="","",Tabla1[[#This Row],[HORA INICIO]]+TIME(RANDBETWEEN(1,4),RANDBETWEEN(10,30),0))</f>
        <v/>
      </c>
      <c r="N1314" s="8" t="str">
        <f ca="1">IF(Tabla1[[#This Row],[FECHA EJEC.]]="","",HOUR(Tabla1[[#This Row],[HORA TERMINO]]-Tabla1[[#This Row],[HORA INICIO]])+MINUTE(Tabla1[[#This Row],[HORA TERMINO]]-Tabla1[[#This Row],[HORA INICIO]])/60)</f>
        <v/>
      </c>
      <c r="O1314" s="1" t="str">
        <f ca="1">IF(AND(K1314=I1314,J1314="CONFORME"),"FECHA CUMPLIDA",IF(J1314="STAND BY","STAND BY",IF(J1314=""," ",IF(Tabla1[[#This Row],[FECHA EJEC.]]="","PENDIENTE",CONCATENATE("RETRASO DE ",(K1314-I1314)," DIAS")))))</f>
        <v>PENDIENTE</v>
      </c>
      <c r="P1314" s="2" t="str">
        <f ca="1">VLOOKUP(MONTH(Tabla1[[#This Row],[FECHA PROG.]]),Tabla2[],2,0)</f>
        <v>Mar</v>
      </c>
      <c r="Q1314" s="1">
        <f ca="1">YEAR(Tabla1[[#This Row],[FECHA PROG.]])</f>
        <v>2019</v>
      </c>
      <c r="R1314" s="8">
        <f ca="1">360-SUMIFS(Tabla1[HORAS],Tabla1[MÁQUINA],Tabla1[[#This Row],[MÁQUINA]],Tabla1[AÑO],Tabla1[[#This Row],[AÑO]],Tabla1[MES],Tabla1[[#This Row],[MES]])</f>
        <v>358.53333333333336</v>
      </c>
      <c r="S1314" s="17">
        <f ca="1">Tabla1[[#This Row],[HORAS DISPONIBLES]]/360</f>
        <v>0.99592592592592599</v>
      </c>
    </row>
    <row r="1315" spans="1:19" x14ac:dyDescent="0.2">
      <c r="A1315" s="1" t="s">
        <v>186</v>
      </c>
      <c r="B1315" s="1" t="s">
        <v>96</v>
      </c>
      <c r="C1315" s="1" t="str">
        <f ca="1">VLOOKUP(RANDBETWEEN(1,13),Tablas!$N$7:$O$19,2,0)</f>
        <v>COMPACTADORA</v>
      </c>
      <c r="E1315" s="1" t="s">
        <v>18</v>
      </c>
      <c r="F1315" s="1">
        <v>201</v>
      </c>
      <c r="G1315" s="1" t="s">
        <v>55</v>
      </c>
      <c r="H1315" s="1">
        <v>1911</v>
      </c>
      <c r="I1315" s="2">
        <f t="shared" ca="1" si="20"/>
        <v>43165</v>
      </c>
      <c r="J1315" s="1" t="str">
        <f ca="1">IFERROR(IF(YEAR(Tabla1[[#This Row],[FECHA EJEC.]])&gt;0,"CONFORME","STANDBY"),"PENDIENTE")</f>
        <v>CONFORME</v>
      </c>
      <c r="K1315" s="2">
        <f ca="1">IF(VLOOKUP(RANDBETWEEN(1,20),Tablas!$Q$6:$R$25,2,0)=0,"",Tabla1[[#This Row],[FECHA PROG.]]+VLOOKUP(RANDBETWEEN(1,20),Tablas!$Q$6:$R$25,2,0))</f>
        <v>43167</v>
      </c>
      <c r="L1315" s="7">
        <f ca="1">IF(Tabla1[[#This Row],[FECHA EJEC.]]="","",TIME(RANDBETWEEN(9,15),RANDBETWEEN(10,40),0))</f>
        <v>0.55069444444444449</v>
      </c>
      <c r="M1315" s="7">
        <f ca="1">IF(Tabla1[[#This Row],[FECHA EJEC.]]="","",Tabla1[[#This Row],[HORA INICIO]]+TIME(RANDBETWEEN(1,4),RANDBETWEEN(10,30),0))</f>
        <v>0.73125000000000007</v>
      </c>
      <c r="N1315" s="8">
        <f ca="1">IF(Tabla1[[#This Row],[FECHA EJEC.]]="","",HOUR(Tabla1[[#This Row],[HORA TERMINO]]-Tabla1[[#This Row],[HORA INICIO]])+MINUTE(Tabla1[[#This Row],[HORA TERMINO]]-Tabla1[[#This Row],[HORA INICIO]])/60)</f>
        <v>4.333333333333333</v>
      </c>
      <c r="O1315" s="1" t="str">
        <f ca="1">IF(AND(K1315=I1315,J1315="CONFORME"),"FECHA CUMPLIDA",IF(J1315="STAND BY","STAND BY",IF(J1315=""," ",IF(Tabla1[[#This Row],[FECHA EJEC.]]="","PENDIENTE",CONCATENATE("RETRASO DE ",(K1315-I1315)," DIAS")))))</f>
        <v>RETRASO DE 2 DIAS</v>
      </c>
      <c r="P1315" s="2" t="str">
        <f ca="1">VLOOKUP(MONTH(Tabla1[[#This Row],[FECHA PROG.]]),Tabla2[],2,0)</f>
        <v>Mar</v>
      </c>
      <c r="Q1315" s="1">
        <f ca="1">YEAR(Tabla1[[#This Row],[FECHA PROG.]])</f>
        <v>2018</v>
      </c>
      <c r="R1315" s="8">
        <f ca="1">360-SUMIFS(Tabla1[HORAS],Tabla1[MÁQUINA],Tabla1[[#This Row],[MÁQUINA]],Tabla1[AÑO],Tabla1[[#This Row],[AÑO]],Tabla1[MES],Tabla1[[#This Row],[MES]])</f>
        <v>351.35</v>
      </c>
      <c r="S1315" s="17">
        <f ca="1">Tabla1[[#This Row],[HORAS DISPONIBLES]]/360</f>
        <v>0.97597222222222224</v>
      </c>
    </row>
    <row r="1316" spans="1:19" x14ac:dyDescent="0.2">
      <c r="A1316" s="1" t="s">
        <v>139</v>
      </c>
      <c r="B1316" s="1" t="s">
        <v>32</v>
      </c>
      <c r="C1316" s="1" t="str">
        <f ca="1">VLOOKUP(RANDBETWEEN(1,13),Tablas!$N$7:$O$19,2,0)</f>
        <v>MOTONIVELADORA</v>
      </c>
      <c r="D1316" s="1" t="s">
        <v>12</v>
      </c>
      <c r="E1316" s="1" t="s">
        <v>13</v>
      </c>
      <c r="F1316" s="1">
        <v>106</v>
      </c>
      <c r="G1316" s="1" t="s">
        <v>29</v>
      </c>
      <c r="H1316" s="1">
        <v>908</v>
      </c>
      <c r="I1316" s="2">
        <f t="shared" ca="1" si="20"/>
        <v>43236</v>
      </c>
      <c r="J1316" s="1" t="str">
        <f ca="1">IFERROR(IF(YEAR(Tabla1[[#This Row],[FECHA EJEC.]])&gt;0,"CONFORME","STANDBY"),"PENDIENTE")</f>
        <v>CONFORME</v>
      </c>
      <c r="K1316" s="2">
        <f ca="1">IF(VLOOKUP(RANDBETWEEN(1,20),Tablas!$Q$6:$R$25,2,0)=0,"",Tabla1[[#This Row],[FECHA PROG.]]+VLOOKUP(RANDBETWEEN(1,20),Tablas!$Q$6:$R$25,2,0))</f>
        <v>43236</v>
      </c>
      <c r="L1316" s="7">
        <f ca="1">IF(Tabla1[[#This Row],[FECHA EJEC.]]="","",TIME(RANDBETWEEN(9,15),RANDBETWEEN(10,40),0))</f>
        <v>0.59444444444444444</v>
      </c>
      <c r="M1316" s="7">
        <f ca="1">IF(Tabla1[[#This Row],[FECHA EJEC.]]="","",Tabla1[[#This Row],[HORA INICIO]]+TIME(RANDBETWEEN(1,4),RANDBETWEEN(10,30),0))</f>
        <v>0.69027777777777777</v>
      </c>
      <c r="N1316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1316" s="1" t="str">
        <f ca="1">IF(AND(K1316=I1316,J1316="CONFORME"),"FECHA CUMPLIDA",IF(J1316="STAND BY","STAND BY",IF(J1316=""," ",IF(Tabla1[[#This Row],[FECHA EJEC.]]="","PENDIENTE",CONCATENATE("RETRASO DE ",(K1316-I1316)," DIAS")))))</f>
        <v>FECHA CUMPLIDA</v>
      </c>
      <c r="P1316" s="2" t="str">
        <f ca="1">VLOOKUP(MONTH(Tabla1[[#This Row],[FECHA PROG.]]),Tabla2[],2,0)</f>
        <v>May</v>
      </c>
      <c r="Q1316" s="1">
        <f ca="1">YEAR(Tabla1[[#This Row],[FECHA PROG.]])</f>
        <v>2018</v>
      </c>
      <c r="R1316" s="8">
        <f ca="1">360-SUMIFS(Tabla1[HORAS],Tabla1[MÁQUINA],Tabla1[[#This Row],[MÁQUINA]],Tabla1[AÑO],Tabla1[[#This Row],[AÑO]],Tabla1[MES],Tabla1[[#This Row],[MES]])</f>
        <v>335.8</v>
      </c>
      <c r="S1316" s="17">
        <f ca="1">Tabla1[[#This Row],[HORAS DISPONIBLES]]/360</f>
        <v>0.93277777777777782</v>
      </c>
    </row>
    <row r="1317" spans="1:19" x14ac:dyDescent="0.2">
      <c r="A1317" s="1" t="s">
        <v>139</v>
      </c>
      <c r="B1317" s="1" t="s">
        <v>32</v>
      </c>
      <c r="C1317" s="1" t="str">
        <f ca="1">VLOOKUP(RANDBETWEEN(1,13),Tablas!$N$7:$O$19,2,0)</f>
        <v>TRACTORES</v>
      </c>
      <c r="D1317" s="1" t="s">
        <v>12</v>
      </c>
      <c r="E1317" s="1" t="s">
        <v>18</v>
      </c>
      <c r="F1317" s="1">
        <v>106</v>
      </c>
      <c r="G1317" s="1" t="s">
        <v>55</v>
      </c>
      <c r="H1317" s="1">
        <v>1911</v>
      </c>
      <c r="I1317" s="2">
        <f t="shared" ca="1" si="20"/>
        <v>43478</v>
      </c>
      <c r="J1317" s="1" t="str">
        <f ca="1">IFERROR(IF(YEAR(Tabla1[[#This Row],[FECHA EJEC.]])&gt;0,"CONFORME","STANDBY"),"PENDIENTE")</f>
        <v>CONFORME</v>
      </c>
      <c r="K1317" s="2">
        <f ca="1">IF(VLOOKUP(RANDBETWEEN(1,20),Tablas!$Q$6:$R$25,2,0)=0,"",Tabla1[[#This Row],[FECHA PROG.]]+VLOOKUP(RANDBETWEEN(1,20),Tablas!$Q$6:$R$25,2,0))</f>
        <v>43481</v>
      </c>
      <c r="L1317" s="7">
        <f ca="1">IF(Tabla1[[#This Row],[FECHA EJEC.]]="","",TIME(RANDBETWEEN(9,15),RANDBETWEEN(10,40),0))</f>
        <v>0.63958333333333328</v>
      </c>
      <c r="M1317" s="7">
        <f ca="1">IF(Tabla1[[#This Row],[FECHA EJEC.]]="","",Tabla1[[#This Row],[HORA INICIO]]+TIME(RANDBETWEEN(1,4),RANDBETWEEN(10,30),0))</f>
        <v>0.81388888888888888</v>
      </c>
      <c r="N1317" s="8">
        <f ca="1">IF(Tabla1[[#This Row],[FECHA EJEC.]]="","",HOUR(Tabla1[[#This Row],[HORA TERMINO]]-Tabla1[[#This Row],[HORA INICIO]])+MINUTE(Tabla1[[#This Row],[HORA TERMINO]]-Tabla1[[#This Row],[HORA INICIO]])/60)</f>
        <v>4.1833333333333336</v>
      </c>
      <c r="O1317" s="1" t="str">
        <f ca="1">IF(AND(K1317=I1317,J1317="CONFORME"),"FECHA CUMPLIDA",IF(J1317="STAND BY","STAND BY",IF(J1317=""," ",IF(Tabla1[[#This Row],[FECHA EJEC.]]="","PENDIENTE",CONCATENATE("RETRASO DE ",(K1317-I1317)," DIAS")))))</f>
        <v>RETRASO DE 3 DIAS</v>
      </c>
      <c r="P1317" s="2" t="str">
        <f ca="1">VLOOKUP(MONTH(Tabla1[[#This Row],[FECHA PROG.]]),Tabla2[],2,0)</f>
        <v>Ene</v>
      </c>
      <c r="Q1317" s="1">
        <f ca="1">YEAR(Tabla1[[#This Row],[FECHA PROG.]])</f>
        <v>2019</v>
      </c>
      <c r="R1317" s="8">
        <f ca="1">360-SUMIFS(Tabla1[HORAS],Tabla1[MÁQUINA],Tabla1[[#This Row],[MÁQUINA]],Tabla1[AÑO],Tabla1[[#This Row],[AÑO]],Tabla1[MES],Tabla1[[#This Row],[MES]])</f>
        <v>322.83333333333331</v>
      </c>
      <c r="S1317" s="17">
        <f ca="1">Tabla1[[#This Row],[HORAS DISPONIBLES]]/360</f>
        <v>0.89675925925925926</v>
      </c>
    </row>
    <row r="1318" spans="1:19" x14ac:dyDescent="0.2">
      <c r="A1318" s="1" t="s">
        <v>146</v>
      </c>
      <c r="B1318" s="1" t="s">
        <v>40</v>
      </c>
      <c r="C1318" s="1" t="str">
        <f ca="1">VLOOKUP(RANDBETWEEN(1,13),Tablas!$N$7:$O$19,2,0)</f>
        <v>ESCREPA</v>
      </c>
      <c r="D1318" s="1" t="s">
        <v>12</v>
      </c>
      <c r="E1318" s="1" t="s">
        <v>24</v>
      </c>
      <c r="F1318" s="1">
        <v>201</v>
      </c>
      <c r="G1318" s="1" t="s">
        <v>25</v>
      </c>
      <c r="H1318" s="1">
        <v>1168</v>
      </c>
      <c r="I1318" s="2">
        <f t="shared" ca="1" si="20"/>
        <v>43366</v>
      </c>
      <c r="J1318" s="1" t="str">
        <f ca="1">IFERROR(IF(YEAR(Tabla1[[#This Row],[FECHA EJEC.]])&gt;0,"CONFORME","STANDBY"),"PENDIENTE")</f>
        <v>PENDIENTE</v>
      </c>
      <c r="K1318" s="2" t="str">
        <f ca="1">IF(VLOOKUP(RANDBETWEEN(1,20),Tablas!$Q$6:$R$25,2,0)=0,"",Tabla1[[#This Row],[FECHA PROG.]]+VLOOKUP(RANDBETWEEN(1,20),Tablas!$Q$6:$R$25,2,0))</f>
        <v/>
      </c>
      <c r="L1318" s="7" t="str">
        <f ca="1">IF(Tabla1[[#This Row],[FECHA EJEC.]]="","",TIME(RANDBETWEEN(9,15),RANDBETWEEN(10,40),0))</f>
        <v/>
      </c>
      <c r="M1318" s="7" t="str">
        <f ca="1">IF(Tabla1[[#This Row],[FECHA EJEC.]]="","",Tabla1[[#This Row],[HORA INICIO]]+TIME(RANDBETWEEN(1,4),RANDBETWEEN(10,30),0))</f>
        <v/>
      </c>
      <c r="N1318" s="8" t="str">
        <f ca="1">IF(Tabla1[[#This Row],[FECHA EJEC.]]="","",HOUR(Tabla1[[#This Row],[HORA TERMINO]]-Tabla1[[#This Row],[HORA INICIO]])+MINUTE(Tabla1[[#This Row],[HORA TERMINO]]-Tabla1[[#This Row],[HORA INICIO]])/60)</f>
        <v/>
      </c>
      <c r="O1318" s="1" t="str">
        <f ca="1">IF(AND(K1318=I1318,J1318="CONFORME"),"FECHA CUMPLIDA",IF(J1318="STAND BY","STAND BY",IF(J1318=""," ",IF(Tabla1[[#This Row],[FECHA EJEC.]]="","PENDIENTE",CONCATENATE("RETRASO DE ",(K1318-I1318)," DIAS")))))</f>
        <v>PENDIENTE</v>
      </c>
      <c r="P1318" s="2" t="str">
        <f ca="1">VLOOKUP(MONTH(Tabla1[[#This Row],[FECHA PROG.]]),Tabla2[],2,0)</f>
        <v>Set</v>
      </c>
      <c r="Q1318" s="1">
        <f ca="1">YEAR(Tabla1[[#This Row],[FECHA PROG.]])</f>
        <v>2018</v>
      </c>
      <c r="R1318" s="8">
        <f ca="1">360-SUMIFS(Tabla1[HORAS],Tabla1[MÁQUINA],Tabla1[[#This Row],[MÁQUINA]],Tabla1[AÑO],Tabla1[[#This Row],[AÑO]],Tabla1[MES],Tabla1[[#This Row],[MES]])</f>
        <v>357.28333333333336</v>
      </c>
      <c r="S1318" s="17">
        <f ca="1">Tabla1[[#This Row],[HORAS DISPONIBLES]]/360</f>
        <v>0.99245370370370378</v>
      </c>
    </row>
    <row r="1319" spans="1:19" x14ac:dyDescent="0.2">
      <c r="A1319" s="1" t="s">
        <v>134</v>
      </c>
      <c r="B1319" s="1" t="s">
        <v>54</v>
      </c>
      <c r="C1319" s="1" t="str">
        <f ca="1">VLOOKUP(RANDBETWEEN(1,13),Tablas!$N$7:$O$19,2,0)</f>
        <v>MOTONIVELADORA</v>
      </c>
      <c r="D1319" s="1" t="s">
        <v>12</v>
      </c>
      <c r="E1319" s="1" t="s">
        <v>13</v>
      </c>
      <c r="F1319" s="1">
        <v>107</v>
      </c>
      <c r="G1319" s="1" t="s">
        <v>14</v>
      </c>
      <c r="H1319" s="1">
        <v>1420</v>
      </c>
      <c r="I1319" s="2">
        <f t="shared" ca="1" si="20"/>
        <v>43347</v>
      </c>
      <c r="J1319" s="1" t="str">
        <f ca="1">IFERROR(IF(YEAR(Tabla1[[#This Row],[FECHA EJEC.]])&gt;0,"CONFORME","STANDBY"),"PENDIENTE")</f>
        <v>CONFORME</v>
      </c>
      <c r="K1319" s="2">
        <f ca="1">IF(VLOOKUP(RANDBETWEEN(1,20),Tablas!$Q$6:$R$25,2,0)=0,"",Tabla1[[#This Row],[FECHA PROG.]]+VLOOKUP(RANDBETWEEN(1,20),Tablas!$Q$6:$R$25,2,0))</f>
        <v>43350</v>
      </c>
      <c r="L1319" s="7">
        <f ca="1">IF(Tabla1[[#This Row],[FECHA EJEC.]]="","",TIME(RANDBETWEEN(9,15),RANDBETWEEN(10,40),0))</f>
        <v>0.56111111111111112</v>
      </c>
      <c r="M1319" s="7">
        <f ca="1">IF(Tabla1[[#This Row],[FECHA EJEC.]]="","",Tabla1[[#This Row],[HORA INICIO]]+TIME(RANDBETWEEN(1,4),RANDBETWEEN(10,30),0))</f>
        <v>0.61250000000000004</v>
      </c>
      <c r="N1319" s="8">
        <f ca="1">IF(Tabla1[[#This Row],[FECHA EJEC.]]="","",HOUR(Tabla1[[#This Row],[HORA TERMINO]]-Tabla1[[#This Row],[HORA INICIO]])+MINUTE(Tabla1[[#This Row],[HORA TERMINO]]-Tabla1[[#This Row],[HORA INICIO]])/60)</f>
        <v>1.2333333333333334</v>
      </c>
      <c r="O1319" s="1" t="str">
        <f ca="1">IF(AND(K1319=I1319,J1319="CONFORME"),"FECHA CUMPLIDA",IF(J1319="STAND BY","STAND BY",IF(J1319=""," ",IF(Tabla1[[#This Row],[FECHA EJEC.]]="","PENDIENTE",CONCATENATE("RETRASO DE ",(K1319-I1319)," DIAS")))))</f>
        <v>RETRASO DE 3 DIAS</v>
      </c>
      <c r="P1319" s="2" t="str">
        <f ca="1">VLOOKUP(MONTH(Tabla1[[#This Row],[FECHA PROG.]]),Tabla2[],2,0)</f>
        <v>Set</v>
      </c>
      <c r="Q1319" s="1">
        <f ca="1">YEAR(Tabla1[[#This Row],[FECHA PROG.]])</f>
        <v>2018</v>
      </c>
      <c r="R1319" s="8">
        <f ca="1">360-SUMIFS(Tabla1[HORAS],Tabla1[MÁQUINA],Tabla1[[#This Row],[MÁQUINA]],Tabla1[AÑO],Tabla1[[#This Row],[AÑO]],Tabla1[MES],Tabla1[[#This Row],[MES]])</f>
        <v>338.55</v>
      </c>
      <c r="S1319" s="17">
        <f ca="1">Tabla1[[#This Row],[HORAS DISPONIBLES]]/360</f>
        <v>0.94041666666666668</v>
      </c>
    </row>
    <row r="1320" spans="1:19" x14ac:dyDescent="0.2">
      <c r="A1320" s="1" t="s">
        <v>154</v>
      </c>
      <c r="B1320" s="1" t="s">
        <v>79</v>
      </c>
      <c r="C1320" s="1" t="str">
        <f ca="1">VLOOKUP(RANDBETWEEN(1,13),Tablas!$N$7:$O$19,2,0)</f>
        <v>MOTONIVELADORA</v>
      </c>
      <c r="E1320" s="1" t="s">
        <v>18</v>
      </c>
      <c r="F1320" s="1">
        <v>107</v>
      </c>
      <c r="G1320" s="1" t="s">
        <v>106</v>
      </c>
      <c r="H1320" s="1">
        <v>2171</v>
      </c>
      <c r="I1320" s="2">
        <f t="shared" ca="1" si="20"/>
        <v>43236</v>
      </c>
      <c r="J1320" s="1" t="str">
        <f ca="1">IFERROR(IF(YEAR(Tabla1[[#This Row],[FECHA EJEC.]])&gt;0,"CONFORME","STANDBY"),"PENDIENTE")</f>
        <v>CONFORME</v>
      </c>
      <c r="K1320" s="2">
        <f ca="1">IF(VLOOKUP(RANDBETWEEN(1,20),Tablas!$Q$6:$R$25,2,0)=0,"",Tabla1[[#This Row],[FECHA PROG.]]+VLOOKUP(RANDBETWEEN(1,20),Tablas!$Q$6:$R$25,2,0))</f>
        <v>43239</v>
      </c>
      <c r="L1320" s="7">
        <f ca="1">IF(Tabla1[[#This Row],[FECHA EJEC.]]="","",TIME(RANDBETWEEN(9,15),RANDBETWEEN(10,40),0))</f>
        <v>0.42569444444444443</v>
      </c>
      <c r="M1320" s="7">
        <f ca="1">IF(Tabla1[[#This Row],[FECHA EJEC.]]="","",Tabla1[[#This Row],[HORA INICIO]]+TIME(RANDBETWEEN(1,4),RANDBETWEEN(10,30),0))</f>
        <v>0.48124999999999996</v>
      </c>
      <c r="N1320" s="8">
        <f ca="1">IF(Tabla1[[#This Row],[FECHA EJEC.]]="","",HOUR(Tabla1[[#This Row],[HORA TERMINO]]-Tabla1[[#This Row],[HORA INICIO]])+MINUTE(Tabla1[[#This Row],[HORA TERMINO]]-Tabla1[[#This Row],[HORA INICIO]])/60)</f>
        <v>1.3333333333333333</v>
      </c>
      <c r="O1320" s="1" t="str">
        <f ca="1">IF(AND(K1320=I1320,J1320="CONFORME"),"FECHA CUMPLIDA",IF(J1320="STAND BY","STAND BY",IF(J1320=""," ",IF(Tabla1[[#This Row],[FECHA EJEC.]]="","PENDIENTE",CONCATENATE("RETRASO DE ",(K1320-I1320)," DIAS")))))</f>
        <v>RETRASO DE 3 DIAS</v>
      </c>
      <c r="P1320" s="2" t="str">
        <f ca="1">VLOOKUP(MONTH(Tabla1[[#This Row],[FECHA PROG.]]),Tabla2[],2,0)</f>
        <v>May</v>
      </c>
      <c r="Q1320" s="1">
        <f ca="1">YEAR(Tabla1[[#This Row],[FECHA PROG.]])</f>
        <v>2018</v>
      </c>
      <c r="R1320" s="8">
        <f ca="1">360-SUMIFS(Tabla1[HORAS],Tabla1[MÁQUINA],Tabla1[[#This Row],[MÁQUINA]],Tabla1[AÑO],Tabla1[[#This Row],[AÑO]],Tabla1[MES],Tabla1[[#This Row],[MES]])</f>
        <v>340.66666666666669</v>
      </c>
      <c r="S1320" s="17">
        <f ca="1">Tabla1[[#This Row],[HORAS DISPONIBLES]]/360</f>
        <v>0.9462962962962963</v>
      </c>
    </row>
    <row r="1321" spans="1:19" x14ac:dyDescent="0.2">
      <c r="A1321" s="1" t="s">
        <v>189</v>
      </c>
      <c r="B1321" s="1" t="s">
        <v>98</v>
      </c>
      <c r="C1321" s="1" t="str">
        <f ca="1">VLOOKUP(RANDBETWEEN(1,13),Tablas!$N$7:$O$19,2,0)</f>
        <v>CARGADORA</v>
      </c>
      <c r="E1321" s="1" t="s">
        <v>21</v>
      </c>
      <c r="F1321" s="1">
        <v>201</v>
      </c>
      <c r="G1321" s="1" t="s">
        <v>55</v>
      </c>
      <c r="H1321" s="1">
        <v>1911</v>
      </c>
      <c r="I1321" s="2">
        <f t="shared" ca="1" si="20"/>
        <v>43470</v>
      </c>
      <c r="J1321" s="1" t="str">
        <f ca="1">IFERROR(IF(YEAR(Tabla1[[#This Row],[FECHA EJEC.]])&gt;0,"CONFORME","STANDBY"),"PENDIENTE")</f>
        <v>CONFORME</v>
      </c>
      <c r="K1321" s="2">
        <f ca="1">IF(VLOOKUP(RANDBETWEEN(1,20),Tablas!$Q$6:$R$25,2,0)=0,"",Tabla1[[#This Row],[FECHA PROG.]]+VLOOKUP(RANDBETWEEN(1,20),Tablas!$Q$6:$R$25,2,0))</f>
        <v>43472</v>
      </c>
      <c r="L1321" s="7">
        <f ca="1">IF(Tabla1[[#This Row],[FECHA EJEC.]]="","",TIME(RANDBETWEEN(9,15),RANDBETWEEN(10,40),0))</f>
        <v>0.65208333333333335</v>
      </c>
      <c r="M1321" s="7">
        <f ca="1">IF(Tabla1[[#This Row],[FECHA EJEC.]]="","",Tabla1[[#This Row],[HORA INICIO]]+TIME(RANDBETWEEN(1,4),RANDBETWEEN(10,30),0))</f>
        <v>0.83611111111111114</v>
      </c>
      <c r="N1321" s="8">
        <f ca="1">IF(Tabla1[[#This Row],[FECHA EJEC.]]="","",HOUR(Tabla1[[#This Row],[HORA TERMINO]]-Tabla1[[#This Row],[HORA INICIO]])+MINUTE(Tabla1[[#This Row],[HORA TERMINO]]-Tabla1[[#This Row],[HORA INICIO]])/60)</f>
        <v>4.416666666666667</v>
      </c>
      <c r="O1321" s="1" t="str">
        <f ca="1">IF(AND(K1321=I1321,J1321="CONFORME"),"FECHA CUMPLIDA",IF(J1321="STAND BY","STAND BY",IF(J1321=""," ",IF(Tabla1[[#This Row],[FECHA EJEC.]]="","PENDIENTE",CONCATENATE("RETRASO DE ",(K1321-I1321)," DIAS")))))</f>
        <v>RETRASO DE 2 DIAS</v>
      </c>
      <c r="P1321" s="2" t="str">
        <f ca="1">VLOOKUP(MONTH(Tabla1[[#This Row],[FECHA PROG.]]),Tabla2[],2,0)</f>
        <v>Ene</v>
      </c>
      <c r="Q1321" s="1">
        <f ca="1">YEAR(Tabla1[[#This Row],[FECHA PROG.]])</f>
        <v>2019</v>
      </c>
      <c r="R1321" s="8">
        <f ca="1">360-SUMIFS(Tabla1[HORAS],Tabla1[MÁQUINA],Tabla1[[#This Row],[MÁQUINA]],Tabla1[AÑO],Tabla1[[#This Row],[AÑO]],Tabla1[MES],Tabla1[[#This Row],[MES]])</f>
        <v>355.58333333333331</v>
      </c>
      <c r="S1321" s="17">
        <f ca="1">Tabla1[[#This Row],[HORAS DISPONIBLES]]/360</f>
        <v>0.98773148148148138</v>
      </c>
    </row>
    <row r="1322" spans="1:19" x14ac:dyDescent="0.2">
      <c r="A1322" s="1" t="s">
        <v>188</v>
      </c>
      <c r="B1322" s="1" t="s">
        <v>35</v>
      </c>
      <c r="C1322" s="1" t="str">
        <f ca="1">VLOOKUP(RANDBETWEEN(1,13),Tablas!$N$7:$O$19,2,0)</f>
        <v>CARGADORA</v>
      </c>
      <c r="D1322" s="1" t="s">
        <v>12</v>
      </c>
      <c r="E1322" s="1" t="s">
        <v>13</v>
      </c>
      <c r="F1322" s="1">
        <v>106</v>
      </c>
      <c r="G1322" s="1" t="s">
        <v>14</v>
      </c>
      <c r="H1322" s="1">
        <v>1420</v>
      </c>
      <c r="I1322" s="2">
        <f t="shared" ca="1" si="20"/>
        <v>43612</v>
      </c>
      <c r="J1322" s="1" t="str">
        <f ca="1">IFERROR(IF(YEAR(Tabla1[[#This Row],[FECHA EJEC.]])&gt;0,"CONFORME","STANDBY"),"PENDIENTE")</f>
        <v>CONFORME</v>
      </c>
      <c r="K1322" s="2">
        <f ca="1">IF(VLOOKUP(RANDBETWEEN(1,20),Tablas!$Q$6:$R$25,2,0)=0,"",Tabla1[[#This Row],[FECHA PROG.]]+VLOOKUP(RANDBETWEEN(1,20),Tablas!$Q$6:$R$25,2,0))</f>
        <v>43612</v>
      </c>
      <c r="L1322" s="7">
        <f ca="1">IF(Tabla1[[#This Row],[FECHA EJEC.]]="","",TIME(RANDBETWEEN(9,15),RANDBETWEEN(10,40),0))</f>
        <v>0.46736111111111112</v>
      </c>
      <c r="M1322" s="7">
        <f ca="1">IF(Tabla1[[#This Row],[FECHA EJEC.]]="","",Tabla1[[#This Row],[HORA INICIO]]+TIME(RANDBETWEEN(1,4),RANDBETWEEN(10,30),0))</f>
        <v>0.5625</v>
      </c>
      <c r="N1322" s="8">
        <f ca="1">IF(Tabla1[[#This Row],[FECHA EJEC.]]="","",HOUR(Tabla1[[#This Row],[HORA TERMINO]]-Tabla1[[#This Row],[HORA INICIO]])+MINUTE(Tabla1[[#This Row],[HORA TERMINO]]-Tabla1[[#This Row],[HORA INICIO]])/60)</f>
        <v>2.2833333333333332</v>
      </c>
      <c r="O1322" s="1" t="str">
        <f ca="1">IF(AND(K1322=I1322,J1322="CONFORME"),"FECHA CUMPLIDA",IF(J1322="STAND BY","STAND BY",IF(J1322=""," ",IF(Tabla1[[#This Row],[FECHA EJEC.]]="","PENDIENTE",CONCATENATE("RETRASO DE ",(K1322-I1322)," DIAS")))))</f>
        <v>FECHA CUMPLIDA</v>
      </c>
      <c r="P1322" s="2" t="str">
        <f ca="1">VLOOKUP(MONTH(Tabla1[[#This Row],[FECHA PROG.]]),Tabla2[],2,0)</f>
        <v>May</v>
      </c>
      <c r="Q1322" s="1">
        <f ca="1">YEAR(Tabla1[[#This Row],[FECHA PROG.]])</f>
        <v>2019</v>
      </c>
      <c r="R1322" s="8">
        <f ca="1">360-SUMIFS(Tabla1[HORAS],Tabla1[MÁQUINA],Tabla1[[#This Row],[MÁQUINA]],Tabla1[AÑO],Tabla1[[#This Row],[AÑO]],Tabla1[MES],Tabla1[[#This Row],[MES]])</f>
        <v>352.1</v>
      </c>
      <c r="S1322" s="17">
        <f ca="1">Tabla1[[#This Row],[HORAS DISPONIBLES]]/360</f>
        <v>0.97805555555555557</v>
      </c>
    </row>
    <row r="1323" spans="1:19" x14ac:dyDescent="0.2">
      <c r="A1323" s="1" t="s">
        <v>188</v>
      </c>
      <c r="B1323" s="1" t="s">
        <v>35</v>
      </c>
      <c r="C1323" s="1" t="str">
        <f ca="1">VLOOKUP(RANDBETWEEN(1,13),Tablas!$N$7:$O$19,2,0)</f>
        <v>MOTOTRAILLA</v>
      </c>
      <c r="D1323" s="1" t="s">
        <v>12</v>
      </c>
      <c r="E1323" s="1" t="s">
        <v>18</v>
      </c>
      <c r="F1323" s="1">
        <v>106</v>
      </c>
      <c r="G1323" s="1" t="s">
        <v>55</v>
      </c>
      <c r="H1323" s="1">
        <v>1911</v>
      </c>
      <c r="I1323" s="2">
        <f t="shared" ca="1" si="20"/>
        <v>43542</v>
      </c>
      <c r="J1323" s="1" t="str">
        <f ca="1">IFERROR(IF(YEAR(Tabla1[[#This Row],[FECHA EJEC.]])&gt;0,"CONFORME","STANDBY"),"PENDIENTE")</f>
        <v>CONFORME</v>
      </c>
      <c r="K1323" s="2">
        <f ca="1">IF(VLOOKUP(RANDBETWEEN(1,20),Tablas!$Q$6:$R$25,2,0)=0,"",Tabla1[[#This Row],[FECHA PROG.]]+VLOOKUP(RANDBETWEEN(1,20),Tablas!$Q$6:$R$25,2,0))</f>
        <v>43544</v>
      </c>
      <c r="L1323" s="7">
        <f ca="1">IF(Tabla1[[#This Row],[FECHA EJEC.]]="","",TIME(RANDBETWEEN(9,15),RANDBETWEEN(10,40),0))</f>
        <v>0.47638888888888886</v>
      </c>
      <c r="M1323" s="7">
        <f ca="1">IF(Tabla1[[#This Row],[FECHA EJEC.]]="","",Tabla1[[#This Row],[HORA INICIO]]+TIME(RANDBETWEEN(1,4),RANDBETWEEN(10,30),0))</f>
        <v>0.57152777777777775</v>
      </c>
      <c r="N1323" s="8">
        <f ca="1">IF(Tabla1[[#This Row],[FECHA EJEC.]]="","",HOUR(Tabla1[[#This Row],[HORA TERMINO]]-Tabla1[[#This Row],[HORA INICIO]])+MINUTE(Tabla1[[#This Row],[HORA TERMINO]]-Tabla1[[#This Row],[HORA INICIO]])/60)</f>
        <v>2.2833333333333332</v>
      </c>
      <c r="O1323" s="1" t="str">
        <f ca="1">IF(AND(K1323=I1323,J1323="CONFORME"),"FECHA CUMPLIDA",IF(J1323="STAND BY","STAND BY",IF(J1323=""," ",IF(Tabla1[[#This Row],[FECHA EJEC.]]="","PENDIENTE",CONCATENATE("RETRASO DE ",(K1323-I1323)," DIAS")))))</f>
        <v>RETRASO DE 2 DIAS</v>
      </c>
      <c r="P1323" s="2" t="str">
        <f ca="1">VLOOKUP(MONTH(Tabla1[[#This Row],[FECHA PROG.]]),Tabla2[],2,0)</f>
        <v>Mar</v>
      </c>
      <c r="Q1323" s="1">
        <f ca="1">YEAR(Tabla1[[#This Row],[FECHA PROG.]])</f>
        <v>2019</v>
      </c>
      <c r="R1323" s="8">
        <f ca="1">360-SUMIFS(Tabla1[HORAS],Tabla1[MÁQUINA],Tabla1[[#This Row],[MÁQUINA]],Tabla1[AÑO],Tabla1[[#This Row],[AÑO]],Tabla1[MES],Tabla1[[#This Row],[MES]])</f>
        <v>354.08333333333331</v>
      </c>
      <c r="S1323" s="17">
        <f ca="1">Tabla1[[#This Row],[HORAS DISPONIBLES]]/360</f>
        <v>0.98356481481481473</v>
      </c>
    </row>
    <row r="1324" spans="1:19" x14ac:dyDescent="0.2">
      <c r="A1324" s="1" t="s">
        <v>148</v>
      </c>
      <c r="B1324" s="1" t="s">
        <v>43</v>
      </c>
      <c r="C1324" s="1" t="str">
        <f ca="1">VLOOKUP(RANDBETWEEN(1,13),Tablas!$N$7:$O$19,2,0)</f>
        <v>TRACTORES</v>
      </c>
      <c r="D1324" s="1" t="s">
        <v>12</v>
      </c>
      <c r="E1324" s="1" t="s">
        <v>24</v>
      </c>
      <c r="F1324" s="1">
        <v>201</v>
      </c>
      <c r="G1324" s="1" t="s">
        <v>25</v>
      </c>
      <c r="H1324" s="1">
        <v>1168</v>
      </c>
      <c r="I1324" s="2">
        <f t="shared" ca="1" si="20"/>
        <v>43456</v>
      </c>
      <c r="J1324" s="1" t="str">
        <f ca="1">IFERROR(IF(YEAR(Tabla1[[#This Row],[FECHA EJEC.]])&gt;0,"CONFORME","STANDBY"),"PENDIENTE")</f>
        <v>CONFORME</v>
      </c>
      <c r="K1324" s="2">
        <f ca="1">IF(VLOOKUP(RANDBETWEEN(1,20),Tablas!$Q$6:$R$25,2,0)=0,"",Tabla1[[#This Row],[FECHA PROG.]]+VLOOKUP(RANDBETWEEN(1,20),Tablas!$Q$6:$R$25,2,0))</f>
        <v>43457</v>
      </c>
      <c r="L1324" s="7">
        <f ca="1">IF(Tabla1[[#This Row],[FECHA EJEC.]]="","",TIME(RANDBETWEEN(9,15),RANDBETWEEN(10,40),0))</f>
        <v>0.52013888888888893</v>
      </c>
      <c r="M1324" s="7">
        <f ca="1">IF(Tabla1[[#This Row],[FECHA EJEC.]]="","",Tabla1[[#This Row],[HORA INICIO]]+TIME(RANDBETWEEN(1,4),RANDBETWEEN(10,30),0))</f>
        <v>0.65902777777777777</v>
      </c>
      <c r="N1324" s="8">
        <f ca="1">IF(Tabla1[[#This Row],[FECHA EJEC.]]="","",HOUR(Tabla1[[#This Row],[HORA TERMINO]]-Tabla1[[#This Row],[HORA INICIO]])+MINUTE(Tabla1[[#This Row],[HORA TERMINO]]-Tabla1[[#This Row],[HORA INICIO]])/60)</f>
        <v>3.3333333333333335</v>
      </c>
      <c r="O1324" s="1" t="str">
        <f ca="1">IF(AND(K1324=I1324,J1324="CONFORME"),"FECHA CUMPLIDA",IF(J1324="STAND BY","STAND BY",IF(J1324=""," ",IF(Tabla1[[#This Row],[FECHA EJEC.]]="","PENDIENTE",CONCATENATE("RETRASO DE ",(K1324-I1324)," DIAS")))))</f>
        <v>RETRASO DE 1 DIAS</v>
      </c>
      <c r="P1324" s="2" t="str">
        <f ca="1">VLOOKUP(MONTH(Tabla1[[#This Row],[FECHA PROG.]]),Tabla2[],2,0)</f>
        <v>Dic</v>
      </c>
      <c r="Q1324" s="1">
        <f ca="1">YEAR(Tabla1[[#This Row],[FECHA PROG.]])</f>
        <v>2018</v>
      </c>
      <c r="R1324" s="8">
        <f ca="1">360-SUMIFS(Tabla1[HORAS],Tabla1[MÁQUINA],Tabla1[[#This Row],[MÁQUINA]],Tabla1[AÑO],Tabla1[[#This Row],[AÑO]],Tabla1[MES],Tabla1[[#This Row],[MES]])</f>
        <v>356.66666666666669</v>
      </c>
      <c r="S1324" s="17">
        <f ca="1">Tabla1[[#This Row],[HORAS DISPONIBLES]]/360</f>
        <v>0.99074074074074081</v>
      </c>
    </row>
    <row r="1325" spans="1:19" x14ac:dyDescent="0.2">
      <c r="A1325" s="1" t="s">
        <v>134</v>
      </c>
      <c r="B1325" s="1" t="s">
        <v>11</v>
      </c>
      <c r="C1325" s="1" t="str">
        <f ca="1">VLOOKUP(RANDBETWEEN(1,13),Tablas!$N$7:$O$19,2,0)</f>
        <v>TRACTORES</v>
      </c>
      <c r="D1325" s="1" t="s">
        <v>12</v>
      </c>
      <c r="E1325" s="1" t="s">
        <v>13</v>
      </c>
      <c r="F1325" s="1">
        <v>107</v>
      </c>
      <c r="G1325" s="1" t="s">
        <v>14</v>
      </c>
      <c r="H1325" s="1">
        <v>1420</v>
      </c>
      <c r="I1325" s="2">
        <f t="shared" ca="1" si="20"/>
        <v>43595</v>
      </c>
      <c r="J1325" s="1" t="str">
        <f ca="1">IFERROR(IF(YEAR(Tabla1[[#This Row],[FECHA EJEC.]])&gt;0,"CONFORME","STANDBY"),"PENDIENTE")</f>
        <v>CONFORME</v>
      </c>
      <c r="K1325" s="2">
        <f ca="1">IF(VLOOKUP(RANDBETWEEN(1,20),Tablas!$Q$6:$R$25,2,0)=0,"",Tabla1[[#This Row],[FECHA PROG.]]+VLOOKUP(RANDBETWEEN(1,20),Tablas!$Q$6:$R$25,2,0))</f>
        <v>43596</v>
      </c>
      <c r="L1325" s="7">
        <f ca="1">IF(Tabla1[[#This Row],[FECHA EJEC.]]="","",TIME(RANDBETWEEN(9,15),RANDBETWEEN(10,40),0))</f>
        <v>0.64097222222222228</v>
      </c>
      <c r="M1325" s="7">
        <f ca="1">IF(Tabla1[[#This Row],[FECHA EJEC.]]="","",Tabla1[[#This Row],[HORA INICIO]]+TIME(RANDBETWEEN(1,4),RANDBETWEEN(10,30),0))</f>
        <v>0.73402777777777783</v>
      </c>
      <c r="N1325" s="8">
        <f ca="1">IF(Tabla1[[#This Row],[FECHA EJEC.]]="","",HOUR(Tabla1[[#This Row],[HORA TERMINO]]-Tabla1[[#This Row],[HORA INICIO]])+MINUTE(Tabla1[[#This Row],[HORA TERMINO]]-Tabla1[[#This Row],[HORA INICIO]])/60)</f>
        <v>2.2333333333333334</v>
      </c>
      <c r="O1325" s="1" t="str">
        <f ca="1">IF(AND(K1325=I1325,J1325="CONFORME"),"FECHA CUMPLIDA",IF(J1325="STAND BY","STAND BY",IF(J1325=""," ",IF(Tabla1[[#This Row],[FECHA EJEC.]]="","PENDIENTE",CONCATENATE("RETRASO DE ",(K1325-I1325)," DIAS")))))</f>
        <v>RETRASO DE 1 DIAS</v>
      </c>
      <c r="P1325" s="2" t="str">
        <f ca="1">VLOOKUP(MONTH(Tabla1[[#This Row],[FECHA PROG.]]),Tabla2[],2,0)</f>
        <v>May</v>
      </c>
      <c r="Q1325" s="1">
        <f ca="1">YEAR(Tabla1[[#This Row],[FECHA PROG.]])</f>
        <v>2019</v>
      </c>
      <c r="R1325" s="8">
        <f ca="1">360-SUMIFS(Tabla1[HORAS],Tabla1[MÁQUINA],Tabla1[[#This Row],[MÁQUINA]],Tabla1[AÑO],Tabla1[[#This Row],[AÑO]],Tabla1[MES],Tabla1[[#This Row],[MES]])</f>
        <v>354.28333333333336</v>
      </c>
      <c r="S1325" s="17">
        <f ca="1">Tabla1[[#This Row],[HORAS DISPONIBLES]]/360</f>
        <v>0.98412037037037048</v>
      </c>
    </row>
    <row r="1326" spans="1:19" x14ac:dyDescent="0.2">
      <c r="A1326" s="1" t="s">
        <v>188</v>
      </c>
      <c r="B1326" s="1" t="s">
        <v>35</v>
      </c>
      <c r="C1326" s="1" t="str">
        <f ca="1">VLOOKUP(RANDBETWEEN(1,13),Tablas!$N$7:$O$19,2,0)</f>
        <v>PAVIMENTADORA</v>
      </c>
      <c r="D1326" s="1" t="s">
        <v>12</v>
      </c>
      <c r="E1326" s="1" t="s">
        <v>13</v>
      </c>
      <c r="F1326" s="1">
        <v>106</v>
      </c>
      <c r="G1326" s="1" t="s">
        <v>14</v>
      </c>
      <c r="H1326" s="1">
        <v>1420</v>
      </c>
      <c r="I1326" s="2">
        <f t="shared" ca="1" si="20"/>
        <v>43378</v>
      </c>
      <c r="J1326" s="1" t="str">
        <f ca="1">IFERROR(IF(YEAR(Tabla1[[#This Row],[FECHA EJEC.]])&gt;0,"CONFORME","STANDBY"),"PENDIENTE")</f>
        <v>CONFORME</v>
      </c>
      <c r="K1326" s="2">
        <f ca="1">IF(VLOOKUP(RANDBETWEEN(1,20),Tablas!$Q$6:$R$25,2,0)=0,"",Tabla1[[#This Row],[FECHA PROG.]]+VLOOKUP(RANDBETWEEN(1,20),Tablas!$Q$6:$R$25,2,0))</f>
        <v>43380</v>
      </c>
      <c r="L1326" s="7">
        <f ca="1">IF(Tabla1[[#This Row],[FECHA EJEC.]]="","",TIME(RANDBETWEEN(9,15),RANDBETWEEN(10,40),0))</f>
        <v>0.6020833333333333</v>
      </c>
      <c r="M1326" s="7">
        <f ca="1">IF(Tabla1[[#This Row],[FECHA EJEC.]]="","",Tabla1[[#This Row],[HORA INICIO]]+TIME(RANDBETWEEN(1,4),RANDBETWEEN(10,30),0))</f>
        <v>0.7</v>
      </c>
      <c r="N1326" s="8">
        <f ca="1">IF(Tabla1[[#This Row],[FECHA EJEC.]]="","",HOUR(Tabla1[[#This Row],[HORA TERMINO]]-Tabla1[[#This Row],[HORA INICIO]])+MINUTE(Tabla1[[#This Row],[HORA TERMINO]]-Tabla1[[#This Row],[HORA INICIO]])/60)</f>
        <v>2.35</v>
      </c>
      <c r="O1326" s="1" t="str">
        <f ca="1">IF(AND(K1326=I1326,J1326="CONFORME"),"FECHA CUMPLIDA",IF(J1326="STAND BY","STAND BY",IF(J1326=""," ",IF(Tabla1[[#This Row],[FECHA EJEC.]]="","PENDIENTE",CONCATENATE("RETRASO DE ",(K1326-I1326)," DIAS")))))</f>
        <v>RETRASO DE 2 DIAS</v>
      </c>
      <c r="P1326" s="2" t="str">
        <f ca="1">VLOOKUP(MONTH(Tabla1[[#This Row],[FECHA PROG.]]),Tabla2[],2,0)</f>
        <v>Oct</v>
      </c>
      <c r="Q1326" s="1">
        <f ca="1">YEAR(Tabla1[[#This Row],[FECHA PROG.]])</f>
        <v>2018</v>
      </c>
      <c r="R1326" s="8">
        <f ca="1">360-SUMIFS(Tabla1[HORAS],Tabla1[MÁQUINA],Tabla1[[#This Row],[MÁQUINA]],Tabla1[AÑO],Tabla1[[#This Row],[AÑO]],Tabla1[MES],Tabla1[[#This Row],[MES]])</f>
        <v>334.95</v>
      </c>
      <c r="S1326" s="17">
        <f ca="1">Tabla1[[#This Row],[HORAS DISPONIBLES]]/360</f>
        <v>0.93041666666666667</v>
      </c>
    </row>
    <row r="1327" spans="1:19" x14ac:dyDescent="0.2">
      <c r="A1327" s="1" t="s">
        <v>188</v>
      </c>
      <c r="B1327" s="1" t="s">
        <v>35</v>
      </c>
      <c r="C1327" s="1" t="str">
        <f ca="1">VLOOKUP(RANDBETWEEN(1,13),Tablas!$N$7:$O$19,2,0)</f>
        <v>LAS VOLQUETAS</v>
      </c>
      <c r="D1327" s="1" t="s">
        <v>12</v>
      </c>
      <c r="E1327" s="1" t="s">
        <v>18</v>
      </c>
      <c r="F1327" s="1">
        <v>106</v>
      </c>
      <c r="G1327" s="1" t="s">
        <v>55</v>
      </c>
      <c r="H1327" s="1">
        <v>1911</v>
      </c>
      <c r="I1327" s="2">
        <f t="shared" ca="1" si="20"/>
        <v>43128</v>
      </c>
      <c r="J1327" s="1" t="str">
        <f ca="1">IFERROR(IF(YEAR(Tabla1[[#This Row],[FECHA EJEC.]])&gt;0,"CONFORME","STANDBY"),"PENDIENTE")</f>
        <v>CONFORME</v>
      </c>
      <c r="K1327" s="2">
        <f ca="1">IF(VLOOKUP(RANDBETWEEN(1,20),Tablas!$Q$6:$R$25,2,0)=0,"",Tabla1[[#This Row],[FECHA PROG.]]+VLOOKUP(RANDBETWEEN(1,20),Tablas!$Q$6:$R$25,2,0))</f>
        <v>43129</v>
      </c>
      <c r="L1327" s="7">
        <f ca="1">IF(Tabla1[[#This Row],[FECHA EJEC.]]="","",TIME(RANDBETWEEN(9,15),RANDBETWEEN(10,40),0))</f>
        <v>0.39166666666666666</v>
      </c>
      <c r="M1327" s="7">
        <f ca="1">IF(Tabla1[[#This Row],[FECHA EJEC.]]="","",Tabla1[[#This Row],[HORA INICIO]]+TIME(RANDBETWEEN(1,4),RANDBETWEEN(10,30),0))</f>
        <v>0.49305555555555558</v>
      </c>
      <c r="N1327" s="8">
        <f ca="1">IF(Tabla1[[#This Row],[FECHA EJEC.]]="","",HOUR(Tabla1[[#This Row],[HORA TERMINO]]-Tabla1[[#This Row],[HORA INICIO]])+MINUTE(Tabla1[[#This Row],[HORA TERMINO]]-Tabla1[[#This Row],[HORA INICIO]])/60)</f>
        <v>2.4333333333333336</v>
      </c>
      <c r="O1327" s="1" t="str">
        <f ca="1">IF(AND(K1327=I1327,J1327="CONFORME"),"FECHA CUMPLIDA",IF(J1327="STAND BY","STAND BY",IF(J1327=""," ",IF(Tabla1[[#This Row],[FECHA EJEC.]]="","PENDIENTE",CONCATENATE("RETRASO DE ",(K1327-I1327)," DIAS")))))</f>
        <v>RETRASO DE 1 DIAS</v>
      </c>
      <c r="P1327" s="2" t="str">
        <f ca="1">VLOOKUP(MONTH(Tabla1[[#This Row],[FECHA PROG.]]),Tabla2[],2,0)</f>
        <v>Ene</v>
      </c>
      <c r="Q1327" s="1">
        <f ca="1">YEAR(Tabla1[[#This Row],[FECHA PROG.]])</f>
        <v>2018</v>
      </c>
      <c r="R1327" s="8">
        <f ca="1">360-SUMIFS(Tabla1[HORAS],Tabla1[MÁQUINA],Tabla1[[#This Row],[MÁQUINA]],Tabla1[AÑO],Tabla1[[#This Row],[AÑO]],Tabla1[MES],Tabla1[[#This Row],[MES]])</f>
        <v>331.1</v>
      </c>
      <c r="S1327" s="17">
        <f ca="1">Tabla1[[#This Row],[HORAS DISPONIBLES]]/360</f>
        <v>0.91972222222222233</v>
      </c>
    </row>
    <row r="1328" spans="1:19" x14ac:dyDescent="0.2">
      <c r="A1328" s="1" t="s">
        <v>146</v>
      </c>
      <c r="B1328" s="1" t="s">
        <v>40</v>
      </c>
      <c r="C1328" s="1" t="str">
        <f ca="1">VLOOKUP(RANDBETWEEN(1,13),Tablas!$N$7:$O$19,2,0)</f>
        <v>DRAGALINA</v>
      </c>
      <c r="D1328" s="1" t="s">
        <v>12</v>
      </c>
      <c r="E1328" s="1" t="s">
        <v>24</v>
      </c>
      <c r="F1328" s="1">
        <v>201</v>
      </c>
      <c r="G1328" s="1" t="s">
        <v>25</v>
      </c>
      <c r="H1328" s="1">
        <v>1168</v>
      </c>
      <c r="I1328" s="2">
        <f t="shared" ca="1" si="20"/>
        <v>43237</v>
      </c>
      <c r="J1328" s="1" t="str">
        <f ca="1">IFERROR(IF(YEAR(Tabla1[[#This Row],[FECHA EJEC.]])&gt;0,"CONFORME","STANDBY"),"PENDIENTE")</f>
        <v>PENDIENTE</v>
      </c>
      <c r="K1328" s="2" t="str">
        <f ca="1">IF(VLOOKUP(RANDBETWEEN(1,20),Tablas!$Q$6:$R$25,2,0)=0,"",Tabla1[[#This Row],[FECHA PROG.]]+VLOOKUP(RANDBETWEEN(1,20),Tablas!$Q$6:$R$25,2,0))</f>
        <v/>
      </c>
      <c r="L1328" s="7" t="str">
        <f ca="1">IF(Tabla1[[#This Row],[FECHA EJEC.]]="","",TIME(RANDBETWEEN(9,15),RANDBETWEEN(10,40),0))</f>
        <v/>
      </c>
      <c r="M1328" s="7" t="str">
        <f ca="1">IF(Tabla1[[#This Row],[FECHA EJEC.]]="","",Tabla1[[#This Row],[HORA INICIO]]+TIME(RANDBETWEEN(1,4),RANDBETWEEN(10,30),0))</f>
        <v/>
      </c>
      <c r="N1328" s="8" t="str">
        <f ca="1">IF(Tabla1[[#This Row],[FECHA EJEC.]]="","",HOUR(Tabla1[[#This Row],[HORA TERMINO]]-Tabla1[[#This Row],[HORA INICIO]])+MINUTE(Tabla1[[#This Row],[HORA TERMINO]]-Tabla1[[#This Row],[HORA INICIO]])/60)</f>
        <v/>
      </c>
      <c r="O1328" s="1" t="str">
        <f ca="1">IF(AND(K1328=I1328,J1328="CONFORME"),"FECHA CUMPLIDA",IF(J1328="STAND BY","STAND BY",IF(J1328=""," ",IF(Tabla1[[#This Row],[FECHA EJEC.]]="","PENDIENTE",CONCATENATE("RETRASO DE ",(K1328-I1328)," DIAS")))))</f>
        <v>PENDIENTE</v>
      </c>
      <c r="P1328" s="2" t="str">
        <f ca="1">VLOOKUP(MONTH(Tabla1[[#This Row],[FECHA PROG.]]),Tabla2[],2,0)</f>
        <v>May</v>
      </c>
      <c r="Q1328" s="1">
        <f ca="1">YEAR(Tabla1[[#This Row],[FECHA PROG.]])</f>
        <v>2018</v>
      </c>
      <c r="R1328" s="8">
        <f ca="1">360-SUMIFS(Tabla1[HORAS],Tabla1[MÁQUINA],Tabla1[[#This Row],[MÁQUINA]],Tabla1[AÑO],Tabla1[[#This Row],[AÑO]],Tabla1[MES],Tabla1[[#This Row],[MES]])</f>
        <v>350.03333333333336</v>
      </c>
      <c r="S1328" s="17">
        <f ca="1">Tabla1[[#This Row],[HORAS DISPONIBLES]]/360</f>
        <v>0.97231481481481485</v>
      </c>
    </row>
    <row r="1329" spans="1:19" x14ac:dyDescent="0.2">
      <c r="A1329" s="1" t="s">
        <v>139</v>
      </c>
      <c r="B1329" s="1" t="s">
        <v>28</v>
      </c>
      <c r="C1329" s="1" t="str">
        <f ca="1">VLOOKUP(RANDBETWEEN(1,13),Tablas!$N$7:$O$19,2,0)</f>
        <v>TRACTORES</v>
      </c>
      <c r="D1329" s="1" t="s">
        <v>12</v>
      </c>
      <c r="E1329" s="1" t="s">
        <v>18</v>
      </c>
      <c r="F1329" s="1">
        <v>106</v>
      </c>
      <c r="G1329" s="1" t="s">
        <v>55</v>
      </c>
      <c r="H1329" s="1">
        <v>1911</v>
      </c>
      <c r="I1329" s="2">
        <f t="shared" ca="1" si="20"/>
        <v>43185</v>
      </c>
      <c r="J1329" s="1" t="str">
        <f ca="1">IFERROR(IF(YEAR(Tabla1[[#This Row],[FECHA EJEC.]])&gt;0,"CONFORME","STANDBY"),"PENDIENTE")</f>
        <v>CONFORME</v>
      </c>
      <c r="K1329" s="2">
        <f ca="1">IF(VLOOKUP(RANDBETWEEN(1,20),Tablas!$Q$6:$R$25,2,0)=0,"",Tabla1[[#This Row],[FECHA PROG.]]+VLOOKUP(RANDBETWEEN(1,20),Tablas!$Q$6:$R$25,2,0))</f>
        <v>43186</v>
      </c>
      <c r="L1329" s="7">
        <f ca="1">IF(Tabla1[[#This Row],[FECHA EJEC.]]="","",TIME(RANDBETWEEN(9,15),RANDBETWEEN(10,40),0))</f>
        <v>0.61041666666666672</v>
      </c>
      <c r="M1329" s="7">
        <f ca="1">IF(Tabla1[[#This Row],[FECHA EJEC.]]="","",Tabla1[[#This Row],[HORA INICIO]]+TIME(RANDBETWEEN(1,4),RANDBETWEEN(10,30),0))</f>
        <v>0.70763888888888893</v>
      </c>
      <c r="N1329" s="8">
        <f ca="1">IF(Tabla1[[#This Row],[FECHA EJEC.]]="","",HOUR(Tabla1[[#This Row],[HORA TERMINO]]-Tabla1[[#This Row],[HORA INICIO]])+MINUTE(Tabla1[[#This Row],[HORA TERMINO]]-Tabla1[[#This Row],[HORA INICIO]])/60)</f>
        <v>2.3333333333333335</v>
      </c>
      <c r="O1329" s="1" t="str">
        <f ca="1">IF(AND(K1329=I1329,J1329="CONFORME"),"FECHA CUMPLIDA",IF(J1329="STAND BY","STAND BY",IF(J1329=""," ",IF(Tabla1[[#This Row],[FECHA EJEC.]]="","PENDIENTE",CONCATENATE("RETRASO DE ",(K1329-I1329)," DIAS")))))</f>
        <v>RETRASO DE 1 DIAS</v>
      </c>
      <c r="P1329" s="2" t="str">
        <f ca="1">VLOOKUP(MONTH(Tabla1[[#This Row],[FECHA PROG.]]),Tabla2[],2,0)</f>
        <v>Mar</v>
      </c>
      <c r="Q1329" s="1">
        <f ca="1">YEAR(Tabla1[[#This Row],[FECHA PROG.]])</f>
        <v>2018</v>
      </c>
      <c r="R1329" s="8">
        <f ca="1">360-SUMIFS(Tabla1[HORAS],Tabla1[MÁQUINA],Tabla1[[#This Row],[MÁQUINA]],Tabla1[AÑO],Tabla1[[#This Row],[AÑO]],Tabla1[MES],Tabla1[[#This Row],[MES]])</f>
        <v>303.93333333333334</v>
      </c>
      <c r="S1329" s="17">
        <f ca="1">Tabla1[[#This Row],[HORAS DISPONIBLES]]/360</f>
        <v>0.84425925925925926</v>
      </c>
    </row>
    <row r="1330" spans="1:19" x14ac:dyDescent="0.2">
      <c r="A1330" s="1" t="s">
        <v>139</v>
      </c>
      <c r="B1330" s="1" t="s">
        <v>28</v>
      </c>
      <c r="C1330" s="1" t="str">
        <f ca="1">VLOOKUP(RANDBETWEEN(1,13),Tablas!$N$7:$O$19,2,0)</f>
        <v>TRACTORES</v>
      </c>
      <c r="D1330" s="1" t="s">
        <v>12</v>
      </c>
      <c r="E1330" s="1" t="s">
        <v>13</v>
      </c>
      <c r="F1330" s="1">
        <v>106</v>
      </c>
      <c r="G1330" s="1" t="s">
        <v>29</v>
      </c>
      <c r="H1330" s="1">
        <v>908</v>
      </c>
      <c r="I1330" s="2">
        <f t="shared" ca="1" si="20"/>
        <v>43270</v>
      </c>
      <c r="J1330" s="1" t="str">
        <f ca="1">IFERROR(IF(YEAR(Tabla1[[#This Row],[FECHA EJEC.]])&gt;0,"CONFORME","STANDBY"),"PENDIENTE")</f>
        <v>CONFORME</v>
      </c>
      <c r="K1330" s="2">
        <f ca="1">IF(VLOOKUP(RANDBETWEEN(1,20),Tablas!$Q$6:$R$25,2,0)=0,"",Tabla1[[#This Row],[FECHA PROG.]]+VLOOKUP(RANDBETWEEN(1,20),Tablas!$Q$6:$R$25,2,0))</f>
        <v>43274</v>
      </c>
      <c r="L1330" s="7">
        <f ca="1">IF(Tabla1[[#This Row],[FECHA EJEC.]]="","",TIME(RANDBETWEEN(9,15),RANDBETWEEN(10,40),0))</f>
        <v>0.42916666666666664</v>
      </c>
      <c r="M1330" s="7">
        <f ca="1">IF(Tabla1[[#This Row],[FECHA EJEC.]]="","",Tabla1[[#This Row],[HORA INICIO]]+TIME(RANDBETWEEN(1,4),RANDBETWEEN(10,30),0))</f>
        <v>0.61180555555555549</v>
      </c>
      <c r="N1330" s="8">
        <f ca="1">IF(Tabla1[[#This Row],[FECHA EJEC.]]="","",HOUR(Tabla1[[#This Row],[HORA TERMINO]]-Tabla1[[#This Row],[HORA INICIO]])+MINUTE(Tabla1[[#This Row],[HORA TERMINO]]-Tabla1[[#This Row],[HORA INICIO]])/60)</f>
        <v>4.3833333333333337</v>
      </c>
      <c r="O1330" s="1" t="str">
        <f ca="1">IF(AND(K1330=I1330,J1330="CONFORME"),"FECHA CUMPLIDA",IF(J1330="STAND BY","STAND BY",IF(J1330=""," ",IF(Tabla1[[#This Row],[FECHA EJEC.]]="","PENDIENTE",CONCATENATE("RETRASO DE ",(K1330-I1330)," DIAS")))))</f>
        <v>RETRASO DE 4 DIAS</v>
      </c>
      <c r="P1330" s="2" t="str">
        <f ca="1">VLOOKUP(MONTH(Tabla1[[#This Row],[FECHA PROG.]]),Tabla2[],2,0)</f>
        <v>Jun</v>
      </c>
      <c r="Q1330" s="1">
        <f ca="1">YEAR(Tabla1[[#This Row],[FECHA PROG.]])</f>
        <v>2018</v>
      </c>
      <c r="R1330" s="8">
        <f ca="1">360-SUMIFS(Tabla1[HORAS],Tabla1[MÁQUINA],Tabla1[[#This Row],[MÁQUINA]],Tabla1[AÑO],Tabla1[[#This Row],[AÑO]],Tabla1[MES],Tabla1[[#This Row],[MES]])</f>
        <v>306.26666666666665</v>
      </c>
      <c r="S1330" s="17">
        <f ca="1">Tabla1[[#This Row],[HORAS DISPONIBLES]]/360</f>
        <v>0.85074074074074069</v>
      </c>
    </row>
    <row r="1331" spans="1:19" x14ac:dyDescent="0.2">
      <c r="A1331" s="1" t="s">
        <v>136</v>
      </c>
      <c r="B1331" s="1" t="s">
        <v>20</v>
      </c>
      <c r="C1331" s="1" t="str">
        <f ca="1">VLOOKUP(RANDBETWEEN(1,13),Tablas!$N$7:$O$19,2,0)</f>
        <v>TRACTORES</v>
      </c>
      <c r="D1331" s="1" t="s">
        <v>12</v>
      </c>
      <c r="E1331" s="1" t="s">
        <v>21</v>
      </c>
      <c r="F1331" s="1">
        <v>106</v>
      </c>
      <c r="G1331" s="1" t="s">
        <v>106</v>
      </c>
      <c r="H1331" s="1">
        <v>2171</v>
      </c>
      <c r="I1331" s="2">
        <f t="shared" ca="1" si="20"/>
        <v>43289</v>
      </c>
      <c r="J1331" s="1" t="str">
        <f ca="1">IFERROR(IF(YEAR(Tabla1[[#This Row],[FECHA EJEC.]])&gt;0,"CONFORME","STANDBY"),"PENDIENTE")</f>
        <v>CONFORME</v>
      </c>
      <c r="K1331" s="2">
        <f ca="1">IF(VLOOKUP(RANDBETWEEN(1,20),Tablas!$Q$6:$R$25,2,0)=0,"",Tabla1[[#This Row],[FECHA PROG.]]+VLOOKUP(RANDBETWEEN(1,20),Tablas!$Q$6:$R$25,2,0))</f>
        <v>43290</v>
      </c>
      <c r="L1331" s="7">
        <f ca="1">IF(Tabla1[[#This Row],[FECHA EJEC.]]="","",TIME(RANDBETWEEN(9,15),RANDBETWEEN(10,40),0))</f>
        <v>0.38958333333333334</v>
      </c>
      <c r="M1331" s="7">
        <f ca="1">IF(Tabla1[[#This Row],[FECHA EJEC.]]="","",Tabla1[[#This Row],[HORA INICIO]]+TIME(RANDBETWEEN(1,4),RANDBETWEEN(10,30),0))</f>
        <v>0.57638888888888884</v>
      </c>
      <c r="N1331" s="8">
        <f ca="1">IF(Tabla1[[#This Row],[FECHA EJEC.]]="","",HOUR(Tabla1[[#This Row],[HORA TERMINO]]-Tabla1[[#This Row],[HORA INICIO]])+MINUTE(Tabla1[[#This Row],[HORA TERMINO]]-Tabla1[[#This Row],[HORA INICIO]])/60)</f>
        <v>4.4833333333333334</v>
      </c>
      <c r="O1331" s="1" t="str">
        <f ca="1">IF(AND(K1331=I1331,J1331="CONFORME"),"FECHA CUMPLIDA",IF(J1331="STAND BY","STAND BY",IF(J1331=""," ",IF(Tabla1[[#This Row],[FECHA EJEC.]]="","PENDIENTE",CONCATENATE("RETRASO DE ",(K1331-I1331)," DIAS")))))</f>
        <v>RETRASO DE 1 DIAS</v>
      </c>
      <c r="P1331" s="2" t="str">
        <f ca="1">VLOOKUP(MONTH(Tabla1[[#This Row],[FECHA PROG.]]),Tabla2[],2,0)</f>
        <v>Jul</v>
      </c>
      <c r="Q1331" s="1">
        <f ca="1">YEAR(Tabla1[[#This Row],[FECHA PROG.]])</f>
        <v>2018</v>
      </c>
      <c r="R1331" s="8">
        <f ca="1">360-SUMIFS(Tabla1[HORAS],Tabla1[MÁQUINA],Tabla1[[#This Row],[MÁQUINA]],Tabla1[AÑO],Tabla1[[#This Row],[AÑO]],Tabla1[MES],Tabla1[[#This Row],[MES]])</f>
        <v>355.51666666666665</v>
      </c>
      <c r="S1331" s="17">
        <f ca="1">Tabla1[[#This Row],[HORAS DISPONIBLES]]/360</f>
        <v>0.9875462962962962</v>
      </c>
    </row>
    <row r="1332" spans="1:19" x14ac:dyDescent="0.2">
      <c r="A1332" s="1" t="s">
        <v>149</v>
      </c>
      <c r="B1332" s="1" t="s">
        <v>45</v>
      </c>
      <c r="C1332" s="1" t="str">
        <f ca="1">VLOOKUP(RANDBETWEEN(1,13),Tablas!$N$7:$O$19,2,0)</f>
        <v>CISTERNAS DE AGUA</v>
      </c>
      <c r="D1332" s="1" t="s">
        <v>12</v>
      </c>
      <c r="E1332" s="1" t="s">
        <v>24</v>
      </c>
      <c r="F1332" s="1">
        <v>201</v>
      </c>
      <c r="G1332" s="1" t="s">
        <v>25</v>
      </c>
      <c r="H1332" s="1">
        <v>1168</v>
      </c>
      <c r="I1332" s="2">
        <f t="shared" ca="1" si="20"/>
        <v>43421</v>
      </c>
      <c r="J1332" s="1" t="str">
        <f ca="1">IFERROR(IF(YEAR(Tabla1[[#This Row],[FECHA EJEC.]])&gt;0,"CONFORME","STANDBY"),"PENDIENTE")</f>
        <v>CONFORME</v>
      </c>
      <c r="K1332" s="2">
        <f ca="1">IF(VLOOKUP(RANDBETWEEN(1,20),Tablas!$Q$6:$R$25,2,0)=0,"",Tabla1[[#This Row],[FECHA PROG.]]+VLOOKUP(RANDBETWEEN(1,20),Tablas!$Q$6:$R$25,2,0))</f>
        <v>43422</v>
      </c>
      <c r="L1332" s="7">
        <f ca="1">IF(Tabla1[[#This Row],[FECHA EJEC.]]="","",TIME(RANDBETWEEN(9,15),RANDBETWEEN(10,40),0))</f>
        <v>0.52222222222222225</v>
      </c>
      <c r="M1332" s="7">
        <f ca="1">IF(Tabla1[[#This Row],[FECHA EJEC.]]="","",Tabla1[[#This Row],[HORA INICIO]]+TIME(RANDBETWEEN(1,4),RANDBETWEEN(10,30),0))</f>
        <v>0.61250000000000004</v>
      </c>
      <c r="N1332" s="8">
        <f ca="1">IF(Tabla1[[#This Row],[FECHA EJEC.]]="","",HOUR(Tabla1[[#This Row],[HORA TERMINO]]-Tabla1[[#This Row],[HORA INICIO]])+MINUTE(Tabla1[[#This Row],[HORA TERMINO]]-Tabla1[[#This Row],[HORA INICIO]])/60)</f>
        <v>2.1666666666666665</v>
      </c>
      <c r="O1332" s="1" t="str">
        <f ca="1">IF(AND(K1332=I1332,J1332="CONFORME"),"FECHA CUMPLIDA",IF(J1332="STAND BY","STAND BY",IF(J1332=""," ",IF(Tabla1[[#This Row],[FECHA EJEC.]]="","PENDIENTE",CONCATENATE("RETRASO DE ",(K1332-I1332)," DIAS")))))</f>
        <v>RETRASO DE 1 DIAS</v>
      </c>
      <c r="P1332" s="2" t="str">
        <f ca="1">VLOOKUP(MONTH(Tabla1[[#This Row],[FECHA PROG.]]),Tabla2[],2,0)</f>
        <v>Nov</v>
      </c>
      <c r="Q1332" s="1">
        <f ca="1">YEAR(Tabla1[[#This Row],[FECHA PROG.]])</f>
        <v>2018</v>
      </c>
      <c r="R1332" s="8">
        <f ca="1">360-SUMIFS(Tabla1[HORAS],Tabla1[MÁQUINA],Tabla1[[#This Row],[MÁQUINA]],Tabla1[AÑO],Tabla1[[#This Row],[AÑO]],Tabla1[MES],Tabla1[[#This Row],[MES]])</f>
        <v>347.83333333333331</v>
      </c>
      <c r="S1332" s="17">
        <f ca="1">Tabla1[[#This Row],[HORAS DISPONIBLES]]/360</f>
        <v>0.96620370370370368</v>
      </c>
    </row>
    <row r="1333" spans="1:19" x14ac:dyDescent="0.2">
      <c r="A1333" s="1" t="s">
        <v>134</v>
      </c>
      <c r="B1333" s="1" t="s">
        <v>26</v>
      </c>
      <c r="C1333" s="1" t="str">
        <f ca="1">VLOOKUP(RANDBETWEEN(1,13),Tablas!$N$7:$O$19,2,0)</f>
        <v>ESCREPA</v>
      </c>
      <c r="D1333" s="1" t="s">
        <v>12</v>
      </c>
      <c r="E1333" s="1" t="s">
        <v>13</v>
      </c>
      <c r="F1333" s="1">
        <v>107</v>
      </c>
      <c r="G1333" s="1" t="s">
        <v>14</v>
      </c>
      <c r="H1333" s="1">
        <v>1420</v>
      </c>
      <c r="I1333" s="2">
        <f t="shared" ca="1" si="20"/>
        <v>43106</v>
      </c>
      <c r="J1333" s="1" t="str">
        <f ca="1">IFERROR(IF(YEAR(Tabla1[[#This Row],[FECHA EJEC.]])&gt;0,"CONFORME","STANDBY"),"PENDIENTE")</f>
        <v>CONFORME</v>
      </c>
      <c r="K1333" s="2">
        <f ca="1">IF(VLOOKUP(RANDBETWEEN(1,20),Tablas!$Q$6:$R$25,2,0)=0,"",Tabla1[[#This Row],[FECHA PROG.]]+VLOOKUP(RANDBETWEEN(1,20),Tablas!$Q$6:$R$25,2,0))</f>
        <v>43109</v>
      </c>
      <c r="L1333" s="7">
        <f ca="1">IF(Tabla1[[#This Row],[FECHA EJEC.]]="","",TIME(RANDBETWEEN(9,15),RANDBETWEEN(10,40),0))</f>
        <v>0.51180555555555551</v>
      </c>
      <c r="M1333" s="7">
        <f ca="1">IF(Tabla1[[#This Row],[FECHA EJEC.]]="","",Tabla1[[#This Row],[HORA INICIO]]+TIME(RANDBETWEEN(1,4),RANDBETWEEN(10,30),0))</f>
        <v>0.56388888888888888</v>
      </c>
      <c r="N1333" s="8">
        <f ca="1">IF(Tabla1[[#This Row],[FECHA EJEC.]]="","",HOUR(Tabla1[[#This Row],[HORA TERMINO]]-Tabla1[[#This Row],[HORA INICIO]])+MINUTE(Tabla1[[#This Row],[HORA TERMINO]]-Tabla1[[#This Row],[HORA INICIO]])/60)</f>
        <v>1.25</v>
      </c>
      <c r="O1333" s="1" t="str">
        <f ca="1">IF(AND(K1333=I1333,J1333="CONFORME"),"FECHA CUMPLIDA",IF(J1333="STAND BY","STAND BY",IF(J1333=""," ",IF(Tabla1[[#This Row],[FECHA EJEC.]]="","PENDIENTE",CONCATENATE("RETRASO DE ",(K1333-I1333)," DIAS")))))</f>
        <v>RETRASO DE 3 DIAS</v>
      </c>
      <c r="P1333" s="2" t="str">
        <f ca="1">VLOOKUP(MONTH(Tabla1[[#This Row],[FECHA PROG.]]),Tabla2[],2,0)</f>
        <v>Ene</v>
      </c>
      <c r="Q1333" s="1">
        <f ca="1">YEAR(Tabla1[[#This Row],[FECHA PROG.]])</f>
        <v>2018</v>
      </c>
      <c r="R1333" s="8">
        <f ca="1">360-SUMIFS(Tabla1[HORAS],Tabla1[MÁQUINA],Tabla1[[#This Row],[MÁQUINA]],Tabla1[AÑO],Tabla1[[#This Row],[AÑO]],Tabla1[MES],Tabla1[[#This Row],[MES]])</f>
        <v>338.11666666666667</v>
      </c>
      <c r="S1333" s="17">
        <f ca="1">Tabla1[[#This Row],[HORAS DISPONIBLES]]/360</f>
        <v>0.93921296296296297</v>
      </c>
    </row>
    <row r="1334" spans="1:19" x14ac:dyDescent="0.2">
      <c r="A1334" s="1" t="s">
        <v>153</v>
      </c>
      <c r="B1334" s="1" t="s">
        <v>57</v>
      </c>
      <c r="C1334" s="1" t="str">
        <f ca="1">VLOOKUP(RANDBETWEEN(1,13),Tablas!$N$7:$O$19,2,0)</f>
        <v>MOTONIVELADORA</v>
      </c>
      <c r="E1334" s="1" t="s">
        <v>21</v>
      </c>
      <c r="F1334" s="1">
        <v>107</v>
      </c>
      <c r="G1334" s="1" t="s">
        <v>106</v>
      </c>
      <c r="H1334" s="1">
        <v>2171</v>
      </c>
      <c r="I1334" s="2">
        <f t="shared" ca="1" si="20"/>
        <v>43593</v>
      </c>
      <c r="J1334" s="1" t="str">
        <f ca="1">IFERROR(IF(YEAR(Tabla1[[#This Row],[FECHA EJEC.]])&gt;0,"CONFORME","STANDBY"),"PENDIENTE")</f>
        <v>CONFORME</v>
      </c>
      <c r="K1334" s="2">
        <f ca="1">IF(VLOOKUP(RANDBETWEEN(1,20),Tablas!$Q$6:$R$25,2,0)=0,"",Tabla1[[#This Row],[FECHA PROG.]]+VLOOKUP(RANDBETWEEN(1,20),Tablas!$Q$6:$R$25,2,0))</f>
        <v>43593</v>
      </c>
      <c r="L1334" s="7">
        <f ca="1">IF(Tabla1[[#This Row],[FECHA EJEC.]]="","",TIME(RANDBETWEEN(9,15),RANDBETWEEN(10,40),0))</f>
        <v>0.56458333333333333</v>
      </c>
      <c r="M1334" s="7">
        <f ca="1">IF(Tabla1[[#This Row],[FECHA EJEC.]]="","",Tabla1[[#This Row],[HORA INICIO]]+TIME(RANDBETWEEN(1,4),RANDBETWEEN(10,30),0))</f>
        <v>0.75069444444444444</v>
      </c>
      <c r="N1334" s="8">
        <f ca="1">IF(Tabla1[[#This Row],[FECHA EJEC.]]="","",HOUR(Tabla1[[#This Row],[HORA TERMINO]]-Tabla1[[#This Row],[HORA INICIO]])+MINUTE(Tabla1[[#This Row],[HORA TERMINO]]-Tabla1[[#This Row],[HORA INICIO]])/60)</f>
        <v>4.4666666666666668</v>
      </c>
      <c r="O1334" s="1" t="str">
        <f ca="1">IF(AND(K1334=I1334,J1334="CONFORME"),"FECHA CUMPLIDA",IF(J1334="STAND BY","STAND BY",IF(J1334=""," ",IF(Tabla1[[#This Row],[FECHA EJEC.]]="","PENDIENTE",CONCATENATE("RETRASO DE ",(K1334-I1334)," DIAS")))))</f>
        <v>FECHA CUMPLIDA</v>
      </c>
      <c r="P1334" s="2" t="str">
        <f ca="1">VLOOKUP(MONTH(Tabla1[[#This Row],[FECHA PROG.]]),Tabla2[],2,0)</f>
        <v>May</v>
      </c>
      <c r="Q1334" s="1">
        <f ca="1">YEAR(Tabla1[[#This Row],[FECHA PROG.]])</f>
        <v>2019</v>
      </c>
      <c r="R1334" s="8">
        <f ca="1">360-SUMIFS(Tabla1[HORAS],Tabla1[MÁQUINA],Tabla1[[#This Row],[MÁQUINA]],Tabla1[AÑO],Tabla1[[#This Row],[AÑO]],Tabla1[MES],Tabla1[[#This Row],[MES]])</f>
        <v>355.53333333333336</v>
      </c>
      <c r="S1334" s="17">
        <f ca="1">Tabla1[[#This Row],[HORAS DISPONIBLES]]/360</f>
        <v>0.98759259259259269</v>
      </c>
    </row>
    <row r="1335" spans="1:19" x14ac:dyDescent="0.2">
      <c r="A1335" s="1" t="s">
        <v>139</v>
      </c>
      <c r="B1335" s="1" t="s">
        <v>32</v>
      </c>
      <c r="C1335" s="1" t="str">
        <f ca="1">VLOOKUP(RANDBETWEEN(1,13),Tablas!$N$7:$O$19,2,0)</f>
        <v>DRAGAS</v>
      </c>
      <c r="D1335" s="1" t="s">
        <v>12</v>
      </c>
      <c r="E1335" s="1" t="s">
        <v>13</v>
      </c>
      <c r="F1335" s="1">
        <v>106</v>
      </c>
      <c r="G1335" s="1" t="s">
        <v>29</v>
      </c>
      <c r="H1335" s="1">
        <v>908</v>
      </c>
      <c r="I1335" s="2">
        <f t="shared" ca="1" si="20"/>
        <v>43436</v>
      </c>
      <c r="J1335" s="1" t="str">
        <f ca="1">IFERROR(IF(YEAR(Tabla1[[#This Row],[FECHA EJEC.]])&gt;0,"CONFORME","STANDBY"),"PENDIENTE")</f>
        <v>PENDIENTE</v>
      </c>
      <c r="K1335" s="2" t="str">
        <f ca="1">IF(VLOOKUP(RANDBETWEEN(1,20),Tablas!$Q$6:$R$25,2,0)=0,"",Tabla1[[#This Row],[FECHA PROG.]]+VLOOKUP(RANDBETWEEN(1,20),Tablas!$Q$6:$R$25,2,0))</f>
        <v/>
      </c>
      <c r="L1335" s="7" t="str">
        <f ca="1">IF(Tabla1[[#This Row],[FECHA EJEC.]]="","",TIME(RANDBETWEEN(9,15),RANDBETWEEN(10,40),0))</f>
        <v/>
      </c>
      <c r="M1335" s="7" t="str">
        <f ca="1">IF(Tabla1[[#This Row],[FECHA EJEC.]]="","",Tabla1[[#This Row],[HORA INICIO]]+TIME(RANDBETWEEN(1,4),RANDBETWEEN(10,30),0))</f>
        <v/>
      </c>
      <c r="N1335" s="8" t="str">
        <f ca="1">IF(Tabla1[[#This Row],[FECHA EJEC.]]="","",HOUR(Tabla1[[#This Row],[HORA TERMINO]]-Tabla1[[#This Row],[HORA INICIO]])+MINUTE(Tabla1[[#This Row],[HORA TERMINO]]-Tabla1[[#This Row],[HORA INICIO]])/60)</f>
        <v/>
      </c>
      <c r="O1335" s="1" t="str">
        <f ca="1">IF(AND(K1335=I1335,J1335="CONFORME"),"FECHA CUMPLIDA",IF(J1335="STAND BY","STAND BY",IF(J1335=""," ",IF(Tabla1[[#This Row],[FECHA EJEC.]]="","PENDIENTE",CONCATENATE("RETRASO DE ",(K1335-I1335)," DIAS")))))</f>
        <v>PENDIENTE</v>
      </c>
      <c r="P1335" s="2" t="str">
        <f ca="1">VLOOKUP(MONTH(Tabla1[[#This Row],[FECHA PROG.]]),Tabla2[],2,0)</f>
        <v>Dic</v>
      </c>
      <c r="Q1335" s="1">
        <f ca="1">YEAR(Tabla1[[#This Row],[FECHA PROG.]])</f>
        <v>2018</v>
      </c>
      <c r="R1335" s="8">
        <f ca="1">360-SUMIFS(Tabla1[HORAS],Tabla1[MÁQUINA],Tabla1[[#This Row],[MÁQUINA]],Tabla1[AÑO],Tabla1[[#This Row],[AÑO]],Tabla1[MES],Tabla1[[#This Row],[MES]])</f>
        <v>332.58333333333331</v>
      </c>
      <c r="S1335" s="17">
        <f ca="1">Tabla1[[#This Row],[HORAS DISPONIBLES]]/360</f>
        <v>0.92384259259259249</v>
      </c>
    </row>
    <row r="1336" spans="1:19" x14ac:dyDescent="0.2">
      <c r="A1336" s="1" t="s">
        <v>139</v>
      </c>
      <c r="B1336" s="1" t="s">
        <v>32</v>
      </c>
      <c r="C1336" s="1" t="str">
        <f ca="1">VLOOKUP(RANDBETWEEN(1,13),Tablas!$N$7:$O$19,2,0)</f>
        <v>CISTERNAS DE AGUA</v>
      </c>
      <c r="D1336" s="1" t="s">
        <v>12</v>
      </c>
      <c r="E1336" s="1" t="s">
        <v>18</v>
      </c>
      <c r="F1336" s="1">
        <v>106</v>
      </c>
      <c r="G1336" s="1" t="s">
        <v>55</v>
      </c>
      <c r="H1336" s="1">
        <v>1911</v>
      </c>
      <c r="I1336" s="2">
        <f t="shared" ca="1" si="20"/>
        <v>43347</v>
      </c>
      <c r="J1336" s="1" t="str">
        <f ca="1">IFERROR(IF(YEAR(Tabla1[[#This Row],[FECHA EJEC.]])&gt;0,"CONFORME","STANDBY"),"PENDIENTE")</f>
        <v>CONFORME</v>
      </c>
      <c r="K1336" s="2">
        <f ca="1">IF(VLOOKUP(RANDBETWEEN(1,20),Tablas!$Q$6:$R$25,2,0)=0,"",Tabla1[[#This Row],[FECHA PROG.]]+VLOOKUP(RANDBETWEEN(1,20),Tablas!$Q$6:$R$25,2,0))</f>
        <v>43351</v>
      </c>
      <c r="L1336" s="7">
        <f ca="1">IF(Tabla1[[#This Row],[FECHA EJEC.]]="","",TIME(RANDBETWEEN(9,15),RANDBETWEEN(10,40),0))</f>
        <v>0.64097222222222228</v>
      </c>
      <c r="M1336" s="7">
        <f ca="1">IF(Tabla1[[#This Row],[FECHA EJEC.]]="","",Tabla1[[#This Row],[HORA INICIO]]+TIME(RANDBETWEEN(1,4),RANDBETWEEN(10,30),0))</f>
        <v>0.78333333333333344</v>
      </c>
      <c r="N1336" s="8">
        <f ca="1">IF(Tabla1[[#This Row],[FECHA EJEC.]]="","",HOUR(Tabla1[[#This Row],[HORA TERMINO]]-Tabla1[[#This Row],[HORA INICIO]])+MINUTE(Tabla1[[#This Row],[HORA TERMINO]]-Tabla1[[#This Row],[HORA INICIO]])/60)</f>
        <v>3.4166666666666665</v>
      </c>
      <c r="O1336" s="1" t="str">
        <f ca="1">IF(AND(K1336=I1336,J1336="CONFORME"),"FECHA CUMPLIDA",IF(J1336="STAND BY","STAND BY",IF(J1336=""," ",IF(Tabla1[[#This Row],[FECHA EJEC.]]="","PENDIENTE",CONCATENATE("RETRASO DE ",(K1336-I1336)," DIAS")))))</f>
        <v>RETRASO DE 4 DIAS</v>
      </c>
      <c r="P1336" s="2" t="str">
        <f ca="1">VLOOKUP(MONTH(Tabla1[[#This Row],[FECHA PROG.]]),Tabla2[],2,0)</f>
        <v>Set</v>
      </c>
      <c r="Q1336" s="1">
        <f ca="1">YEAR(Tabla1[[#This Row],[FECHA PROG.]])</f>
        <v>2018</v>
      </c>
      <c r="R1336" s="8">
        <f ca="1">360-SUMIFS(Tabla1[HORAS],Tabla1[MÁQUINA],Tabla1[[#This Row],[MÁQUINA]],Tabla1[AÑO],Tabla1[[#This Row],[AÑO]],Tabla1[MES],Tabla1[[#This Row],[MES]])</f>
        <v>322.11666666666667</v>
      </c>
      <c r="S1336" s="17">
        <f ca="1">Tabla1[[#This Row],[HORAS DISPONIBLES]]/360</f>
        <v>0.89476851851851857</v>
      </c>
    </row>
    <row r="1337" spans="1:19" x14ac:dyDescent="0.2">
      <c r="A1337" s="1" t="s">
        <v>147</v>
      </c>
      <c r="B1337" s="1" t="s">
        <v>42</v>
      </c>
      <c r="C1337" s="1" t="str">
        <f ca="1">VLOOKUP(RANDBETWEEN(1,13),Tablas!$N$7:$O$19,2,0)</f>
        <v>TRACTORES</v>
      </c>
      <c r="D1337" s="1" t="s">
        <v>12</v>
      </c>
      <c r="E1337" s="1" t="s">
        <v>21</v>
      </c>
      <c r="F1337" s="1">
        <v>106</v>
      </c>
      <c r="G1337" s="1" t="s">
        <v>106</v>
      </c>
      <c r="H1337" s="1">
        <v>2171</v>
      </c>
      <c r="I1337" s="2">
        <f t="shared" ca="1" si="20"/>
        <v>43114</v>
      </c>
      <c r="J1337" s="1" t="str">
        <f ca="1">IFERROR(IF(YEAR(Tabla1[[#This Row],[FECHA EJEC.]])&gt;0,"CONFORME","STANDBY"),"PENDIENTE")</f>
        <v>PENDIENTE</v>
      </c>
      <c r="K1337" s="2" t="str">
        <f ca="1">IF(VLOOKUP(RANDBETWEEN(1,20),Tablas!$Q$6:$R$25,2,0)=0,"",Tabla1[[#This Row],[FECHA PROG.]]+VLOOKUP(RANDBETWEEN(1,20),Tablas!$Q$6:$R$25,2,0))</f>
        <v/>
      </c>
      <c r="L1337" s="7" t="str">
        <f ca="1">IF(Tabla1[[#This Row],[FECHA EJEC.]]="","",TIME(RANDBETWEEN(9,15),RANDBETWEEN(10,40),0))</f>
        <v/>
      </c>
      <c r="M1337" s="7" t="str">
        <f ca="1">IF(Tabla1[[#This Row],[FECHA EJEC.]]="","",Tabla1[[#This Row],[HORA INICIO]]+TIME(RANDBETWEEN(1,4),RANDBETWEEN(10,30),0))</f>
        <v/>
      </c>
      <c r="N1337" s="8" t="str">
        <f ca="1">IF(Tabla1[[#This Row],[FECHA EJEC.]]="","",HOUR(Tabla1[[#This Row],[HORA TERMINO]]-Tabla1[[#This Row],[HORA INICIO]])+MINUTE(Tabla1[[#This Row],[HORA TERMINO]]-Tabla1[[#This Row],[HORA INICIO]])/60)</f>
        <v/>
      </c>
      <c r="O1337" s="1" t="str">
        <f ca="1">IF(AND(K1337=I1337,J1337="CONFORME"),"FECHA CUMPLIDA",IF(J1337="STAND BY","STAND BY",IF(J1337=""," ",IF(Tabla1[[#This Row],[FECHA EJEC.]]="","PENDIENTE",CONCATENATE("RETRASO DE ",(K1337-I1337)," DIAS")))))</f>
        <v>PENDIENTE</v>
      </c>
      <c r="P1337" s="2" t="str">
        <f ca="1">VLOOKUP(MONTH(Tabla1[[#This Row],[FECHA PROG.]]),Tabla2[],2,0)</f>
        <v>Ene</v>
      </c>
      <c r="Q1337" s="1">
        <f ca="1">YEAR(Tabla1[[#This Row],[FECHA PROG.]])</f>
        <v>2018</v>
      </c>
      <c r="R1337" s="8">
        <f ca="1">360-SUMIFS(Tabla1[HORAS],Tabla1[MÁQUINA],Tabla1[[#This Row],[MÁQUINA]],Tabla1[AÑO],Tabla1[[#This Row],[AÑO]],Tabla1[MES],Tabla1[[#This Row],[MES]])</f>
        <v>360</v>
      </c>
      <c r="S1337" s="17">
        <f ca="1">Tabla1[[#This Row],[HORAS DISPONIBLES]]/360</f>
        <v>1</v>
      </c>
    </row>
    <row r="1338" spans="1:19" x14ac:dyDescent="0.2">
      <c r="A1338" s="1" t="s">
        <v>150</v>
      </c>
      <c r="B1338" s="1" t="s">
        <v>46</v>
      </c>
      <c r="C1338" s="1" t="str">
        <f ca="1">VLOOKUP(RANDBETWEEN(1,13),Tablas!$N$7:$O$19,2,0)</f>
        <v>CARGADORA</v>
      </c>
      <c r="D1338" s="1" t="s">
        <v>12</v>
      </c>
      <c r="E1338" s="1" t="s">
        <v>24</v>
      </c>
      <c r="F1338" s="1">
        <v>201</v>
      </c>
      <c r="G1338" s="1" t="s">
        <v>25</v>
      </c>
      <c r="H1338" s="1">
        <v>1168</v>
      </c>
      <c r="I1338" s="2">
        <f t="shared" ca="1" si="20"/>
        <v>43388</v>
      </c>
      <c r="J1338" s="1" t="str">
        <f ca="1">IFERROR(IF(YEAR(Tabla1[[#This Row],[FECHA EJEC.]])&gt;0,"CONFORME","STANDBY"),"PENDIENTE")</f>
        <v>CONFORME</v>
      </c>
      <c r="K1338" s="2">
        <f ca="1">IF(VLOOKUP(RANDBETWEEN(1,20),Tablas!$Q$6:$R$25,2,0)=0,"",Tabla1[[#This Row],[FECHA PROG.]]+VLOOKUP(RANDBETWEEN(1,20),Tablas!$Q$6:$R$25,2,0))</f>
        <v>43388</v>
      </c>
      <c r="L1338" s="7">
        <f ca="1">IF(Tabla1[[#This Row],[FECHA EJEC.]]="","",TIME(RANDBETWEEN(9,15),RANDBETWEEN(10,40),0))</f>
        <v>0.59513888888888888</v>
      </c>
      <c r="M1338" s="7">
        <f ca="1">IF(Tabla1[[#This Row],[FECHA EJEC.]]="","",Tabla1[[#This Row],[HORA INICIO]]+TIME(RANDBETWEEN(1,4),RANDBETWEEN(10,30),0))</f>
        <v>0.65694444444444444</v>
      </c>
      <c r="N1338" s="8">
        <f ca="1">IF(Tabla1[[#This Row],[FECHA EJEC.]]="","",HOUR(Tabla1[[#This Row],[HORA TERMINO]]-Tabla1[[#This Row],[HORA INICIO]])+MINUTE(Tabla1[[#This Row],[HORA TERMINO]]-Tabla1[[#This Row],[HORA INICIO]])/60)</f>
        <v>1.4833333333333334</v>
      </c>
      <c r="O1338" s="1" t="str">
        <f ca="1">IF(AND(K1338=I1338,J1338="CONFORME"),"FECHA CUMPLIDA",IF(J1338="STAND BY","STAND BY",IF(J1338=""," ",IF(Tabla1[[#This Row],[FECHA EJEC.]]="","PENDIENTE",CONCATENATE("RETRASO DE ",(K1338-I1338)," DIAS")))))</f>
        <v>FECHA CUMPLIDA</v>
      </c>
      <c r="P1338" s="2" t="str">
        <f ca="1">VLOOKUP(MONTH(Tabla1[[#This Row],[FECHA PROG.]]),Tabla2[],2,0)</f>
        <v>Oct</v>
      </c>
      <c r="Q1338" s="1">
        <f ca="1">YEAR(Tabla1[[#This Row],[FECHA PROG.]])</f>
        <v>2018</v>
      </c>
      <c r="R1338" s="8">
        <f ca="1">360-SUMIFS(Tabla1[HORAS],Tabla1[MÁQUINA],Tabla1[[#This Row],[MÁQUINA]],Tabla1[AÑO],Tabla1[[#This Row],[AÑO]],Tabla1[MES],Tabla1[[#This Row],[MES]])</f>
        <v>358.51666666666665</v>
      </c>
      <c r="S1338" s="17">
        <f ca="1">Tabla1[[#This Row],[HORAS DISPONIBLES]]/360</f>
        <v>0.99587962962962961</v>
      </c>
    </row>
    <row r="1339" spans="1:19" x14ac:dyDescent="0.2">
      <c r="A1339" s="1" t="s">
        <v>141</v>
      </c>
      <c r="B1339" s="1" t="s">
        <v>31</v>
      </c>
      <c r="C1339" s="1" t="str">
        <f ca="1">VLOOKUP(RANDBETWEEN(1,13),Tablas!$N$7:$O$19,2,0)</f>
        <v>DRAGALINA</v>
      </c>
      <c r="D1339" s="1" t="s">
        <v>12</v>
      </c>
      <c r="E1339" s="1" t="s">
        <v>13</v>
      </c>
      <c r="F1339" s="1">
        <v>107</v>
      </c>
      <c r="G1339" s="1" t="s">
        <v>14</v>
      </c>
      <c r="H1339" s="1">
        <v>1420</v>
      </c>
      <c r="I1339" s="2">
        <f t="shared" ca="1" si="20"/>
        <v>43453</v>
      </c>
      <c r="J1339" s="1" t="str">
        <f ca="1">IFERROR(IF(YEAR(Tabla1[[#This Row],[FECHA EJEC.]])&gt;0,"CONFORME","STANDBY"),"PENDIENTE")</f>
        <v>CONFORME</v>
      </c>
      <c r="K1339" s="2">
        <f ca="1">IF(VLOOKUP(RANDBETWEEN(1,20),Tablas!$Q$6:$R$25,2,0)=0,"",Tabla1[[#This Row],[FECHA PROG.]]+VLOOKUP(RANDBETWEEN(1,20),Tablas!$Q$6:$R$25,2,0))</f>
        <v>43456</v>
      </c>
      <c r="L1339" s="7">
        <f ca="1">IF(Tabla1[[#This Row],[FECHA EJEC.]]="","",TIME(RANDBETWEEN(9,15),RANDBETWEEN(10,40),0))</f>
        <v>0.6430555555555556</v>
      </c>
      <c r="M1339" s="7">
        <f ca="1">IF(Tabla1[[#This Row],[FECHA EJEC.]]="","",Tabla1[[#This Row],[HORA INICIO]]+TIME(RANDBETWEEN(1,4),RANDBETWEEN(10,30),0))</f>
        <v>0.69305555555555565</v>
      </c>
      <c r="N1339" s="8">
        <f ca="1">IF(Tabla1[[#This Row],[FECHA EJEC.]]="","",HOUR(Tabla1[[#This Row],[HORA TERMINO]]-Tabla1[[#This Row],[HORA INICIO]])+MINUTE(Tabla1[[#This Row],[HORA TERMINO]]-Tabla1[[#This Row],[HORA INICIO]])/60)</f>
        <v>1.2</v>
      </c>
      <c r="O1339" s="1" t="str">
        <f ca="1">IF(AND(K1339=I1339,J1339="CONFORME"),"FECHA CUMPLIDA",IF(J1339="STAND BY","STAND BY",IF(J1339=""," ",IF(Tabla1[[#This Row],[FECHA EJEC.]]="","PENDIENTE",CONCATENATE("RETRASO DE ",(K1339-I1339)," DIAS")))))</f>
        <v>RETRASO DE 3 DIAS</v>
      </c>
      <c r="P1339" s="2" t="str">
        <f ca="1">VLOOKUP(MONTH(Tabla1[[#This Row],[FECHA PROG.]]),Tabla2[],2,0)</f>
        <v>Dic</v>
      </c>
      <c r="Q1339" s="1">
        <f ca="1">YEAR(Tabla1[[#This Row],[FECHA PROG.]])</f>
        <v>2018</v>
      </c>
      <c r="R1339" s="8">
        <f ca="1">360-SUMIFS(Tabla1[HORAS],Tabla1[MÁQUINA],Tabla1[[#This Row],[MÁQUINA]],Tabla1[AÑO],Tabla1[[#This Row],[AÑO]],Tabla1[MES],Tabla1[[#This Row],[MES]])</f>
        <v>351.58333333333331</v>
      </c>
      <c r="S1339" s="17">
        <f ca="1">Tabla1[[#This Row],[HORAS DISPONIBLES]]/360</f>
        <v>0.97662037037037031</v>
      </c>
    </row>
    <row r="1340" spans="1:19" x14ac:dyDescent="0.2">
      <c r="A1340" s="1" t="s">
        <v>154</v>
      </c>
      <c r="B1340" s="1" t="s">
        <v>58</v>
      </c>
      <c r="C1340" s="1" t="str">
        <f ca="1">VLOOKUP(RANDBETWEEN(1,13),Tablas!$N$7:$O$19,2,0)</f>
        <v>CARGADORA</v>
      </c>
      <c r="E1340" s="1" t="s">
        <v>21</v>
      </c>
      <c r="F1340" s="1">
        <v>107</v>
      </c>
      <c r="G1340" s="1" t="s">
        <v>106</v>
      </c>
      <c r="H1340" s="1">
        <v>2171</v>
      </c>
      <c r="I1340" s="2">
        <f t="shared" ca="1" si="20"/>
        <v>43348</v>
      </c>
      <c r="J1340" s="1" t="str">
        <f ca="1">IFERROR(IF(YEAR(Tabla1[[#This Row],[FECHA EJEC.]])&gt;0,"CONFORME","STANDBY"),"PENDIENTE")</f>
        <v>CONFORME</v>
      </c>
      <c r="K1340" s="2">
        <f ca="1">IF(VLOOKUP(RANDBETWEEN(1,20),Tablas!$Q$6:$R$25,2,0)=0,"",Tabla1[[#This Row],[FECHA PROG.]]+VLOOKUP(RANDBETWEEN(1,20),Tablas!$Q$6:$R$25,2,0))</f>
        <v>43349</v>
      </c>
      <c r="L1340" s="7">
        <f ca="1">IF(Tabla1[[#This Row],[FECHA EJEC.]]="","",TIME(RANDBETWEEN(9,15),RANDBETWEEN(10,40),0))</f>
        <v>0.51458333333333328</v>
      </c>
      <c r="M1340" s="7">
        <f ca="1">IF(Tabla1[[#This Row],[FECHA EJEC.]]="","",Tabla1[[#This Row],[HORA INICIO]]+TIME(RANDBETWEEN(1,4),RANDBETWEEN(10,30),0))</f>
        <v>0.57708333333333328</v>
      </c>
      <c r="N1340" s="8">
        <f ca="1">IF(Tabla1[[#This Row],[FECHA EJEC.]]="","",HOUR(Tabla1[[#This Row],[HORA TERMINO]]-Tabla1[[#This Row],[HORA INICIO]])+MINUTE(Tabla1[[#This Row],[HORA TERMINO]]-Tabla1[[#This Row],[HORA INICIO]])/60)</f>
        <v>1.5</v>
      </c>
      <c r="O1340" s="1" t="str">
        <f ca="1">IF(AND(K1340=I1340,J1340="CONFORME"),"FECHA CUMPLIDA",IF(J1340="STAND BY","STAND BY",IF(J1340=""," ",IF(Tabla1[[#This Row],[FECHA EJEC.]]="","PENDIENTE",CONCATENATE("RETRASO DE ",(K1340-I1340)," DIAS")))))</f>
        <v>RETRASO DE 1 DIAS</v>
      </c>
      <c r="P1340" s="2" t="str">
        <f ca="1">VLOOKUP(MONTH(Tabla1[[#This Row],[FECHA PROG.]]),Tabla2[],2,0)</f>
        <v>Set</v>
      </c>
      <c r="Q1340" s="1">
        <f ca="1">YEAR(Tabla1[[#This Row],[FECHA PROG.]])</f>
        <v>2018</v>
      </c>
      <c r="R1340" s="8">
        <f ca="1">360-SUMIFS(Tabla1[HORAS],Tabla1[MÁQUINA],Tabla1[[#This Row],[MÁQUINA]],Tabla1[AÑO],Tabla1[[#This Row],[AÑO]],Tabla1[MES],Tabla1[[#This Row],[MES]])</f>
        <v>351.53333333333336</v>
      </c>
      <c r="S1340" s="17">
        <f ca="1">Tabla1[[#This Row],[HORAS DISPONIBLES]]/360</f>
        <v>0.97648148148148151</v>
      </c>
    </row>
    <row r="1341" spans="1:19" x14ac:dyDescent="0.2">
      <c r="A1341" s="1" t="s">
        <v>135</v>
      </c>
      <c r="B1341" s="1" t="s">
        <v>16</v>
      </c>
      <c r="C1341" s="1" t="str">
        <f ca="1">VLOOKUP(RANDBETWEEN(1,13),Tablas!$N$7:$O$19,2,0)</f>
        <v>MOTONIVELADORA</v>
      </c>
      <c r="D1341" s="1" t="s">
        <v>12</v>
      </c>
      <c r="E1341" s="1" t="s">
        <v>13</v>
      </c>
      <c r="F1341" s="1">
        <v>107</v>
      </c>
      <c r="G1341" s="1" t="s">
        <v>106</v>
      </c>
      <c r="H1341" s="1">
        <v>1420</v>
      </c>
      <c r="I1341" s="2">
        <f t="shared" ca="1" si="20"/>
        <v>43590</v>
      </c>
      <c r="J1341" s="1" t="str">
        <f ca="1">IFERROR(IF(YEAR(Tabla1[[#This Row],[FECHA EJEC.]])&gt;0,"CONFORME","STANDBY"),"PENDIENTE")</f>
        <v>CONFORME</v>
      </c>
      <c r="K1341" s="2">
        <f ca="1">IF(VLOOKUP(RANDBETWEEN(1,20),Tablas!$Q$6:$R$25,2,0)=0,"",Tabla1[[#This Row],[FECHA PROG.]]+VLOOKUP(RANDBETWEEN(1,20),Tablas!$Q$6:$R$25,2,0))</f>
        <v>43592</v>
      </c>
      <c r="L1341" s="7">
        <f ca="1">IF(Tabla1[[#This Row],[FECHA EJEC.]]="","",TIME(RANDBETWEEN(9,15),RANDBETWEEN(10,40),0))</f>
        <v>0.51875000000000004</v>
      </c>
      <c r="M1341" s="7">
        <f ca="1">IF(Tabla1[[#This Row],[FECHA EJEC.]]="","",Tabla1[[#This Row],[HORA INICIO]]+TIME(RANDBETWEEN(1,4),RANDBETWEEN(10,30),0))</f>
        <v>0.69652777777777786</v>
      </c>
      <c r="N1341" s="8">
        <f ca="1">IF(Tabla1[[#This Row],[FECHA EJEC.]]="","",HOUR(Tabla1[[#This Row],[HORA TERMINO]]-Tabla1[[#This Row],[HORA INICIO]])+MINUTE(Tabla1[[#This Row],[HORA TERMINO]]-Tabla1[[#This Row],[HORA INICIO]])/60)</f>
        <v>4.2666666666666666</v>
      </c>
      <c r="O1341" s="1" t="str">
        <f ca="1">IF(AND(K1341=I1341,J1341="CONFORME"),"FECHA CUMPLIDA",IF(J1341="STAND BY","STAND BY",IF(J1341=""," ",IF(Tabla1[[#This Row],[FECHA EJEC.]]="","PENDIENTE",CONCATENATE("RETRASO DE ",(K1341-I1341)," DIAS")))))</f>
        <v>RETRASO DE 2 DIAS</v>
      </c>
      <c r="P1341" s="2" t="str">
        <f ca="1">VLOOKUP(MONTH(Tabla1[[#This Row],[FECHA PROG.]]),Tabla2[],2,0)</f>
        <v>May</v>
      </c>
      <c r="Q1341" s="1">
        <f ca="1">YEAR(Tabla1[[#This Row],[FECHA PROG.]])</f>
        <v>2019</v>
      </c>
      <c r="R1341" s="8">
        <f ca="1">360-SUMIFS(Tabla1[HORAS],Tabla1[MÁQUINA],Tabla1[[#This Row],[MÁQUINA]],Tabla1[AÑO],Tabla1[[#This Row],[AÑO]],Tabla1[MES],Tabla1[[#This Row],[MES]])</f>
        <v>355.73333333333335</v>
      </c>
      <c r="S1341" s="17">
        <f ca="1">Tabla1[[#This Row],[HORAS DISPONIBLES]]/360</f>
        <v>0.98814814814814822</v>
      </c>
    </row>
    <row r="1342" spans="1:19" x14ac:dyDescent="0.2">
      <c r="A1342" s="1" t="s">
        <v>135</v>
      </c>
      <c r="B1342" s="1" t="s">
        <v>16</v>
      </c>
      <c r="C1342" s="1" t="str">
        <f ca="1">VLOOKUP(RANDBETWEEN(1,13),Tablas!$N$7:$O$19,2,0)</f>
        <v>EXCAVADORA</v>
      </c>
      <c r="D1342" s="1" t="s">
        <v>12</v>
      </c>
      <c r="E1342" s="1" t="s">
        <v>18</v>
      </c>
      <c r="F1342" s="1">
        <v>107</v>
      </c>
      <c r="G1342" s="1" t="s">
        <v>106</v>
      </c>
      <c r="H1342" s="1">
        <v>1911</v>
      </c>
      <c r="I1342" s="2">
        <f t="shared" ca="1" si="20"/>
        <v>43361</v>
      </c>
      <c r="J1342" s="1" t="str">
        <f ca="1">IFERROR(IF(YEAR(Tabla1[[#This Row],[FECHA EJEC.]])&gt;0,"CONFORME","STANDBY"),"PENDIENTE")</f>
        <v>CONFORME</v>
      </c>
      <c r="K1342" s="2">
        <f ca="1">IF(VLOOKUP(RANDBETWEEN(1,20),Tablas!$Q$6:$R$25,2,0)=0,"",Tabla1[[#This Row],[FECHA PROG.]]+VLOOKUP(RANDBETWEEN(1,20),Tablas!$Q$6:$R$25,2,0))</f>
        <v>43365</v>
      </c>
      <c r="L1342" s="7">
        <f ca="1">IF(Tabla1[[#This Row],[FECHA EJEC.]]="","",TIME(RANDBETWEEN(9,15),RANDBETWEEN(10,40),0))</f>
        <v>0.38611111111111113</v>
      </c>
      <c r="M1342" s="7">
        <f ca="1">IF(Tabla1[[#This Row],[FECHA EJEC.]]="","",Tabla1[[#This Row],[HORA INICIO]]+TIME(RANDBETWEEN(1,4),RANDBETWEEN(10,30),0))</f>
        <v>0.51944444444444449</v>
      </c>
      <c r="N1342" s="8">
        <f ca="1">IF(Tabla1[[#This Row],[FECHA EJEC.]]="","",HOUR(Tabla1[[#This Row],[HORA TERMINO]]-Tabla1[[#This Row],[HORA INICIO]])+MINUTE(Tabla1[[#This Row],[HORA TERMINO]]-Tabla1[[#This Row],[HORA INICIO]])/60)</f>
        <v>3.2</v>
      </c>
      <c r="O1342" s="1" t="str">
        <f ca="1">IF(AND(K1342=I1342,J1342="CONFORME"),"FECHA CUMPLIDA",IF(J1342="STAND BY","STAND BY",IF(J1342=""," ",IF(Tabla1[[#This Row],[FECHA EJEC.]]="","PENDIENTE",CONCATENATE("RETRASO DE ",(K1342-I1342)," DIAS")))))</f>
        <v>RETRASO DE 4 DIAS</v>
      </c>
      <c r="P1342" s="2" t="str">
        <f ca="1">VLOOKUP(MONTH(Tabla1[[#This Row],[FECHA PROG.]]),Tabla2[],2,0)</f>
        <v>Set</v>
      </c>
      <c r="Q1342" s="1">
        <f ca="1">YEAR(Tabla1[[#This Row],[FECHA PROG.]])</f>
        <v>2018</v>
      </c>
      <c r="R1342" s="8">
        <f ca="1">360-SUMIFS(Tabla1[HORAS],Tabla1[MÁQUINA],Tabla1[[#This Row],[MÁQUINA]],Tabla1[AÑO],Tabla1[[#This Row],[AÑO]],Tabla1[MES],Tabla1[[#This Row],[MES]])</f>
        <v>340.91666666666669</v>
      </c>
      <c r="S1342" s="17">
        <f ca="1">Tabla1[[#This Row],[HORAS DISPONIBLES]]/360</f>
        <v>0.94699074074074074</v>
      </c>
    </row>
    <row r="1343" spans="1:19" x14ac:dyDescent="0.2">
      <c r="A1343" s="1" t="s">
        <v>188</v>
      </c>
      <c r="B1343" s="1" t="s">
        <v>35</v>
      </c>
      <c r="C1343" s="1" t="str">
        <f ca="1">VLOOKUP(RANDBETWEEN(1,13),Tablas!$N$7:$O$19,2,0)</f>
        <v>DRAGALINA</v>
      </c>
      <c r="D1343" s="1" t="s">
        <v>12</v>
      </c>
      <c r="E1343" s="1" t="s">
        <v>13</v>
      </c>
      <c r="F1343" s="1">
        <v>106</v>
      </c>
      <c r="G1343" s="1" t="s">
        <v>14</v>
      </c>
      <c r="H1343" s="1">
        <v>1420</v>
      </c>
      <c r="I1343" s="2">
        <f t="shared" ca="1" si="20"/>
        <v>43460</v>
      </c>
      <c r="J1343" s="1" t="str">
        <f ca="1">IFERROR(IF(YEAR(Tabla1[[#This Row],[FECHA EJEC.]])&gt;0,"CONFORME","STANDBY"),"PENDIENTE")</f>
        <v>PENDIENTE</v>
      </c>
      <c r="K1343" s="2" t="str">
        <f ca="1">IF(VLOOKUP(RANDBETWEEN(1,20),Tablas!$Q$6:$R$25,2,0)=0,"",Tabla1[[#This Row],[FECHA PROG.]]+VLOOKUP(RANDBETWEEN(1,20),Tablas!$Q$6:$R$25,2,0))</f>
        <v/>
      </c>
      <c r="L1343" s="7" t="str">
        <f ca="1">IF(Tabla1[[#This Row],[FECHA EJEC.]]="","",TIME(RANDBETWEEN(9,15),RANDBETWEEN(10,40),0))</f>
        <v/>
      </c>
      <c r="M1343" s="7" t="str">
        <f ca="1">IF(Tabla1[[#This Row],[FECHA EJEC.]]="","",Tabla1[[#This Row],[HORA INICIO]]+TIME(RANDBETWEEN(1,4),RANDBETWEEN(10,30),0))</f>
        <v/>
      </c>
      <c r="N1343" s="8" t="str">
        <f ca="1">IF(Tabla1[[#This Row],[FECHA EJEC.]]="","",HOUR(Tabla1[[#This Row],[HORA TERMINO]]-Tabla1[[#This Row],[HORA INICIO]])+MINUTE(Tabla1[[#This Row],[HORA TERMINO]]-Tabla1[[#This Row],[HORA INICIO]])/60)</f>
        <v/>
      </c>
      <c r="O1343" s="1" t="str">
        <f ca="1">IF(AND(K1343=I1343,J1343="CONFORME"),"FECHA CUMPLIDA",IF(J1343="STAND BY","STAND BY",IF(J1343=""," ",IF(Tabla1[[#This Row],[FECHA EJEC.]]="","PENDIENTE",CONCATENATE("RETRASO DE ",(K1343-I1343)," DIAS")))))</f>
        <v>PENDIENTE</v>
      </c>
      <c r="P1343" s="2" t="str">
        <f ca="1">VLOOKUP(MONTH(Tabla1[[#This Row],[FECHA PROG.]]),Tabla2[],2,0)</f>
        <v>Dic</v>
      </c>
      <c r="Q1343" s="1">
        <f ca="1">YEAR(Tabla1[[#This Row],[FECHA PROG.]])</f>
        <v>2018</v>
      </c>
      <c r="R1343" s="8">
        <f ca="1">360-SUMIFS(Tabla1[HORAS],Tabla1[MÁQUINA],Tabla1[[#This Row],[MÁQUINA]],Tabla1[AÑO],Tabla1[[#This Row],[AÑO]],Tabla1[MES],Tabla1[[#This Row],[MES]])</f>
        <v>330.26666666666665</v>
      </c>
      <c r="S1343" s="17">
        <f ca="1">Tabla1[[#This Row],[HORAS DISPONIBLES]]/360</f>
        <v>0.91740740740740734</v>
      </c>
    </row>
    <row r="1344" spans="1:19" x14ac:dyDescent="0.2">
      <c r="A1344" s="1" t="s">
        <v>188</v>
      </c>
      <c r="B1344" s="1" t="s">
        <v>35</v>
      </c>
      <c r="C1344" s="1" t="str">
        <f ca="1">VLOOKUP(RANDBETWEEN(1,13),Tablas!$N$7:$O$19,2,0)</f>
        <v>LAS VOLQUETAS</v>
      </c>
      <c r="D1344" s="1" t="s">
        <v>12</v>
      </c>
      <c r="E1344" s="1" t="s">
        <v>18</v>
      </c>
      <c r="F1344" s="1">
        <v>106</v>
      </c>
      <c r="G1344" s="1" t="s">
        <v>55</v>
      </c>
      <c r="H1344" s="1">
        <v>1911</v>
      </c>
      <c r="I1344" s="2">
        <f t="shared" ca="1" si="20"/>
        <v>43487</v>
      </c>
      <c r="J1344" s="1" t="str">
        <f ca="1">IFERROR(IF(YEAR(Tabla1[[#This Row],[FECHA EJEC.]])&gt;0,"CONFORME","STANDBY"),"PENDIENTE")</f>
        <v>CONFORME</v>
      </c>
      <c r="K1344" s="2">
        <f ca="1">IF(VLOOKUP(RANDBETWEEN(1,20),Tablas!$Q$6:$R$25,2,0)=0,"",Tabla1[[#This Row],[FECHA PROG.]]+VLOOKUP(RANDBETWEEN(1,20),Tablas!$Q$6:$R$25,2,0))</f>
        <v>43488</v>
      </c>
      <c r="L1344" s="7">
        <f ca="1">IF(Tabla1[[#This Row],[FECHA EJEC.]]="","",TIME(RANDBETWEEN(9,15),RANDBETWEEN(10,40),0))</f>
        <v>0.59513888888888888</v>
      </c>
      <c r="M1344" s="7">
        <f ca="1">IF(Tabla1[[#This Row],[FECHA EJEC.]]="","",Tabla1[[#This Row],[HORA INICIO]]+TIME(RANDBETWEEN(1,4),RANDBETWEEN(10,30),0))</f>
        <v>0.68611111111111112</v>
      </c>
      <c r="N1344" s="8">
        <f ca="1">IF(Tabla1[[#This Row],[FECHA EJEC.]]="","",HOUR(Tabla1[[#This Row],[HORA TERMINO]]-Tabla1[[#This Row],[HORA INICIO]])+MINUTE(Tabla1[[#This Row],[HORA TERMINO]]-Tabla1[[#This Row],[HORA INICIO]])/60)</f>
        <v>2.1833333333333331</v>
      </c>
      <c r="O1344" s="1" t="str">
        <f ca="1">IF(AND(K1344=I1344,J1344="CONFORME"),"FECHA CUMPLIDA",IF(J1344="STAND BY","STAND BY",IF(J1344=""," ",IF(Tabla1[[#This Row],[FECHA EJEC.]]="","PENDIENTE",CONCATENATE("RETRASO DE ",(K1344-I1344)," DIAS")))))</f>
        <v>RETRASO DE 1 DIAS</v>
      </c>
      <c r="P1344" s="2" t="str">
        <f ca="1">VLOOKUP(MONTH(Tabla1[[#This Row],[FECHA PROG.]]),Tabla2[],2,0)</f>
        <v>Ene</v>
      </c>
      <c r="Q1344" s="1">
        <f ca="1">YEAR(Tabla1[[#This Row],[FECHA PROG.]])</f>
        <v>2019</v>
      </c>
      <c r="R1344" s="8">
        <f ca="1">360-SUMIFS(Tabla1[HORAS],Tabla1[MÁQUINA],Tabla1[[#This Row],[MÁQUINA]],Tabla1[AÑO],Tabla1[[#This Row],[AÑO]],Tabla1[MES],Tabla1[[#This Row],[MES]])</f>
        <v>354.35</v>
      </c>
      <c r="S1344" s="17">
        <f ca="1">Tabla1[[#This Row],[HORAS DISPONIBLES]]/360</f>
        <v>0.98430555555555566</v>
      </c>
    </row>
    <row r="1345" spans="1:19" x14ac:dyDescent="0.2">
      <c r="A1345" s="1" t="s">
        <v>145</v>
      </c>
      <c r="B1345" s="1" t="s">
        <v>39</v>
      </c>
      <c r="C1345" s="1" t="str">
        <f ca="1">VLOOKUP(RANDBETWEEN(1,13),Tablas!$N$7:$O$19,2,0)</f>
        <v>MOTONIVELADORA</v>
      </c>
      <c r="D1345" s="1" t="s">
        <v>12</v>
      </c>
      <c r="E1345" s="1" t="s">
        <v>21</v>
      </c>
      <c r="F1345" s="1">
        <v>107</v>
      </c>
      <c r="G1345" s="1" t="s">
        <v>106</v>
      </c>
      <c r="H1345" s="1">
        <v>2171</v>
      </c>
      <c r="I1345" s="2">
        <f t="shared" ca="1" si="20"/>
        <v>43388</v>
      </c>
      <c r="J1345" s="1" t="str">
        <f ca="1">IFERROR(IF(YEAR(Tabla1[[#This Row],[FECHA EJEC.]])&gt;0,"CONFORME","STANDBY"),"PENDIENTE")</f>
        <v>CONFORME</v>
      </c>
      <c r="K1345" s="2">
        <f ca="1">IF(VLOOKUP(RANDBETWEEN(1,20),Tablas!$Q$6:$R$25,2,0)=0,"",Tabla1[[#This Row],[FECHA PROG.]]+VLOOKUP(RANDBETWEEN(1,20),Tablas!$Q$6:$R$25,2,0))</f>
        <v>43392</v>
      </c>
      <c r="L1345" s="7">
        <f ca="1">IF(Tabla1[[#This Row],[FECHA EJEC.]]="","",TIME(RANDBETWEEN(9,15),RANDBETWEEN(10,40),0))</f>
        <v>0.43541666666666667</v>
      </c>
      <c r="M1345" s="7">
        <f ca="1">IF(Tabla1[[#This Row],[FECHA EJEC.]]="","",Tabla1[[#This Row],[HORA INICIO]]+TIME(RANDBETWEEN(1,4),RANDBETWEEN(10,30),0))</f>
        <v>0.52708333333333335</v>
      </c>
      <c r="N1345" s="8">
        <f ca="1">IF(Tabla1[[#This Row],[FECHA EJEC.]]="","",HOUR(Tabla1[[#This Row],[HORA TERMINO]]-Tabla1[[#This Row],[HORA INICIO]])+MINUTE(Tabla1[[#This Row],[HORA TERMINO]]-Tabla1[[#This Row],[HORA INICIO]])/60)</f>
        <v>2.2000000000000002</v>
      </c>
      <c r="O1345" s="1" t="str">
        <f ca="1">IF(AND(K1345=I1345,J1345="CONFORME"),"FECHA CUMPLIDA",IF(J1345="STAND BY","STAND BY",IF(J1345=""," ",IF(Tabla1[[#This Row],[FECHA EJEC.]]="","PENDIENTE",CONCATENATE("RETRASO DE ",(K1345-I1345)," DIAS")))))</f>
        <v>RETRASO DE 4 DIAS</v>
      </c>
      <c r="P1345" s="2" t="str">
        <f ca="1">VLOOKUP(MONTH(Tabla1[[#This Row],[FECHA PROG.]]),Tabla2[],2,0)</f>
        <v>Oct</v>
      </c>
      <c r="Q1345" s="1">
        <f ca="1">YEAR(Tabla1[[#This Row],[FECHA PROG.]])</f>
        <v>2018</v>
      </c>
      <c r="R1345" s="8">
        <f ca="1">360-SUMIFS(Tabla1[HORAS],Tabla1[MÁQUINA],Tabla1[[#This Row],[MÁQUINA]],Tabla1[AÑO],Tabla1[[#This Row],[AÑO]],Tabla1[MES],Tabla1[[#This Row],[MES]])</f>
        <v>355.13333333333333</v>
      </c>
      <c r="S1345" s="17">
        <f ca="1">Tabla1[[#This Row],[HORAS DISPONIBLES]]/360</f>
        <v>0.98648148148148151</v>
      </c>
    </row>
    <row r="1346" spans="1:19" x14ac:dyDescent="0.2">
      <c r="A1346" s="1" t="s">
        <v>137</v>
      </c>
      <c r="B1346" s="1" t="s">
        <v>23</v>
      </c>
      <c r="C1346" s="1" t="str">
        <f ca="1">VLOOKUP(RANDBETWEEN(1,13),Tablas!$N$7:$O$19,2,0)</f>
        <v>ESCREPA</v>
      </c>
      <c r="D1346" s="1" t="s">
        <v>12</v>
      </c>
      <c r="E1346" s="1" t="s">
        <v>24</v>
      </c>
      <c r="F1346" s="1">
        <v>201</v>
      </c>
      <c r="G1346" s="1" t="s">
        <v>25</v>
      </c>
      <c r="H1346" s="1">
        <v>1168</v>
      </c>
      <c r="I1346" s="2">
        <f t="shared" ref="I1346:I1409" ca="1" si="21">RANDBETWEEN(43101,43616)</f>
        <v>43501</v>
      </c>
      <c r="J1346" s="1" t="str">
        <f ca="1">IFERROR(IF(YEAR(Tabla1[[#This Row],[FECHA EJEC.]])&gt;0,"CONFORME","STANDBY"),"PENDIENTE")</f>
        <v>CONFORME</v>
      </c>
      <c r="K1346" s="2">
        <f ca="1">IF(VLOOKUP(RANDBETWEEN(1,20),Tablas!$Q$6:$R$25,2,0)=0,"",Tabla1[[#This Row],[FECHA PROG.]]+VLOOKUP(RANDBETWEEN(1,20),Tablas!$Q$6:$R$25,2,0))</f>
        <v>43502</v>
      </c>
      <c r="L1346" s="7">
        <f ca="1">IF(Tabla1[[#This Row],[FECHA EJEC.]]="","",TIME(RANDBETWEEN(9,15),RANDBETWEEN(10,40),0))</f>
        <v>0.39791666666666664</v>
      </c>
      <c r="M1346" s="7">
        <f ca="1">IF(Tabla1[[#This Row],[FECHA EJEC.]]="","",Tabla1[[#This Row],[HORA INICIO]]+TIME(RANDBETWEEN(1,4),RANDBETWEEN(10,30),0))</f>
        <v>0.54374999999999996</v>
      </c>
      <c r="N1346" s="8">
        <f ca="1">IF(Tabla1[[#This Row],[FECHA EJEC.]]="","",HOUR(Tabla1[[#This Row],[HORA TERMINO]]-Tabla1[[#This Row],[HORA INICIO]])+MINUTE(Tabla1[[#This Row],[HORA TERMINO]]-Tabla1[[#This Row],[HORA INICIO]])/60)</f>
        <v>3.5</v>
      </c>
      <c r="O1346" s="1" t="str">
        <f ca="1">IF(AND(K1346=I1346,J1346="CONFORME"),"FECHA CUMPLIDA",IF(J1346="STAND BY","STAND BY",IF(J1346=""," ",IF(Tabla1[[#This Row],[FECHA EJEC.]]="","PENDIENTE",CONCATENATE("RETRASO DE ",(K1346-I1346)," DIAS")))))</f>
        <v>RETRASO DE 1 DIAS</v>
      </c>
      <c r="P1346" s="2" t="str">
        <f ca="1">VLOOKUP(MONTH(Tabla1[[#This Row],[FECHA PROG.]]),Tabla2[],2,0)</f>
        <v>Feb</v>
      </c>
      <c r="Q1346" s="1">
        <f ca="1">YEAR(Tabla1[[#This Row],[FECHA PROG.]])</f>
        <v>2019</v>
      </c>
      <c r="R1346" s="8">
        <f ca="1">360-SUMIFS(Tabla1[HORAS],Tabla1[MÁQUINA],Tabla1[[#This Row],[MÁQUINA]],Tabla1[AÑO],Tabla1[[#This Row],[AÑO]],Tabla1[MES],Tabla1[[#This Row],[MES]])</f>
        <v>355.23333333333335</v>
      </c>
      <c r="S1346" s="17">
        <f ca="1">Tabla1[[#This Row],[HORAS DISPONIBLES]]/360</f>
        <v>0.98675925925925934</v>
      </c>
    </row>
    <row r="1347" spans="1:19" x14ac:dyDescent="0.2">
      <c r="A1347" s="1" t="s">
        <v>141</v>
      </c>
      <c r="B1347" s="1" t="s">
        <v>34</v>
      </c>
      <c r="C1347" s="1" t="str">
        <f ca="1">VLOOKUP(RANDBETWEEN(1,13),Tablas!$N$7:$O$19,2,0)</f>
        <v>TRACTORES</v>
      </c>
      <c r="D1347" s="1" t="s">
        <v>12</v>
      </c>
      <c r="E1347" s="1" t="s">
        <v>13</v>
      </c>
      <c r="F1347" s="1">
        <v>107</v>
      </c>
      <c r="G1347" s="1" t="s">
        <v>14</v>
      </c>
      <c r="H1347" s="1">
        <v>1420</v>
      </c>
      <c r="I1347" s="2">
        <f t="shared" ca="1" si="21"/>
        <v>43244</v>
      </c>
      <c r="J1347" s="1" t="str">
        <f ca="1">IFERROR(IF(YEAR(Tabla1[[#This Row],[FECHA EJEC.]])&gt;0,"CONFORME","STANDBY"),"PENDIENTE")</f>
        <v>CONFORME</v>
      </c>
      <c r="K1347" s="2">
        <f ca="1">IF(VLOOKUP(RANDBETWEEN(1,20),Tablas!$Q$6:$R$25,2,0)=0,"",Tabla1[[#This Row],[FECHA PROG.]]+VLOOKUP(RANDBETWEEN(1,20),Tablas!$Q$6:$R$25,2,0))</f>
        <v>43248</v>
      </c>
      <c r="L1347" s="7">
        <f ca="1">IF(Tabla1[[#This Row],[FECHA EJEC.]]="","",TIME(RANDBETWEEN(9,15),RANDBETWEEN(10,40),0))</f>
        <v>0.43333333333333335</v>
      </c>
      <c r="M1347" s="7">
        <f ca="1">IF(Tabla1[[#This Row],[FECHA EJEC.]]="","",Tabla1[[#This Row],[HORA INICIO]]+TIME(RANDBETWEEN(1,4),RANDBETWEEN(10,30),0))</f>
        <v>0.57361111111111107</v>
      </c>
      <c r="N1347" s="8">
        <f ca="1">IF(Tabla1[[#This Row],[FECHA EJEC.]]="","",HOUR(Tabla1[[#This Row],[HORA TERMINO]]-Tabla1[[#This Row],[HORA INICIO]])+MINUTE(Tabla1[[#This Row],[HORA TERMINO]]-Tabla1[[#This Row],[HORA INICIO]])/60)</f>
        <v>3.3666666666666667</v>
      </c>
      <c r="O1347" s="1" t="str">
        <f ca="1">IF(AND(K1347=I1347,J1347="CONFORME"),"FECHA CUMPLIDA",IF(J1347="STAND BY","STAND BY",IF(J1347=""," ",IF(Tabla1[[#This Row],[FECHA EJEC.]]="","PENDIENTE",CONCATENATE("RETRASO DE ",(K1347-I1347)," DIAS")))))</f>
        <v>RETRASO DE 4 DIAS</v>
      </c>
      <c r="P1347" s="2" t="str">
        <f ca="1">VLOOKUP(MONTH(Tabla1[[#This Row],[FECHA PROG.]]),Tabla2[],2,0)</f>
        <v>May</v>
      </c>
      <c r="Q1347" s="1">
        <f ca="1">YEAR(Tabla1[[#This Row],[FECHA PROG.]])</f>
        <v>2018</v>
      </c>
      <c r="R1347" s="8">
        <f ca="1">360-SUMIFS(Tabla1[HORAS],Tabla1[MÁQUINA],Tabla1[[#This Row],[MÁQUINA]],Tabla1[AÑO],Tabla1[[#This Row],[AÑO]],Tabla1[MES],Tabla1[[#This Row],[MES]])</f>
        <v>347.9666666666667</v>
      </c>
      <c r="S1347" s="17">
        <f ca="1">Tabla1[[#This Row],[HORAS DISPONIBLES]]/360</f>
        <v>0.96657407407407414</v>
      </c>
    </row>
    <row r="1348" spans="1:19" x14ac:dyDescent="0.2">
      <c r="A1348" s="1" t="s">
        <v>154</v>
      </c>
      <c r="B1348" s="1" t="s">
        <v>59</v>
      </c>
      <c r="C1348" s="1" t="str">
        <f ca="1">VLOOKUP(RANDBETWEEN(1,13),Tablas!$N$7:$O$19,2,0)</f>
        <v>EXCAVADORA</v>
      </c>
      <c r="E1348" s="1" t="s">
        <v>21</v>
      </c>
      <c r="F1348" s="1">
        <v>107</v>
      </c>
      <c r="G1348" s="1" t="s">
        <v>106</v>
      </c>
      <c r="H1348" s="1">
        <v>2171</v>
      </c>
      <c r="I1348" s="2">
        <f t="shared" ca="1" si="21"/>
        <v>43481</v>
      </c>
      <c r="J1348" s="1" t="str">
        <f ca="1">IFERROR(IF(YEAR(Tabla1[[#This Row],[FECHA EJEC.]])&gt;0,"CONFORME","STANDBY"),"PENDIENTE")</f>
        <v>CONFORME</v>
      </c>
      <c r="K1348" s="2">
        <f ca="1">IF(VLOOKUP(RANDBETWEEN(1,20),Tablas!$Q$6:$R$25,2,0)=0,"",Tabla1[[#This Row],[FECHA PROG.]]+VLOOKUP(RANDBETWEEN(1,20),Tablas!$Q$6:$R$25,2,0))</f>
        <v>43483</v>
      </c>
      <c r="L1348" s="7">
        <f ca="1">IF(Tabla1[[#This Row],[FECHA EJEC.]]="","",TIME(RANDBETWEEN(9,15),RANDBETWEEN(10,40),0))</f>
        <v>0.60347222222222219</v>
      </c>
      <c r="M1348" s="7">
        <f ca="1">IF(Tabla1[[#This Row],[FECHA EJEC.]]="","",Tabla1[[#This Row],[HORA INICIO]]+TIME(RANDBETWEEN(1,4),RANDBETWEEN(10,30),0))</f>
        <v>0.70416666666666661</v>
      </c>
      <c r="N1348" s="8">
        <f ca="1">IF(Tabla1[[#This Row],[FECHA EJEC.]]="","",HOUR(Tabla1[[#This Row],[HORA TERMINO]]-Tabla1[[#This Row],[HORA INICIO]])+MINUTE(Tabla1[[#This Row],[HORA TERMINO]]-Tabla1[[#This Row],[HORA INICIO]])/60)</f>
        <v>2.4166666666666665</v>
      </c>
      <c r="O1348" s="1" t="str">
        <f ca="1">IF(AND(K1348=I1348,J1348="CONFORME"),"FECHA CUMPLIDA",IF(J1348="STAND BY","STAND BY",IF(J1348=""," ",IF(Tabla1[[#This Row],[FECHA EJEC.]]="","PENDIENTE",CONCATENATE("RETRASO DE ",(K1348-I1348)," DIAS")))))</f>
        <v>RETRASO DE 2 DIAS</v>
      </c>
      <c r="P1348" s="2" t="str">
        <f ca="1">VLOOKUP(MONTH(Tabla1[[#This Row],[FECHA PROG.]]),Tabla2[],2,0)</f>
        <v>Ene</v>
      </c>
      <c r="Q1348" s="1">
        <f ca="1">YEAR(Tabla1[[#This Row],[FECHA PROG.]])</f>
        <v>2019</v>
      </c>
      <c r="R1348" s="8">
        <f ca="1">360-SUMIFS(Tabla1[HORAS],Tabla1[MÁQUINA],Tabla1[[#This Row],[MÁQUINA]],Tabla1[AÑO],Tabla1[[#This Row],[AÑO]],Tabla1[MES],Tabla1[[#This Row],[MES]])</f>
        <v>342.5</v>
      </c>
      <c r="S1348" s="17">
        <f ca="1">Tabla1[[#This Row],[HORAS DISPONIBLES]]/360</f>
        <v>0.95138888888888884</v>
      </c>
    </row>
    <row r="1349" spans="1:19" x14ac:dyDescent="0.2">
      <c r="A1349" s="1" t="s">
        <v>139</v>
      </c>
      <c r="B1349" s="1" t="s">
        <v>32</v>
      </c>
      <c r="C1349" s="1" t="str">
        <f ca="1">VLOOKUP(RANDBETWEEN(1,13),Tablas!$N$7:$O$19,2,0)</f>
        <v>ESCREPA</v>
      </c>
      <c r="D1349" s="1" t="s">
        <v>12</v>
      </c>
      <c r="E1349" s="1" t="s">
        <v>13</v>
      </c>
      <c r="F1349" s="1">
        <v>106</v>
      </c>
      <c r="G1349" s="1" t="s">
        <v>29</v>
      </c>
      <c r="H1349" s="1">
        <v>908</v>
      </c>
      <c r="I1349" s="2">
        <f t="shared" ca="1" si="21"/>
        <v>43480</v>
      </c>
      <c r="J1349" s="1" t="str">
        <f ca="1">IFERROR(IF(YEAR(Tabla1[[#This Row],[FECHA EJEC.]])&gt;0,"CONFORME","STANDBY"),"PENDIENTE")</f>
        <v>PENDIENTE</v>
      </c>
      <c r="K1349" s="2" t="str">
        <f ca="1">IF(VLOOKUP(RANDBETWEEN(1,20),Tablas!$Q$6:$R$25,2,0)=0,"",Tabla1[[#This Row],[FECHA PROG.]]+VLOOKUP(RANDBETWEEN(1,20),Tablas!$Q$6:$R$25,2,0))</f>
        <v/>
      </c>
      <c r="L1349" s="7" t="str">
        <f ca="1">IF(Tabla1[[#This Row],[FECHA EJEC.]]="","",TIME(RANDBETWEEN(9,15),RANDBETWEEN(10,40),0))</f>
        <v/>
      </c>
      <c r="M1349" s="7" t="str">
        <f ca="1">IF(Tabla1[[#This Row],[FECHA EJEC.]]="","",Tabla1[[#This Row],[HORA INICIO]]+TIME(RANDBETWEEN(1,4),RANDBETWEEN(10,30),0))</f>
        <v/>
      </c>
      <c r="N1349" s="8" t="str">
        <f ca="1">IF(Tabla1[[#This Row],[FECHA EJEC.]]="","",HOUR(Tabla1[[#This Row],[HORA TERMINO]]-Tabla1[[#This Row],[HORA INICIO]])+MINUTE(Tabla1[[#This Row],[HORA TERMINO]]-Tabla1[[#This Row],[HORA INICIO]])/60)</f>
        <v/>
      </c>
      <c r="O1349" s="1" t="str">
        <f ca="1">IF(AND(K1349=I1349,J1349="CONFORME"),"FECHA CUMPLIDA",IF(J1349="STAND BY","STAND BY",IF(J1349=""," ",IF(Tabla1[[#This Row],[FECHA EJEC.]]="","PENDIENTE",CONCATENATE("RETRASO DE ",(K1349-I1349)," DIAS")))))</f>
        <v>PENDIENTE</v>
      </c>
      <c r="P1349" s="2" t="str">
        <f ca="1">VLOOKUP(MONTH(Tabla1[[#This Row],[FECHA PROG.]]),Tabla2[],2,0)</f>
        <v>Ene</v>
      </c>
      <c r="Q1349" s="1">
        <f ca="1">YEAR(Tabla1[[#This Row],[FECHA PROG.]])</f>
        <v>2019</v>
      </c>
      <c r="R1349" s="8">
        <f ca="1">360-SUMIFS(Tabla1[HORAS],Tabla1[MÁQUINA],Tabla1[[#This Row],[MÁQUINA]],Tabla1[AÑO],Tabla1[[#This Row],[AÑO]],Tabla1[MES],Tabla1[[#This Row],[MES]])</f>
        <v>322.83333333333331</v>
      </c>
      <c r="S1349" s="17">
        <f ca="1">Tabla1[[#This Row],[HORAS DISPONIBLES]]/360</f>
        <v>0.89675925925925926</v>
      </c>
    </row>
    <row r="1350" spans="1:19" x14ac:dyDescent="0.2">
      <c r="A1350" s="1" t="s">
        <v>139</v>
      </c>
      <c r="B1350" s="1" t="s">
        <v>32</v>
      </c>
      <c r="C1350" s="1" t="str">
        <f ca="1">VLOOKUP(RANDBETWEEN(1,13),Tablas!$N$7:$O$19,2,0)</f>
        <v>TRACTORES</v>
      </c>
      <c r="D1350" s="1" t="s">
        <v>12</v>
      </c>
      <c r="E1350" s="1" t="s">
        <v>18</v>
      </c>
      <c r="F1350" s="1">
        <v>106</v>
      </c>
      <c r="G1350" s="1" t="s">
        <v>55</v>
      </c>
      <c r="H1350" s="1">
        <v>1911</v>
      </c>
      <c r="I1350" s="2">
        <f t="shared" ca="1" si="21"/>
        <v>43247</v>
      </c>
      <c r="J1350" s="1" t="str">
        <f ca="1">IFERROR(IF(YEAR(Tabla1[[#This Row],[FECHA EJEC.]])&gt;0,"CONFORME","STANDBY"),"PENDIENTE")</f>
        <v>PENDIENTE</v>
      </c>
      <c r="K1350" s="2" t="str">
        <f ca="1">IF(VLOOKUP(RANDBETWEEN(1,20),Tablas!$Q$6:$R$25,2,0)=0,"",Tabla1[[#This Row],[FECHA PROG.]]+VLOOKUP(RANDBETWEEN(1,20),Tablas!$Q$6:$R$25,2,0))</f>
        <v/>
      </c>
      <c r="L1350" s="7" t="str">
        <f ca="1">IF(Tabla1[[#This Row],[FECHA EJEC.]]="","",TIME(RANDBETWEEN(9,15),RANDBETWEEN(10,40),0))</f>
        <v/>
      </c>
      <c r="M1350" s="7" t="str">
        <f ca="1">IF(Tabla1[[#This Row],[FECHA EJEC.]]="","",Tabla1[[#This Row],[HORA INICIO]]+TIME(RANDBETWEEN(1,4),RANDBETWEEN(10,30),0))</f>
        <v/>
      </c>
      <c r="N1350" s="8" t="str">
        <f ca="1">IF(Tabla1[[#This Row],[FECHA EJEC.]]="","",HOUR(Tabla1[[#This Row],[HORA TERMINO]]-Tabla1[[#This Row],[HORA INICIO]])+MINUTE(Tabla1[[#This Row],[HORA TERMINO]]-Tabla1[[#This Row],[HORA INICIO]])/60)</f>
        <v/>
      </c>
      <c r="O1350" s="1" t="str">
        <f ca="1">IF(AND(K1350=I1350,J1350="CONFORME"),"FECHA CUMPLIDA",IF(J1350="STAND BY","STAND BY",IF(J1350=""," ",IF(Tabla1[[#This Row],[FECHA EJEC.]]="","PENDIENTE",CONCATENATE("RETRASO DE ",(K1350-I1350)," DIAS")))))</f>
        <v>PENDIENTE</v>
      </c>
      <c r="P1350" s="2" t="str">
        <f ca="1">VLOOKUP(MONTH(Tabla1[[#This Row],[FECHA PROG.]]),Tabla2[],2,0)</f>
        <v>May</v>
      </c>
      <c r="Q1350" s="1">
        <f ca="1">YEAR(Tabla1[[#This Row],[FECHA PROG.]])</f>
        <v>2018</v>
      </c>
      <c r="R1350" s="8">
        <f ca="1">360-SUMIFS(Tabla1[HORAS],Tabla1[MÁQUINA],Tabla1[[#This Row],[MÁQUINA]],Tabla1[AÑO],Tabla1[[#This Row],[AÑO]],Tabla1[MES],Tabla1[[#This Row],[MES]])</f>
        <v>335.8</v>
      </c>
      <c r="S1350" s="17">
        <f ca="1">Tabla1[[#This Row],[HORAS DISPONIBLES]]/360</f>
        <v>0.93277777777777782</v>
      </c>
    </row>
    <row r="1351" spans="1:19" x14ac:dyDescent="0.2">
      <c r="A1351" s="1" t="s">
        <v>140</v>
      </c>
      <c r="B1351" s="1" t="s">
        <v>30</v>
      </c>
      <c r="C1351" s="1" t="str">
        <f ca="1">VLOOKUP(RANDBETWEEN(1,13),Tablas!$N$7:$O$19,2,0)</f>
        <v>CARGADORA</v>
      </c>
      <c r="D1351" s="1" t="s">
        <v>12</v>
      </c>
      <c r="E1351" s="1" t="s">
        <v>24</v>
      </c>
      <c r="F1351" s="1">
        <v>201</v>
      </c>
      <c r="G1351" s="1" t="s">
        <v>25</v>
      </c>
      <c r="H1351" s="1">
        <v>1168</v>
      </c>
      <c r="I1351" s="2">
        <f t="shared" ca="1" si="21"/>
        <v>43230</v>
      </c>
      <c r="J1351" s="1" t="str">
        <f ca="1">IFERROR(IF(YEAR(Tabla1[[#This Row],[FECHA EJEC.]])&gt;0,"CONFORME","STANDBY"),"PENDIENTE")</f>
        <v>CONFORME</v>
      </c>
      <c r="K1351" s="2">
        <f ca="1">IF(VLOOKUP(RANDBETWEEN(1,20),Tablas!$Q$6:$R$25,2,0)=0,"",Tabla1[[#This Row],[FECHA PROG.]]+VLOOKUP(RANDBETWEEN(1,20),Tablas!$Q$6:$R$25,2,0))</f>
        <v>43232</v>
      </c>
      <c r="L1351" s="7">
        <f ca="1">IF(Tabla1[[#This Row],[FECHA EJEC.]]="","",TIME(RANDBETWEEN(9,15),RANDBETWEEN(10,40),0))</f>
        <v>0.47361111111111109</v>
      </c>
      <c r="M1351" s="7">
        <f ca="1">IF(Tabla1[[#This Row],[FECHA EJEC.]]="","",Tabla1[[#This Row],[HORA INICIO]]+TIME(RANDBETWEEN(1,4),RANDBETWEEN(10,30),0))</f>
        <v>0.57499999999999996</v>
      </c>
      <c r="N1351" s="8">
        <f ca="1">IF(Tabla1[[#This Row],[FECHA EJEC.]]="","",HOUR(Tabla1[[#This Row],[HORA TERMINO]]-Tabla1[[#This Row],[HORA INICIO]])+MINUTE(Tabla1[[#This Row],[HORA TERMINO]]-Tabla1[[#This Row],[HORA INICIO]])/60)</f>
        <v>2.4333333333333336</v>
      </c>
      <c r="O1351" s="1" t="str">
        <f ca="1">IF(AND(K1351=I1351,J1351="CONFORME"),"FECHA CUMPLIDA",IF(J1351="STAND BY","STAND BY",IF(J1351=""," ",IF(Tabla1[[#This Row],[FECHA EJEC.]]="","PENDIENTE",CONCATENATE("RETRASO DE ",(K1351-I1351)," DIAS")))))</f>
        <v>RETRASO DE 2 DIAS</v>
      </c>
      <c r="P1351" s="2" t="str">
        <f ca="1">VLOOKUP(MONTH(Tabla1[[#This Row],[FECHA PROG.]]),Tabla2[],2,0)</f>
        <v>May</v>
      </c>
      <c r="Q1351" s="1">
        <f ca="1">YEAR(Tabla1[[#This Row],[FECHA PROG.]])</f>
        <v>2018</v>
      </c>
      <c r="R1351" s="8">
        <f ca="1">360-SUMIFS(Tabla1[HORAS],Tabla1[MÁQUINA],Tabla1[[#This Row],[MÁQUINA]],Tabla1[AÑO],Tabla1[[#This Row],[AÑO]],Tabla1[MES],Tabla1[[#This Row],[MES]])</f>
        <v>355.35</v>
      </c>
      <c r="S1351" s="17">
        <f ca="1">Tabla1[[#This Row],[HORAS DISPONIBLES]]/360</f>
        <v>0.98708333333333342</v>
      </c>
    </row>
    <row r="1352" spans="1:19" x14ac:dyDescent="0.2">
      <c r="A1352" s="1" t="s">
        <v>141</v>
      </c>
      <c r="B1352" s="1" t="s">
        <v>41</v>
      </c>
      <c r="C1352" s="1" t="str">
        <f ca="1">VLOOKUP(RANDBETWEEN(1,13),Tablas!$N$7:$O$19,2,0)</f>
        <v>CISTERNAS DE AGUA</v>
      </c>
      <c r="D1352" s="1" t="s">
        <v>12</v>
      </c>
      <c r="E1352" s="1" t="s">
        <v>13</v>
      </c>
      <c r="F1352" s="1">
        <v>107</v>
      </c>
      <c r="G1352" s="1" t="s">
        <v>14</v>
      </c>
      <c r="H1352" s="1">
        <v>1420</v>
      </c>
      <c r="I1352" s="2">
        <f t="shared" ca="1" si="21"/>
        <v>43101</v>
      </c>
      <c r="J1352" s="1" t="str">
        <f ca="1">IFERROR(IF(YEAR(Tabla1[[#This Row],[FECHA EJEC.]])&gt;0,"CONFORME","STANDBY"),"PENDIENTE")</f>
        <v>PENDIENTE</v>
      </c>
      <c r="K1352" s="2" t="str">
        <f ca="1">IF(VLOOKUP(RANDBETWEEN(1,20),Tablas!$Q$6:$R$25,2,0)=0,"",Tabla1[[#This Row],[FECHA PROG.]]+VLOOKUP(RANDBETWEEN(1,20),Tablas!$Q$6:$R$25,2,0))</f>
        <v/>
      </c>
      <c r="L1352" s="7" t="str">
        <f ca="1">IF(Tabla1[[#This Row],[FECHA EJEC.]]="","",TIME(RANDBETWEEN(9,15),RANDBETWEEN(10,40),0))</f>
        <v/>
      </c>
      <c r="M1352" s="7" t="str">
        <f ca="1">IF(Tabla1[[#This Row],[FECHA EJEC.]]="","",Tabla1[[#This Row],[HORA INICIO]]+TIME(RANDBETWEEN(1,4),RANDBETWEEN(10,30),0))</f>
        <v/>
      </c>
      <c r="N1352" s="8" t="str">
        <f ca="1">IF(Tabla1[[#This Row],[FECHA EJEC.]]="","",HOUR(Tabla1[[#This Row],[HORA TERMINO]]-Tabla1[[#This Row],[HORA INICIO]])+MINUTE(Tabla1[[#This Row],[HORA TERMINO]]-Tabla1[[#This Row],[HORA INICIO]])/60)</f>
        <v/>
      </c>
      <c r="O1352" s="1" t="str">
        <f ca="1">IF(AND(K1352=I1352,J1352="CONFORME"),"FECHA CUMPLIDA",IF(J1352="STAND BY","STAND BY",IF(J1352=""," ",IF(Tabla1[[#This Row],[FECHA EJEC.]]="","PENDIENTE",CONCATENATE("RETRASO DE ",(K1352-I1352)," DIAS")))))</f>
        <v>PENDIENTE</v>
      </c>
      <c r="P1352" s="2" t="str">
        <f ca="1">VLOOKUP(MONTH(Tabla1[[#This Row],[FECHA PROG.]]),Tabla2[],2,0)</f>
        <v>Ene</v>
      </c>
      <c r="Q1352" s="1">
        <f ca="1">YEAR(Tabla1[[#This Row],[FECHA PROG.]])</f>
        <v>2018</v>
      </c>
      <c r="R1352" s="8">
        <f ca="1">360-SUMIFS(Tabla1[HORAS],Tabla1[MÁQUINA],Tabla1[[#This Row],[MÁQUINA]],Tabla1[AÑO],Tabla1[[#This Row],[AÑO]],Tabla1[MES],Tabla1[[#This Row],[MES]])</f>
        <v>337.55</v>
      </c>
      <c r="S1352" s="17">
        <f ca="1">Tabla1[[#This Row],[HORAS DISPONIBLES]]/360</f>
        <v>0.93763888888888891</v>
      </c>
    </row>
    <row r="1353" spans="1:19" x14ac:dyDescent="0.2">
      <c r="A1353" s="1" t="s">
        <v>153</v>
      </c>
      <c r="B1353" s="1" t="s">
        <v>60</v>
      </c>
      <c r="C1353" s="1" t="str">
        <f ca="1">VLOOKUP(RANDBETWEEN(1,13),Tablas!$N$7:$O$19,2,0)</f>
        <v>LAS VOLQUETAS</v>
      </c>
      <c r="E1353" s="1" t="s">
        <v>18</v>
      </c>
      <c r="F1353" s="1">
        <v>107</v>
      </c>
      <c r="G1353" s="1" t="s">
        <v>106</v>
      </c>
      <c r="H1353" s="1">
        <v>2171</v>
      </c>
      <c r="I1353" s="2">
        <f t="shared" ca="1" si="21"/>
        <v>43320</v>
      </c>
      <c r="J1353" s="1" t="str">
        <f ca="1">IFERROR(IF(YEAR(Tabla1[[#This Row],[FECHA EJEC.]])&gt;0,"CONFORME","STANDBY"),"PENDIENTE")</f>
        <v>CONFORME</v>
      </c>
      <c r="K1353" s="2">
        <f ca="1">IF(VLOOKUP(RANDBETWEEN(1,20),Tablas!$Q$6:$R$25,2,0)=0,"",Tabla1[[#This Row],[FECHA PROG.]]+VLOOKUP(RANDBETWEEN(1,20),Tablas!$Q$6:$R$25,2,0))</f>
        <v>43324</v>
      </c>
      <c r="L1353" s="7">
        <f ca="1">IF(Tabla1[[#This Row],[FECHA EJEC.]]="","",TIME(RANDBETWEEN(9,15),RANDBETWEEN(10,40),0))</f>
        <v>0.55694444444444446</v>
      </c>
      <c r="M1353" s="7">
        <f ca="1">IF(Tabla1[[#This Row],[FECHA EJEC.]]="","",Tabla1[[#This Row],[HORA INICIO]]+TIME(RANDBETWEEN(1,4),RANDBETWEEN(10,30),0))</f>
        <v>0.60555555555555562</v>
      </c>
      <c r="N1353" s="8">
        <f ca="1">IF(Tabla1[[#This Row],[FECHA EJEC.]]="","",HOUR(Tabla1[[#This Row],[HORA TERMINO]]-Tabla1[[#This Row],[HORA INICIO]])+MINUTE(Tabla1[[#This Row],[HORA TERMINO]]-Tabla1[[#This Row],[HORA INICIO]])/60)</f>
        <v>1.1666666666666667</v>
      </c>
      <c r="O1353" s="1" t="str">
        <f ca="1">IF(AND(K1353=I1353,J1353="CONFORME"),"FECHA CUMPLIDA",IF(J1353="STAND BY","STAND BY",IF(J1353=""," ",IF(Tabla1[[#This Row],[FECHA EJEC.]]="","PENDIENTE",CONCATENATE("RETRASO DE ",(K1353-I1353)," DIAS")))))</f>
        <v>RETRASO DE 4 DIAS</v>
      </c>
      <c r="P1353" s="2" t="str">
        <f ca="1">VLOOKUP(MONTH(Tabla1[[#This Row],[FECHA PROG.]]),Tabla2[],2,0)</f>
        <v>Ago</v>
      </c>
      <c r="Q1353" s="1">
        <f ca="1">YEAR(Tabla1[[#This Row],[FECHA PROG.]])</f>
        <v>2018</v>
      </c>
      <c r="R1353" s="8">
        <f ca="1">360-SUMIFS(Tabla1[HORAS],Tabla1[MÁQUINA],Tabla1[[#This Row],[MÁQUINA]],Tabla1[AÑO],Tabla1[[#This Row],[AÑO]],Tabla1[MES],Tabla1[[#This Row],[MES]])</f>
        <v>351.31666666666666</v>
      </c>
      <c r="S1353" s="17">
        <f ca="1">Tabla1[[#This Row],[HORAS DISPONIBLES]]/360</f>
        <v>0.9758796296296296</v>
      </c>
    </row>
    <row r="1354" spans="1:19" x14ac:dyDescent="0.2">
      <c r="A1354" s="1" t="s">
        <v>188</v>
      </c>
      <c r="B1354" s="1" t="s">
        <v>35</v>
      </c>
      <c r="C1354" s="1" t="str">
        <f ca="1">VLOOKUP(RANDBETWEEN(1,13),Tablas!$N$7:$O$19,2,0)</f>
        <v>DRAGAS</v>
      </c>
      <c r="D1354" s="1" t="s">
        <v>12</v>
      </c>
      <c r="E1354" s="1" t="s">
        <v>13</v>
      </c>
      <c r="F1354" s="1">
        <v>106</v>
      </c>
      <c r="G1354" s="1" t="s">
        <v>14</v>
      </c>
      <c r="H1354" s="1">
        <v>1420</v>
      </c>
      <c r="I1354" s="2">
        <f t="shared" ca="1" si="21"/>
        <v>43122</v>
      </c>
      <c r="J1354" s="1" t="str">
        <f ca="1">IFERROR(IF(YEAR(Tabla1[[#This Row],[FECHA EJEC.]])&gt;0,"CONFORME","STANDBY"),"PENDIENTE")</f>
        <v>CONFORME</v>
      </c>
      <c r="K1354" s="2">
        <f ca="1">IF(VLOOKUP(RANDBETWEEN(1,20),Tablas!$Q$6:$R$25,2,0)=0,"",Tabla1[[#This Row],[FECHA PROG.]]+VLOOKUP(RANDBETWEEN(1,20),Tablas!$Q$6:$R$25,2,0))</f>
        <v>43125</v>
      </c>
      <c r="L1354" s="7">
        <f ca="1">IF(Tabla1[[#This Row],[FECHA EJEC.]]="","",TIME(RANDBETWEEN(9,15),RANDBETWEEN(10,40),0))</f>
        <v>0.38819444444444445</v>
      </c>
      <c r="M1354" s="7">
        <f ca="1">IF(Tabla1[[#This Row],[FECHA EJEC.]]="","",Tabla1[[#This Row],[HORA INICIO]]+TIME(RANDBETWEEN(1,4),RANDBETWEEN(10,30),0))</f>
        <v>0.56597222222222221</v>
      </c>
      <c r="N1354" s="8">
        <f ca="1">IF(Tabla1[[#This Row],[FECHA EJEC.]]="","",HOUR(Tabla1[[#This Row],[HORA TERMINO]]-Tabla1[[#This Row],[HORA INICIO]])+MINUTE(Tabla1[[#This Row],[HORA TERMINO]]-Tabla1[[#This Row],[HORA INICIO]])/60)</f>
        <v>4.2666666666666666</v>
      </c>
      <c r="O1354" s="1" t="str">
        <f ca="1">IF(AND(K1354=I1354,J1354="CONFORME"),"FECHA CUMPLIDA",IF(J1354="STAND BY","STAND BY",IF(J1354=""," ",IF(Tabla1[[#This Row],[FECHA EJEC.]]="","PENDIENTE",CONCATENATE("RETRASO DE ",(K1354-I1354)," DIAS")))))</f>
        <v>RETRASO DE 3 DIAS</v>
      </c>
      <c r="P1354" s="2" t="str">
        <f ca="1">VLOOKUP(MONTH(Tabla1[[#This Row],[FECHA PROG.]]),Tabla2[],2,0)</f>
        <v>Ene</v>
      </c>
      <c r="Q1354" s="1">
        <f ca="1">YEAR(Tabla1[[#This Row],[FECHA PROG.]])</f>
        <v>2018</v>
      </c>
      <c r="R1354" s="8">
        <f ca="1">360-SUMIFS(Tabla1[HORAS],Tabla1[MÁQUINA],Tabla1[[#This Row],[MÁQUINA]],Tabla1[AÑO],Tabla1[[#This Row],[AÑO]],Tabla1[MES],Tabla1[[#This Row],[MES]])</f>
        <v>331.1</v>
      </c>
      <c r="S1354" s="17">
        <f ca="1">Tabla1[[#This Row],[HORAS DISPONIBLES]]/360</f>
        <v>0.91972222222222233</v>
      </c>
    </row>
    <row r="1355" spans="1:19" x14ac:dyDescent="0.2">
      <c r="A1355" s="1" t="s">
        <v>188</v>
      </c>
      <c r="B1355" s="1" t="s">
        <v>35</v>
      </c>
      <c r="C1355" s="1" t="str">
        <f ca="1">VLOOKUP(RANDBETWEEN(1,13),Tablas!$N$7:$O$19,2,0)</f>
        <v>DRAGAS</v>
      </c>
      <c r="D1355" s="1" t="s">
        <v>12</v>
      </c>
      <c r="E1355" s="1" t="s">
        <v>18</v>
      </c>
      <c r="F1355" s="1">
        <v>106</v>
      </c>
      <c r="G1355" s="1" t="s">
        <v>29</v>
      </c>
      <c r="H1355" s="1">
        <v>1911</v>
      </c>
      <c r="I1355" s="2">
        <f t="shared" ca="1" si="21"/>
        <v>43135</v>
      </c>
      <c r="J1355" s="1" t="str">
        <f ca="1">IFERROR(IF(YEAR(Tabla1[[#This Row],[FECHA EJEC.]])&gt;0,"CONFORME","STANDBY"),"PENDIENTE")</f>
        <v>CONFORME</v>
      </c>
      <c r="K1355" s="2">
        <f ca="1">IF(VLOOKUP(RANDBETWEEN(1,20),Tablas!$Q$6:$R$25,2,0)=0,"",Tabla1[[#This Row],[FECHA PROG.]]+VLOOKUP(RANDBETWEEN(1,20),Tablas!$Q$6:$R$25,2,0))</f>
        <v>43135</v>
      </c>
      <c r="L1355" s="7">
        <f ca="1">IF(Tabla1[[#This Row],[FECHA EJEC.]]="","",TIME(RANDBETWEEN(9,15),RANDBETWEEN(10,40),0))</f>
        <v>0.43819444444444444</v>
      </c>
      <c r="M1355" s="7">
        <f ca="1">IF(Tabla1[[#This Row],[FECHA EJEC.]]="","",Tabla1[[#This Row],[HORA INICIO]]+TIME(RANDBETWEEN(1,4),RANDBETWEEN(10,30),0))</f>
        <v>0.53611111111111109</v>
      </c>
      <c r="N1355" s="8">
        <f ca="1">IF(Tabla1[[#This Row],[FECHA EJEC.]]="","",HOUR(Tabla1[[#This Row],[HORA TERMINO]]-Tabla1[[#This Row],[HORA INICIO]])+MINUTE(Tabla1[[#This Row],[HORA TERMINO]]-Tabla1[[#This Row],[HORA INICIO]])/60)</f>
        <v>2.35</v>
      </c>
      <c r="O1355" s="1" t="str">
        <f ca="1">IF(AND(K1355=I1355,J1355="CONFORME"),"FECHA CUMPLIDA",IF(J1355="STAND BY","STAND BY",IF(J1355=""," ",IF(Tabla1[[#This Row],[FECHA EJEC.]]="","PENDIENTE",CONCATENATE("RETRASO DE ",(K1355-I1355)," DIAS")))))</f>
        <v>FECHA CUMPLIDA</v>
      </c>
      <c r="P1355" s="2" t="str">
        <f ca="1">VLOOKUP(MONTH(Tabla1[[#This Row],[FECHA PROG.]]),Tabla2[],2,0)</f>
        <v>Feb</v>
      </c>
      <c r="Q1355" s="1">
        <f ca="1">YEAR(Tabla1[[#This Row],[FECHA PROG.]])</f>
        <v>2018</v>
      </c>
      <c r="R1355" s="8">
        <f ca="1">360-SUMIFS(Tabla1[HORAS],Tabla1[MÁQUINA],Tabla1[[#This Row],[MÁQUINA]],Tabla1[AÑO],Tabla1[[#This Row],[AÑO]],Tabla1[MES],Tabla1[[#This Row],[MES]])</f>
        <v>353.41666666666669</v>
      </c>
      <c r="S1355" s="17">
        <f ca="1">Tabla1[[#This Row],[HORAS DISPONIBLES]]/360</f>
        <v>0.98171296296296306</v>
      </c>
    </row>
    <row r="1356" spans="1:19" x14ac:dyDescent="0.2">
      <c r="A1356" s="1" t="s">
        <v>142</v>
      </c>
      <c r="B1356" s="1" t="s">
        <v>37</v>
      </c>
      <c r="C1356" s="1" t="str">
        <f ca="1">VLOOKUP(RANDBETWEEN(1,13),Tablas!$N$7:$O$19,2,0)</f>
        <v>DRAGALINA</v>
      </c>
      <c r="D1356" s="1" t="s">
        <v>12</v>
      </c>
      <c r="E1356" s="1" t="s">
        <v>24</v>
      </c>
      <c r="F1356" s="1">
        <v>201</v>
      </c>
      <c r="G1356" s="1" t="s">
        <v>25</v>
      </c>
      <c r="H1356" s="1">
        <v>1168</v>
      </c>
      <c r="I1356" s="2">
        <f t="shared" ca="1" si="21"/>
        <v>43596</v>
      </c>
      <c r="J1356" s="1" t="str">
        <f ca="1">IFERROR(IF(YEAR(Tabla1[[#This Row],[FECHA EJEC.]])&gt;0,"CONFORME","STANDBY"),"PENDIENTE")</f>
        <v>CONFORME</v>
      </c>
      <c r="K1356" s="2">
        <f ca="1">IF(VLOOKUP(RANDBETWEEN(1,20),Tablas!$Q$6:$R$25,2,0)=0,"",Tabla1[[#This Row],[FECHA PROG.]]+VLOOKUP(RANDBETWEEN(1,20),Tablas!$Q$6:$R$25,2,0))</f>
        <v>43599</v>
      </c>
      <c r="L1356" s="7">
        <f ca="1">IF(Tabla1[[#This Row],[FECHA EJEC.]]="","",TIME(RANDBETWEEN(9,15),RANDBETWEEN(10,40),0))</f>
        <v>0.39861111111111114</v>
      </c>
      <c r="M1356" s="7">
        <f ca="1">IF(Tabla1[[#This Row],[FECHA EJEC.]]="","",Tabla1[[#This Row],[HORA INICIO]]+TIME(RANDBETWEEN(1,4),RANDBETWEEN(10,30),0))</f>
        <v>0.45208333333333334</v>
      </c>
      <c r="N1356" s="8">
        <f ca="1">IF(Tabla1[[#This Row],[FECHA EJEC.]]="","",HOUR(Tabla1[[#This Row],[HORA TERMINO]]-Tabla1[[#This Row],[HORA INICIO]])+MINUTE(Tabla1[[#This Row],[HORA TERMINO]]-Tabla1[[#This Row],[HORA INICIO]])/60)</f>
        <v>1.2833333333333332</v>
      </c>
      <c r="O1356" s="1" t="str">
        <f ca="1">IF(AND(K1356=I1356,J1356="CONFORME"),"FECHA CUMPLIDA",IF(J1356="STAND BY","STAND BY",IF(J1356=""," ",IF(Tabla1[[#This Row],[FECHA EJEC.]]="","PENDIENTE",CONCATENATE("RETRASO DE ",(K1356-I1356)," DIAS")))))</f>
        <v>RETRASO DE 3 DIAS</v>
      </c>
      <c r="P1356" s="2" t="str">
        <f ca="1">VLOOKUP(MONTH(Tabla1[[#This Row],[FECHA PROG.]]),Tabla2[],2,0)</f>
        <v>May</v>
      </c>
      <c r="Q1356" s="1">
        <f ca="1">YEAR(Tabla1[[#This Row],[FECHA PROG.]])</f>
        <v>2019</v>
      </c>
      <c r="R1356" s="8">
        <f ca="1">360-SUMIFS(Tabla1[HORAS],Tabla1[MÁQUINA],Tabla1[[#This Row],[MÁQUINA]],Tabla1[AÑO],Tabla1[[#This Row],[AÑO]],Tabla1[MES],Tabla1[[#This Row],[MES]])</f>
        <v>354.3</v>
      </c>
      <c r="S1356" s="17">
        <f ca="1">Tabla1[[#This Row],[HORAS DISPONIBLES]]/360</f>
        <v>0.98416666666666675</v>
      </c>
    </row>
    <row r="1357" spans="1:19" x14ac:dyDescent="0.2">
      <c r="A1357" s="1" t="s">
        <v>134</v>
      </c>
      <c r="B1357" s="1" t="s">
        <v>44</v>
      </c>
      <c r="C1357" s="1" t="str">
        <f ca="1">VLOOKUP(RANDBETWEEN(1,13),Tablas!$N$7:$O$19,2,0)</f>
        <v>EXCAVADORA</v>
      </c>
      <c r="D1357" s="1" t="s">
        <v>12</v>
      </c>
      <c r="E1357" s="1" t="s">
        <v>13</v>
      </c>
      <c r="F1357" s="1">
        <v>107</v>
      </c>
      <c r="G1357" s="1" t="s">
        <v>14</v>
      </c>
      <c r="H1357" s="1">
        <v>1420</v>
      </c>
      <c r="I1357" s="2">
        <f t="shared" ca="1" si="21"/>
        <v>43141</v>
      </c>
      <c r="J1357" s="1" t="str">
        <f ca="1">IFERROR(IF(YEAR(Tabla1[[#This Row],[FECHA EJEC.]])&gt;0,"CONFORME","STANDBY"),"PENDIENTE")</f>
        <v>CONFORME</v>
      </c>
      <c r="K1357" s="2">
        <f ca="1">IF(VLOOKUP(RANDBETWEEN(1,20),Tablas!$Q$6:$R$25,2,0)=0,"",Tabla1[[#This Row],[FECHA PROG.]]+VLOOKUP(RANDBETWEEN(1,20),Tablas!$Q$6:$R$25,2,0))</f>
        <v>43144</v>
      </c>
      <c r="L1357" s="7">
        <f ca="1">IF(Tabla1[[#This Row],[FECHA EJEC.]]="","",TIME(RANDBETWEEN(9,15),RANDBETWEEN(10,40),0))</f>
        <v>0.38750000000000001</v>
      </c>
      <c r="M1357" s="7">
        <f ca="1">IF(Tabla1[[#This Row],[FECHA EJEC.]]="","",Tabla1[[#This Row],[HORA INICIO]]+TIME(RANDBETWEEN(1,4),RANDBETWEEN(10,30),0))</f>
        <v>0.56736111111111109</v>
      </c>
      <c r="N1357" s="8">
        <f ca="1">IF(Tabla1[[#This Row],[FECHA EJEC.]]="","",HOUR(Tabla1[[#This Row],[HORA TERMINO]]-Tabla1[[#This Row],[HORA INICIO]])+MINUTE(Tabla1[[#This Row],[HORA TERMINO]]-Tabla1[[#This Row],[HORA INICIO]])/60)</f>
        <v>4.3166666666666664</v>
      </c>
      <c r="O1357" s="1" t="str">
        <f ca="1">IF(AND(K1357=I1357,J1357="CONFORME"),"FECHA CUMPLIDA",IF(J1357="STAND BY","STAND BY",IF(J1357=""," ",IF(Tabla1[[#This Row],[FECHA EJEC.]]="","PENDIENTE",CONCATENATE("RETRASO DE ",(K1357-I1357)," DIAS")))))</f>
        <v>RETRASO DE 3 DIAS</v>
      </c>
      <c r="P1357" s="2" t="str">
        <f ca="1">VLOOKUP(MONTH(Tabla1[[#This Row],[FECHA PROG.]]),Tabla2[],2,0)</f>
        <v>Feb</v>
      </c>
      <c r="Q1357" s="1">
        <f ca="1">YEAR(Tabla1[[#This Row],[FECHA PROG.]])</f>
        <v>2018</v>
      </c>
      <c r="R1357" s="8">
        <f ca="1">360-SUMIFS(Tabla1[HORAS],Tabla1[MÁQUINA],Tabla1[[#This Row],[MÁQUINA]],Tabla1[AÑO],Tabla1[[#This Row],[AÑO]],Tabla1[MES],Tabla1[[#This Row],[MES]])</f>
        <v>349.93333333333334</v>
      </c>
      <c r="S1357" s="17">
        <f ca="1">Tabla1[[#This Row],[HORAS DISPONIBLES]]/360</f>
        <v>0.97203703703703703</v>
      </c>
    </row>
    <row r="1358" spans="1:19" x14ac:dyDescent="0.2">
      <c r="A1358" s="1" t="s">
        <v>139</v>
      </c>
      <c r="B1358" s="1" t="s">
        <v>28</v>
      </c>
      <c r="C1358" s="1" t="str">
        <f ca="1">VLOOKUP(RANDBETWEEN(1,13),Tablas!$N$7:$O$19,2,0)</f>
        <v>MOTONIVELADORA</v>
      </c>
      <c r="D1358" s="1" t="s">
        <v>12</v>
      </c>
      <c r="E1358" s="1" t="s">
        <v>18</v>
      </c>
      <c r="F1358" s="1">
        <v>106</v>
      </c>
      <c r="G1358" s="1" t="s">
        <v>14</v>
      </c>
      <c r="H1358" s="1">
        <v>1911</v>
      </c>
      <c r="I1358" s="2">
        <f t="shared" ca="1" si="21"/>
        <v>43111</v>
      </c>
      <c r="J1358" s="1" t="str">
        <f ca="1">IFERROR(IF(YEAR(Tabla1[[#This Row],[FECHA EJEC.]])&gt;0,"CONFORME","STANDBY"),"PENDIENTE")</f>
        <v>CONFORME</v>
      </c>
      <c r="K1358" s="2">
        <f ca="1">IF(VLOOKUP(RANDBETWEEN(1,20),Tablas!$Q$6:$R$25,2,0)=0,"",Tabla1[[#This Row],[FECHA PROG.]]+VLOOKUP(RANDBETWEEN(1,20),Tablas!$Q$6:$R$25,2,0))</f>
        <v>43113</v>
      </c>
      <c r="L1358" s="7">
        <f ca="1">IF(Tabla1[[#This Row],[FECHA EJEC.]]="","",TIME(RANDBETWEEN(9,15),RANDBETWEEN(10,40),0))</f>
        <v>0.39305555555555555</v>
      </c>
      <c r="M1358" s="7">
        <f ca="1">IF(Tabla1[[#This Row],[FECHA EJEC.]]="","",Tabla1[[#This Row],[HORA INICIO]]+TIME(RANDBETWEEN(1,4),RANDBETWEEN(10,30),0))</f>
        <v>0.52569444444444446</v>
      </c>
      <c r="N1358" s="8">
        <f ca="1">IF(Tabla1[[#This Row],[FECHA EJEC.]]="","",HOUR(Tabla1[[#This Row],[HORA TERMINO]]-Tabla1[[#This Row],[HORA INICIO]])+MINUTE(Tabla1[[#This Row],[HORA TERMINO]]-Tabla1[[#This Row],[HORA INICIO]])/60)</f>
        <v>3.1833333333333331</v>
      </c>
      <c r="O1358" s="1" t="str">
        <f ca="1">IF(AND(K1358=I1358,J1358="CONFORME"),"FECHA CUMPLIDA",IF(J1358="STAND BY","STAND BY",IF(J1358=""," ",IF(Tabla1[[#This Row],[FECHA EJEC.]]="","PENDIENTE",CONCATENATE("RETRASO DE ",(K1358-I1358)," DIAS")))))</f>
        <v>RETRASO DE 2 DIAS</v>
      </c>
      <c r="P1358" s="2" t="str">
        <f ca="1">VLOOKUP(MONTH(Tabla1[[#This Row],[FECHA PROG.]]),Tabla2[],2,0)</f>
        <v>Ene</v>
      </c>
      <c r="Q1358" s="1">
        <f ca="1">YEAR(Tabla1[[#This Row],[FECHA PROG.]])</f>
        <v>2018</v>
      </c>
      <c r="R1358" s="8">
        <f ca="1">360-SUMIFS(Tabla1[HORAS],Tabla1[MÁQUINA],Tabla1[[#This Row],[MÁQUINA]],Tabla1[AÑO],Tabla1[[#This Row],[AÑO]],Tabla1[MES],Tabla1[[#This Row],[MES]])</f>
        <v>310.14999999999998</v>
      </c>
      <c r="S1358" s="17">
        <f ca="1">Tabla1[[#This Row],[HORAS DISPONIBLES]]/360</f>
        <v>0.86152777777777767</v>
      </c>
    </row>
    <row r="1359" spans="1:19" x14ac:dyDescent="0.2">
      <c r="A1359" s="1" t="s">
        <v>139</v>
      </c>
      <c r="B1359" s="1" t="s">
        <v>28</v>
      </c>
      <c r="C1359" s="1" t="str">
        <f ca="1">VLOOKUP(RANDBETWEEN(1,13),Tablas!$N$7:$O$19,2,0)</f>
        <v>MOTONIVELADORA</v>
      </c>
      <c r="D1359" s="1" t="s">
        <v>12</v>
      </c>
      <c r="E1359" s="1" t="s">
        <v>13</v>
      </c>
      <c r="F1359" s="1">
        <v>106</v>
      </c>
      <c r="G1359" s="1" t="s">
        <v>29</v>
      </c>
      <c r="H1359" s="1">
        <v>908</v>
      </c>
      <c r="I1359" s="2">
        <f t="shared" ca="1" si="21"/>
        <v>43156</v>
      </c>
      <c r="J1359" s="1" t="str">
        <f ca="1">IFERROR(IF(YEAR(Tabla1[[#This Row],[FECHA EJEC.]])&gt;0,"CONFORME","STANDBY"),"PENDIENTE")</f>
        <v>CONFORME</v>
      </c>
      <c r="K1359" s="2">
        <f ca="1">IF(VLOOKUP(RANDBETWEEN(1,20),Tablas!$Q$6:$R$25,2,0)=0,"",Tabla1[[#This Row],[FECHA PROG.]]+VLOOKUP(RANDBETWEEN(1,20),Tablas!$Q$6:$R$25,2,0))</f>
        <v>43157</v>
      </c>
      <c r="L1359" s="7">
        <f ca="1">IF(Tabla1[[#This Row],[FECHA EJEC.]]="","",TIME(RANDBETWEEN(9,15),RANDBETWEEN(10,40),0))</f>
        <v>0.63402777777777775</v>
      </c>
      <c r="M1359" s="7">
        <f ca="1">IF(Tabla1[[#This Row],[FECHA EJEC.]]="","",Tabla1[[#This Row],[HORA INICIO]]+TIME(RANDBETWEEN(1,4),RANDBETWEEN(10,30),0))</f>
        <v>0.81597222222222221</v>
      </c>
      <c r="N1359" s="8">
        <f ca="1">IF(Tabla1[[#This Row],[FECHA EJEC.]]="","",HOUR(Tabla1[[#This Row],[HORA TERMINO]]-Tabla1[[#This Row],[HORA INICIO]])+MINUTE(Tabla1[[#This Row],[HORA TERMINO]]-Tabla1[[#This Row],[HORA INICIO]])/60)</f>
        <v>4.3666666666666663</v>
      </c>
      <c r="O1359" s="1" t="str">
        <f ca="1">IF(AND(K1359=I1359,J1359="CONFORME"),"FECHA CUMPLIDA",IF(J1359="STAND BY","STAND BY",IF(J1359=""," ",IF(Tabla1[[#This Row],[FECHA EJEC.]]="","PENDIENTE",CONCATENATE("RETRASO DE ",(K1359-I1359)," DIAS")))))</f>
        <v>RETRASO DE 1 DIAS</v>
      </c>
      <c r="P1359" s="2" t="str">
        <f ca="1">VLOOKUP(MONTH(Tabla1[[#This Row],[FECHA PROG.]]),Tabla2[],2,0)</f>
        <v>Feb</v>
      </c>
      <c r="Q1359" s="1">
        <f ca="1">YEAR(Tabla1[[#This Row],[FECHA PROG.]])</f>
        <v>2018</v>
      </c>
      <c r="R1359" s="8">
        <f ca="1">360-SUMIFS(Tabla1[HORAS],Tabla1[MÁQUINA],Tabla1[[#This Row],[MÁQUINA]],Tabla1[AÑO],Tabla1[[#This Row],[AÑO]],Tabla1[MES],Tabla1[[#This Row],[MES]])</f>
        <v>318.2</v>
      </c>
      <c r="S1359" s="17">
        <f ca="1">Tabla1[[#This Row],[HORAS DISPONIBLES]]/360</f>
        <v>0.88388888888888884</v>
      </c>
    </row>
    <row r="1360" spans="1:19" x14ac:dyDescent="0.2">
      <c r="A1360" s="1" t="s">
        <v>136</v>
      </c>
      <c r="B1360" s="1" t="s">
        <v>20</v>
      </c>
      <c r="C1360" s="1" t="str">
        <f ca="1">VLOOKUP(RANDBETWEEN(1,13),Tablas!$N$7:$O$19,2,0)</f>
        <v>RETROEXCAVADORA</v>
      </c>
      <c r="D1360" s="1" t="s">
        <v>12</v>
      </c>
      <c r="E1360" s="1" t="s">
        <v>21</v>
      </c>
      <c r="F1360" s="1">
        <v>106</v>
      </c>
      <c r="G1360" s="1" t="s">
        <v>14</v>
      </c>
      <c r="H1360" s="1">
        <v>2171</v>
      </c>
      <c r="I1360" s="2">
        <f t="shared" ca="1" si="21"/>
        <v>43616</v>
      </c>
      <c r="J1360" s="1" t="str">
        <f ca="1">IFERROR(IF(YEAR(Tabla1[[#This Row],[FECHA EJEC.]])&gt;0,"CONFORME","STANDBY"),"PENDIENTE")</f>
        <v>CONFORME</v>
      </c>
      <c r="K1360" s="2">
        <f ca="1">IF(VLOOKUP(RANDBETWEEN(1,20),Tablas!$Q$6:$R$25,2,0)=0,"",Tabla1[[#This Row],[FECHA PROG.]]+VLOOKUP(RANDBETWEEN(1,20),Tablas!$Q$6:$R$25,2,0))</f>
        <v>43620</v>
      </c>
      <c r="L1360" s="7">
        <f ca="1">IF(Tabla1[[#This Row],[FECHA EJEC.]]="","",TIME(RANDBETWEEN(9,15),RANDBETWEEN(10,40),0))</f>
        <v>0.3840277777777778</v>
      </c>
      <c r="M1360" s="7">
        <f ca="1">IF(Tabla1[[#This Row],[FECHA EJEC.]]="","",Tabla1[[#This Row],[HORA INICIO]]+TIME(RANDBETWEEN(1,4),RANDBETWEEN(10,30),0))</f>
        <v>0.43541666666666667</v>
      </c>
      <c r="N1360" s="8">
        <f ca="1">IF(Tabla1[[#This Row],[FECHA EJEC.]]="","",HOUR(Tabla1[[#This Row],[HORA TERMINO]]-Tabla1[[#This Row],[HORA INICIO]])+MINUTE(Tabla1[[#This Row],[HORA TERMINO]]-Tabla1[[#This Row],[HORA INICIO]])/60)</f>
        <v>1.2333333333333334</v>
      </c>
      <c r="O1360" s="1" t="str">
        <f ca="1">IF(AND(K1360=I1360,J1360="CONFORME"),"FECHA CUMPLIDA",IF(J1360="STAND BY","STAND BY",IF(J1360=""," ",IF(Tabla1[[#This Row],[FECHA EJEC.]]="","PENDIENTE",CONCATENATE("RETRASO DE ",(K1360-I1360)," DIAS")))))</f>
        <v>RETRASO DE 4 DIAS</v>
      </c>
      <c r="P1360" s="2" t="str">
        <f ca="1">VLOOKUP(MONTH(Tabla1[[#This Row],[FECHA PROG.]]),Tabla2[],2,0)</f>
        <v>May</v>
      </c>
      <c r="Q1360" s="1">
        <f ca="1">YEAR(Tabla1[[#This Row],[FECHA PROG.]])</f>
        <v>2019</v>
      </c>
      <c r="R1360" s="8">
        <f ca="1">360-SUMIFS(Tabla1[HORAS],Tabla1[MÁQUINA],Tabla1[[#This Row],[MÁQUINA]],Tabla1[AÑO],Tabla1[[#This Row],[AÑO]],Tabla1[MES],Tabla1[[#This Row],[MES]])</f>
        <v>345.55</v>
      </c>
      <c r="S1360" s="17">
        <f ca="1">Tabla1[[#This Row],[HORAS DISPONIBLES]]/360</f>
        <v>0.95986111111111116</v>
      </c>
    </row>
    <row r="1361" spans="1:19" x14ac:dyDescent="0.2">
      <c r="A1361" s="1" t="s">
        <v>146</v>
      </c>
      <c r="B1361" s="1" t="s">
        <v>40</v>
      </c>
      <c r="C1361" s="1" t="str">
        <f ca="1">VLOOKUP(RANDBETWEEN(1,13),Tablas!$N$7:$O$19,2,0)</f>
        <v>TRACTORES</v>
      </c>
      <c r="D1361" s="1" t="s">
        <v>12</v>
      </c>
      <c r="E1361" s="1" t="s">
        <v>24</v>
      </c>
      <c r="F1361" s="1">
        <v>201</v>
      </c>
      <c r="G1361" s="1" t="s">
        <v>25</v>
      </c>
      <c r="H1361" s="1">
        <v>1168</v>
      </c>
      <c r="I1361" s="2">
        <f t="shared" ca="1" si="21"/>
        <v>43289</v>
      </c>
      <c r="J1361" s="1" t="str">
        <f ca="1">IFERROR(IF(YEAR(Tabla1[[#This Row],[FECHA EJEC.]])&gt;0,"CONFORME","STANDBY"),"PENDIENTE")</f>
        <v>CONFORME</v>
      </c>
      <c r="K1361" s="2">
        <f ca="1">IF(VLOOKUP(RANDBETWEEN(1,20),Tablas!$Q$6:$R$25,2,0)=0,"",Tabla1[[#This Row],[FECHA PROG.]]+VLOOKUP(RANDBETWEEN(1,20),Tablas!$Q$6:$R$25,2,0))</f>
        <v>43289</v>
      </c>
      <c r="L1361" s="7">
        <f ca="1">IF(Tabla1[[#This Row],[FECHA EJEC.]]="","",TIME(RANDBETWEEN(9,15),RANDBETWEEN(10,40),0))</f>
        <v>0.56805555555555554</v>
      </c>
      <c r="M1361" s="7">
        <f ca="1">IF(Tabla1[[#This Row],[FECHA EJEC.]]="","",Tabla1[[#This Row],[HORA INICIO]]+TIME(RANDBETWEEN(1,4),RANDBETWEEN(10,30),0))</f>
        <v>0.71180555555555558</v>
      </c>
      <c r="N1361" s="8">
        <f ca="1">IF(Tabla1[[#This Row],[FECHA EJEC.]]="","",HOUR(Tabla1[[#This Row],[HORA TERMINO]]-Tabla1[[#This Row],[HORA INICIO]])+MINUTE(Tabla1[[#This Row],[HORA TERMINO]]-Tabla1[[#This Row],[HORA INICIO]])/60)</f>
        <v>3.45</v>
      </c>
      <c r="O1361" s="1" t="str">
        <f ca="1">IF(AND(K1361=I1361,J1361="CONFORME"),"FECHA CUMPLIDA",IF(J1361="STAND BY","STAND BY",IF(J1361=""," ",IF(Tabla1[[#This Row],[FECHA EJEC.]]="","PENDIENTE",CONCATENATE("RETRASO DE ",(K1361-I1361)," DIAS")))))</f>
        <v>FECHA CUMPLIDA</v>
      </c>
      <c r="P1361" s="2" t="str">
        <f ca="1">VLOOKUP(MONTH(Tabla1[[#This Row],[FECHA PROG.]]),Tabla2[],2,0)</f>
        <v>Jul</v>
      </c>
      <c r="Q1361" s="1">
        <f ca="1">YEAR(Tabla1[[#This Row],[FECHA PROG.]])</f>
        <v>2018</v>
      </c>
      <c r="R1361" s="8">
        <f ca="1">360-SUMIFS(Tabla1[HORAS],Tabla1[MÁQUINA],Tabla1[[#This Row],[MÁQUINA]],Tabla1[AÑO],Tabla1[[#This Row],[AÑO]],Tabla1[MES],Tabla1[[#This Row],[MES]])</f>
        <v>356.55</v>
      </c>
      <c r="S1361" s="17">
        <f ca="1">Tabla1[[#This Row],[HORAS DISPONIBLES]]/360</f>
        <v>0.99041666666666672</v>
      </c>
    </row>
    <row r="1362" spans="1:19" x14ac:dyDescent="0.2">
      <c r="A1362" s="1" t="s">
        <v>151</v>
      </c>
      <c r="B1362" s="1" t="s">
        <v>47</v>
      </c>
      <c r="C1362" s="1" t="str">
        <f ca="1">VLOOKUP(RANDBETWEEN(1,13),Tablas!$N$7:$O$19,2,0)</f>
        <v>PAVIMENTADORA</v>
      </c>
      <c r="D1362" s="1" t="s">
        <v>12</v>
      </c>
      <c r="E1362" s="1" t="s">
        <v>13</v>
      </c>
      <c r="F1362" s="1">
        <v>107</v>
      </c>
      <c r="G1362" s="1" t="s">
        <v>14</v>
      </c>
      <c r="H1362" s="1">
        <v>1420</v>
      </c>
      <c r="I1362" s="2">
        <f t="shared" ca="1" si="21"/>
        <v>43306</v>
      </c>
      <c r="J1362" s="1" t="str">
        <f ca="1">IFERROR(IF(YEAR(Tabla1[[#This Row],[FECHA EJEC.]])&gt;0,"CONFORME","STANDBY"),"PENDIENTE")</f>
        <v>PENDIENTE</v>
      </c>
      <c r="K1362" s="2" t="str">
        <f ca="1">IF(VLOOKUP(RANDBETWEEN(1,20),Tablas!$Q$6:$R$25,2,0)=0,"",Tabla1[[#This Row],[FECHA PROG.]]+VLOOKUP(RANDBETWEEN(1,20),Tablas!$Q$6:$R$25,2,0))</f>
        <v/>
      </c>
      <c r="L1362" s="7" t="str">
        <f ca="1">IF(Tabla1[[#This Row],[FECHA EJEC.]]="","",TIME(RANDBETWEEN(9,15),RANDBETWEEN(10,40),0))</f>
        <v/>
      </c>
      <c r="M1362" s="7" t="str">
        <f ca="1">IF(Tabla1[[#This Row],[FECHA EJEC.]]="","",Tabla1[[#This Row],[HORA INICIO]]+TIME(RANDBETWEEN(1,4),RANDBETWEEN(10,30),0))</f>
        <v/>
      </c>
      <c r="N1362" s="8" t="str">
        <f ca="1">IF(Tabla1[[#This Row],[FECHA EJEC.]]="","",HOUR(Tabla1[[#This Row],[HORA TERMINO]]-Tabla1[[#This Row],[HORA INICIO]])+MINUTE(Tabla1[[#This Row],[HORA TERMINO]]-Tabla1[[#This Row],[HORA INICIO]])/60)</f>
        <v/>
      </c>
      <c r="O1362" s="1" t="str">
        <f ca="1">IF(AND(K1362=I1362,J1362="CONFORME"),"FECHA CUMPLIDA",IF(J1362="STAND BY","STAND BY",IF(J1362=""," ",IF(Tabla1[[#This Row],[FECHA EJEC.]]="","PENDIENTE",CONCATENATE("RETRASO DE ",(K1362-I1362)," DIAS")))))</f>
        <v>PENDIENTE</v>
      </c>
      <c r="P1362" s="2" t="str">
        <f ca="1">VLOOKUP(MONTH(Tabla1[[#This Row],[FECHA PROG.]]),Tabla2[],2,0)</f>
        <v>Jul</v>
      </c>
      <c r="Q1362" s="1">
        <f ca="1">YEAR(Tabla1[[#This Row],[FECHA PROG.]])</f>
        <v>2018</v>
      </c>
      <c r="R1362" s="8">
        <f ca="1">360-SUMIFS(Tabla1[HORAS],Tabla1[MÁQUINA],Tabla1[[#This Row],[MÁQUINA]],Tabla1[AÑO],Tabla1[[#This Row],[AÑO]],Tabla1[MES],Tabla1[[#This Row],[MES]])</f>
        <v>356.71666666666664</v>
      </c>
      <c r="S1362" s="17">
        <f ca="1">Tabla1[[#This Row],[HORAS DISPONIBLES]]/360</f>
        <v>0.99087962962962961</v>
      </c>
    </row>
    <row r="1363" spans="1:19" x14ac:dyDescent="0.2">
      <c r="A1363" s="1" t="s">
        <v>154</v>
      </c>
      <c r="B1363" s="1" t="s">
        <v>63</v>
      </c>
      <c r="C1363" s="1" t="str">
        <f ca="1">VLOOKUP(RANDBETWEEN(1,13),Tablas!$N$7:$O$19,2,0)</f>
        <v>DRAGALINA</v>
      </c>
      <c r="E1363" s="1" t="s">
        <v>18</v>
      </c>
      <c r="F1363" s="1">
        <v>107</v>
      </c>
      <c r="G1363" s="1" t="s">
        <v>106</v>
      </c>
      <c r="H1363" s="1">
        <v>2171</v>
      </c>
      <c r="I1363" s="2">
        <f t="shared" ca="1" si="21"/>
        <v>43558</v>
      </c>
      <c r="J1363" s="1" t="str">
        <f ca="1">IFERROR(IF(YEAR(Tabla1[[#This Row],[FECHA EJEC.]])&gt;0,"CONFORME","STANDBY"),"PENDIENTE")</f>
        <v>CONFORME</v>
      </c>
      <c r="K1363" s="2">
        <f ca="1">IF(VLOOKUP(RANDBETWEEN(1,20),Tablas!$Q$6:$R$25,2,0)=0,"",Tabla1[[#This Row],[FECHA PROG.]]+VLOOKUP(RANDBETWEEN(1,20),Tablas!$Q$6:$R$25,2,0))</f>
        <v>43558</v>
      </c>
      <c r="L1363" s="7">
        <f ca="1">IF(Tabla1[[#This Row],[FECHA EJEC.]]="","",TIME(RANDBETWEEN(9,15),RANDBETWEEN(10,40),0))</f>
        <v>0.56041666666666667</v>
      </c>
      <c r="M1363" s="7">
        <f ca="1">IF(Tabla1[[#This Row],[FECHA EJEC.]]="","",Tabla1[[#This Row],[HORA INICIO]]+TIME(RANDBETWEEN(1,4),RANDBETWEEN(10,30),0))</f>
        <v>0.61597222222222225</v>
      </c>
      <c r="N1363" s="8">
        <f ca="1">IF(Tabla1[[#This Row],[FECHA EJEC.]]="","",HOUR(Tabla1[[#This Row],[HORA TERMINO]]-Tabla1[[#This Row],[HORA INICIO]])+MINUTE(Tabla1[[#This Row],[HORA TERMINO]]-Tabla1[[#This Row],[HORA INICIO]])/60)</f>
        <v>1.3333333333333333</v>
      </c>
      <c r="O1363" s="1" t="str">
        <f ca="1">IF(AND(K1363=I1363,J1363="CONFORME"),"FECHA CUMPLIDA",IF(J1363="STAND BY","STAND BY",IF(J1363=""," ",IF(Tabla1[[#This Row],[FECHA EJEC.]]="","PENDIENTE",CONCATENATE("RETRASO DE ",(K1363-I1363)," DIAS")))))</f>
        <v>FECHA CUMPLIDA</v>
      </c>
      <c r="P1363" s="2" t="str">
        <f ca="1">VLOOKUP(MONTH(Tabla1[[#This Row],[FECHA PROG.]]),Tabla2[],2,0)</f>
        <v>Abr</v>
      </c>
      <c r="Q1363" s="1">
        <f ca="1">YEAR(Tabla1[[#This Row],[FECHA PROG.]])</f>
        <v>2019</v>
      </c>
      <c r="R1363" s="8">
        <f ca="1">360-SUMIFS(Tabla1[HORAS],Tabla1[MÁQUINA],Tabla1[[#This Row],[MÁQUINA]],Tabla1[AÑO],Tabla1[[#This Row],[AÑO]],Tabla1[MES],Tabla1[[#This Row],[MES]])</f>
        <v>353.05</v>
      </c>
      <c r="S1363" s="17">
        <f ca="1">Tabla1[[#This Row],[HORAS DISPONIBLES]]/360</f>
        <v>0.98069444444444442</v>
      </c>
    </row>
    <row r="1364" spans="1:19" x14ac:dyDescent="0.2">
      <c r="A1364" s="1" t="s">
        <v>139</v>
      </c>
      <c r="B1364" s="1" t="s">
        <v>32</v>
      </c>
      <c r="C1364" s="1" t="str">
        <f ca="1">VLOOKUP(RANDBETWEEN(1,13),Tablas!$N$7:$O$19,2,0)</f>
        <v>MOTONIVELADORA</v>
      </c>
      <c r="D1364" s="1" t="s">
        <v>12</v>
      </c>
      <c r="E1364" s="1" t="s">
        <v>13</v>
      </c>
      <c r="F1364" s="1">
        <v>106</v>
      </c>
      <c r="G1364" s="1" t="s">
        <v>29</v>
      </c>
      <c r="H1364" s="1">
        <v>908</v>
      </c>
      <c r="I1364" s="2">
        <f t="shared" ca="1" si="21"/>
        <v>43104</v>
      </c>
      <c r="J1364" s="1" t="str">
        <f ca="1">IFERROR(IF(YEAR(Tabla1[[#This Row],[FECHA EJEC.]])&gt;0,"CONFORME","STANDBY"),"PENDIENTE")</f>
        <v>PENDIENTE</v>
      </c>
      <c r="K1364" s="2" t="str">
        <f ca="1">IF(VLOOKUP(RANDBETWEEN(1,20),Tablas!$Q$6:$R$25,2,0)=0,"",Tabla1[[#This Row],[FECHA PROG.]]+VLOOKUP(RANDBETWEEN(1,20),Tablas!$Q$6:$R$25,2,0))</f>
        <v/>
      </c>
      <c r="L1364" s="7" t="str">
        <f ca="1">IF(Tabla1[[#This Row],[FECHA EJEC.]]="","",TIME(RANDBETWEEN(9,15),RANDBETWEEN(10,40),0))</f>
        <v/>
      </c>
      <c r="M1364" s="7" t="str">
        <f ca="1">IF(Tabla1[[#This Row],[FECHA EJEC.]]="","",Tabla1[[#This Row],[HORA INICIO]]+TIME(RANDBETWEEN(1,4),RANDBETWEEN(10,30),0))</f>
        <v/>
      </c>
      <c r="N1364" s="8" t="str">
        <f ca="1">IF(Tabla1[[#This Row],[FECHA EJEC.]]="","",HOUR(Tabla1[[#This Row],[HORA TERMINO]]-Tabla1[[#This Row],[HORA INICIO]])+MINUTE(Tabla1[[#This Row],[HORA TERMINO]]-Tabla1[[#This Row],[HORA INICIO]])/60)</f>
        <v/>
      </c>
      <c r="O1364" s="1" t="str">
        <f ca="1">IF(AND(K1364=I1364,J1364="CONFORME"),"FECHA CUMPLIDA",IF(J1364="STAND BY","STAND BY",IF(J1364=""," ",IF(Tabla1[[#This Row],[FECHA EJEC.]]="","PENDIENTE",CONCATENATE("RETRASO DE ",(K1364-I1364)," DIAS")))))</f>
        <v>PENDIENTE</v>
      </c>
      <c r="P1364" s="2" t="str">
        <f ca="1">VLOOKUP(MONTH(Tabla1[[#This Row],[FECHA PROG.]]),Tabla2[],2,0)</f>
        <v>Ene</v>
      </c>
      <c r="Q1364" s="1">
        <f ca="1">YEAR(Tabla1[[#This Row],[FECHA PROG.]])</f>
        <v>2018</v>
      </c>
      <c r="R1364" s="8">
        <f ca="1">360-SUMIFS(Tabla1[HORAS],Tabla1[MÁQUINA],Tabla1[[#This Row],[MÁQUINA]],Tabla1[AÑO],Tabla1[[#This Row],[AÑO]],Tabla1[MES],Tabla1[[#This Row],[MES]])</f>
        <v>310.14999999999998</v>
      </c>
      <c r="S1364" s="17">
        <f ca="1">Tabla1[[#This Row],[HORAS DISPONIBLES]]/360</f>
        <v>0.86152777777777767</v>
      </c>
    </row>
    <row r="1365" spans="1:19" x14ac:dyDescent="0.2">
      <c r="A1365" s="1" t="s">
        <v>139</v>
      </c>
      <c r="B1365" s="1" t="s">
        <v>32</v>
      </c>
      <c r="C1365" s="1" t="str">
        <f ca="1">VLOOKUP(RANDBETWEEN(1,13),Tablas!$N$7:$O$19,2,0)</f>
        <v>TRACTORES</v>
      </c>
      <c r="D1365" s="1" t="s">
        <v>12</v>
      </c>
      <c r="E1365" s="1" t="s">
        <v>18</v>
      </c>
      <c r="F1365" s="1">
        <v>106</v>
      </c>
      <c r="G1365" s="1" t="s">
        <v>55</v>
      </c>
      <c r="H1365" s="1">
        <v>1911</v>
      </c>
      <c r="I1365" s="2">
        <f t="shared" ca="1" si="21"/>
        <v>43493</v>
      </c>
      <c r="J1365" s="1" t="str">
        <f ca="1">IFERROR(IF(YEAR(Tabla1[[#This Row],[FECHA EJEC.]])&gt;0,"CONFORME","STANDBY"),"PENDIENTE")</f>
        <v>PENDIENTE</v>
      </c>
      <c r="K1365" s="2" t="str">
        <f ca="1">IF(VLOOKUP(RANDBETWEEN(1,20),Tablas!$Q$6:$R$25,2,0)=0,"",Tabla1[[#This Row],[FECHA PROG.]]+VLOOKUP(RANDBETWEEN(1,20),Tablas!$Q$6:$R$25,2,0))</f>
        <v/>
      </c>
      <c r="L1365" s="7" t="str">
        <f ca="1">IF(Tabla1[[#This Row],[FECHA EJEC.]]="","",TIME(RANDBETWEEN(9,15),RANDBETWEEN(10,40),0))</f>
        <v/>
      </c>
      <c r="M1365" s="7" t="str">
        <f ca="1">IF(Tabla1[[#This Row],[FECHA EJEC.]]="","",Tabla1[[#This Row],[HORA INICIO]]+TIME(RANDBETWEEN(1,4),RANDBETWEEN(10,30),0))</f>
        <v/>
      </c>
      <c r="N1365" s="8" t="str">
        <f ca="1">IF(Tabla1[[#This Row],[FECHA EJEC.]]="","",HOUR(Tabla1[[#This Row],[HORA TERMINO]]-Tabla1[[#This Row],[HORA INICIO]])+MINUTE(Tabla1[[#This Row],[HORA TERMINO]]-Tabla1[[#This Row],[HORA INICIO]])/60)</f>
        <v/>
      </c>
      <c r="O1365" s="1" t="str">
        <f ca="1">IF(AND(K1365=I1365,J1365="CONFORME"),"FECHA CUMPLIDA",IF(J1365="STAND BY","STAND BY",IF(J1365=""," ",IF(Tabla1[[#This Row],[FECHA EJEC.]]="","PENDIENTE",CONCATENATE("RETRASO DE ",(K1365-I1365)," DIAS")))))</f>
        <v>PENDIENTE</v>
      </c>
      <c r="P1365" s="2" t="str">
        <f ca="1">VLOOKUP(MONTH(Tabla1[[#This Row],[FECHA PROG.]]),Tabla2[],2,0)</f>
        <v>Ene</v>
      </c>
      <c r="Q1365" s="1">
        <f ca="1">YEAR(Tabla1[[#This Row],[FECHA PROG.]])</f>
        <v>2019</v>
      </c>
      <c r="R1365" s="8">
        <f ca="1">360-SUMIFS(Tabla1[HORAS],Tabla1[MÁQUINA],Tabla1[[#This Row],[MÁQUINA]],Tabla1[AÑO],Tabla1[[#This Row],[AÑO]],Tabla1[MES],Tabla1[[#This Row],[MES]])</f>
        <v>322.83333333333331</v>
      </c>
      <c r="S1365" s="17">
        <f ca="1">Tabla1[[#This Row],[HORAS DISPONIBLES]]/360</f>
        <v>0.89675925925925926</v>
      </c>
    </row>
    <row r="1366" spans="1:19" x14ac:dyDescent="0.2">
      <c r="A1366" s="1" t="s">
        <v>147</v>
      </c>
      <c r="B1366" s="1" t="s">
        <v>42</v>
      </c>
      <c r="C1366" s="1" t="str">
        <f ca="1">VLOOKUP(RANDBETWEEN(1,13),Tablas!$N$7:$O$19,2,0)</f>
        <v>DRAGAS</v>
      </c>
      <c r="D1366" s="1" t="s">
        <v>12</v>
      </c>
      <c r="E1366" s="1" t="s">
        <v>21</v>
      </c>
      <c r="F1366" s="1">
        <v>106</v>
      </c>
      <c r="G1366" s="1" t="s">
        <v>14</v>
      </c>
      <c r="H1366" s="1">
        <v>2171</v>
      </c>
      <c r="I1366" s="2">
        <f t="shared" ca="1" si="21"/>
        <v>43358</v>
      </c>
      <c r="J1366" s="1" t="str">
        <f ca="1">IFERROR(IF(YEAR(Tabla1[[#This Row],[FECHA EJEC.]])&gt;0,"CONFORME","STANDBY"),"PENDIENTE")</f>
        <v>PENDIENTE</v>
      </c>
      <c r="K1366" s="2" t="str">
        <f ca="1">IF(VLOOKUP(RANDBETWEEN(1,20),Tablas!$Q$6:$R$25,2,0)=0,"",Tabla1[[#This Row],[FECHA PROG.]]+VLOOKUP(RANDBETWEEN(1,20),Tablas!$Q$6:$R$25,2,0))</f>
        <v/>
      </c>
      <c r="L1366" s="7" t="str">
        <f ca="1">IF(Tabla1[[#This Row],[FECHA EJEC.]]="","",TIME(RANDBETWEEN(9,15),RANDBETWEEN(10,40),0))</f>
        <v/>
      </c>
      <c r="M1366" s="7" t="str">
        <f ca="1">IF(Tabla1[[#This Row],[FECHA EJEC.]]="","",Tabla1[[#This Row],[HORA INICIO]]+TIME(RANDBETWEEN(1,4),RANDBETWEEN(10,30),0))</f>
        <v/>
      </c>
      <c r="N1366" s="8" t="str">
        <f ca="1">IF(Tabla1[[#This Row],[FECHA EJEC.]]="","",HOUR(Tabla1[[#This Row],[HORA TERMINO]]-Tabla1[[#This Row],[HORA INICIO]])+MINUTE(Tabla1[[#This Row],[HORA TERMINO]]-Tabla1[[#This Row],[HORA INICIO]])/60)</f>
        <v/>
      </c>
      <c r="O1366" s="1" t="str">
        <f ca="1">IF(AND(K1366=I1366,J1366="CONFORME"),"FECHA CUMPLIDA",IF(J1366="STAND BY","STAND BY",IF(J1366=""," ",IF(Tabla1[[#This Row],[FECHA EJEC.]]="","PENDIENTE",CONCATENATE("RETRASO DE ",(K1366-I1366)," DIAS")))))</f>
        <v>PENDIENTE</v>
      </c>
      <c r="P1366" s="2" t="str">
        <f ca="1">VLOOKUP(MONTH(Tabla1[[#This Row],[FECHA PROG.]]),Tabla2[],2,0)</f>
        <v>Set</v>
      </c>
      <c r="Q1366" s="1">
        <f ca="1">YEAR(Tabla1[[#This Row],[FECHA PROG.]])</f>
        <v>2018</v>
      </c>
      <c r="R1366" s="8">
        <f ca="1">360-SUMIFS(Tabla1[HORAS],Tabla1[MÁQUINA],Tabla1[[#This Row],[MÁQUINA]],Tabla1[AÑO],Tabla1[[#This Row],[AÑO]],Tabla1[MES],Tabla1[[#This Row],[MES]])</f>
        <v>355.58333333333331</v>
      </c>
      <c r="S1366" s="17">
        <f ca="1">Tabla1[[#This Row],[HORAS DISPONIBLES]]/360</f>
        <v>0.98773148148148138</v>
      </c>
    </row>
    <row r="1367" spans="1:19" x14ac:dyDescent="0.2">
      <c r="A1367" s="1" t="s">
        <v>152</v>
      </c>
      <c r="B1367" s="1" t="s">
        <v>56</v>
      </c>
      <c r="C1367" s="1" t="str">
        <f ca="1">VLOOKUP(RANDBETWEEN(1,13),Tablas!$N$7:$O$19,2,0)</f>
        <v>MOTONIVELADORA</v>
      </c>
      <c r="E1367" s="1" t="s">
        <v>13</v>
      </c>
      <c r="F1367" s="1">
        <v>107</v>
      </c>
      <c r="G1367" s="1" t="s">
        <v>25</v>
      </c>
      <c r="H1367" s="1">
        <v>1168</v>
      </c>
      <c r="I1367" s="2">
        <f t="shared" ca="1" si="21"/>
        <v>43422</v>
      </c>
      <c r="J1367" s="1" t="str">
        <f ca="1">IFERROR(IF(YEAR(Tabla1[[#This Row],[FECHA EJEC.]])&gt;0,"CONFORME","STANDBY"),"PENDIENTE")</f>
        <v>CONFORME</v>
      </c>
      <c r="K1367" s="2">
        <f ca="1">IF(VLOOKUP(RANDBETWEEN(1,20),Tablas!$Q$6:$R$25,2,0)=0,"",Tabla1[[#This Row],[FECHA PROG.]]+VLOOKUP(RANDBETWEEN(1,20),Tablas!$Q$6:$R$25,2,0))</f>
        <v>43426</v>
      </c>
      <c r="L1367" s="7">
        <f ca="1">IF(Tabla1[[#This Row],[FECHA EJEC.]]="","",TIME(RANDBETWEEN(9,15),RANDBETWEEN(10,40),0))</f>
        <v>0.47361111111111109</v>
      </c>
      <c r="M1367" s="7">
        <f ca="1">IF(Tabla1[[#This Row],[FECHA EJEC.]]="","",Tabla1[[#This Row],[HORA INICIO]]+TIME(RANDBETWEEN(1,4),RANDBETWEEN(10,30),0))</f>
        <v>0.61805555555555558</v>
      </c>
      <c r="N1367" s="8">
        <f ca="1">IF(Tabla1[[#This Row],[FECHA EJEC.]]="","",HOUR(Tabla1[[#This Row],[HORA TERMINO]]-Tabla1[[#This Row],[HORA INICIO]])+MINUTE(Tabla1[[#This Row],[HORA TERMINO]]-Tabla1[[#This Row],[HORA INICIO]])/60)</f>
        <v>3.4666666666666668</v>
      </c>
      <c r="O1367" s="1" t="str">
        <f ca="1">IF(AND(K1367=I1367,J1367="CONFORME"),"FECHA CUMPLIDA",IF(J1367="STAND BY","STAND BY",IF(J1367=""," ",IF(Tabla1[[#This Row],[FECHA EJEC.]]="","PENDIENTE",CONCATENATE("RETRASO DE ",(K1367-I1367)," DIAS")))))</f>
        <v>RETRASO DE 4 DIAS</v>
      </c>
      <c r="P1367" s="2" t="str">
        <f ca="1">VLOOKUP(MONTH(Tabla1[[#This Row],[FECHA PROG.]]),Tabla2[],2,0)</f>
        <v>Nov</v>
      </c>
      <c r="Q1367" s="1">
        <f ca="1">YEAR(Tabla1[[#This Row],[FECHA PROG.]])</f>
        <v>2018</v>
      </c>
      <c r="R1367" s="8">
        <f ca="1">360-SUMIFS(Tabla1[HORAS],Tabla1[MÁQUINA],Tabla1[[#This Row],[MÁQUINA]],Tabla1[AÑO],Tabla1[[#This Row],[AÑO]],Tabla1[MES],Tabla1[[#This Row],[MES]])</f>
        <v>353.03333333333336</v>
      </c>
      <c r="S1367" s="17">
        <f ca="1">Tabla1[[#This Row],[HORAS DISPONIBLES]]/360</f>
        <v>0.98064814814814827</v>
      </c>
    </row>
    <row r="1368" spans="1:19" x14ac:dyDescent="0.2">
      <c r="A1368" s="1" t="s">
        <v>152</v>
      </c>
      <c r="B1368" s="1" t="s">
        <v>56</v>
      </c>
      <c r="C1368" s="1" t="str">
        <f ca="1">VLOOKUP(RANDBETWEEN(1,13),Tablas!$N$7:$O$19,2,0)</f>
        <v>RETROEXCAVADORA</v>
      </c>
      <c r="E1368" s="1" t="s">
        <v>18</v>
      </c>
      <c r="F1368" s="1">
        <v>107</v>
      </c>
      <c r="G1368" s="1" t="s">
        <v>14</v>
      </c>
      <c r="H1368" s="1">
        <v>1911</v>
      </c>
      <c r="I1368" s="2">
        <f t="shared" ca="1" si="21"/>
        <v>43385</v>
      </c>
      <c r="J1368" s="1" t="str">
        <f ca="1">IFERROR(IF(YEAR(Tabla1[[#This Row],[FECHA EJEC.]])&gt;0,"CONFORME","STANDBY"),"PENDIENTE")</f>
        <v>CONFORME</v>
      </c>
      <c r="K1368" s="2">
        <f ca="1">IF(VLOOKUP(RANDBETWEEN(1,20),Tablas!$Q$6:$R$25,2,0)=0,"",Tabla1[[#This Row],[FECHA PROG.]]+VLOOKUP(RANDBETWEEN(1,20),Tablas!$Q$6:$R$25,2,0))</f>
        <v>43385</v>
      </c>
      <c r="L1368" s="7">
        <f ca="1">IF(Tabla1[[#This Row],[FECHA EJEC.]]="","",TIME(RANDBETWEEN(9,15),RANDBETWEEN(10,40),0))</f>
        <v>0.59722222222222221</v>
      </c>
      <c r="M1368" s="7">
        <f ca="1">IF(Tabla1[[#This Row],[FECHA EJEC.]]="","",Tabla1[[#This Row],[HORA INICIO]]+TIME(RANDBETWEEN(1,4),RANDBETWEEN(10,30),0))</f>
        <v>0.77361111111111114</v>
      </c>
      <c r="N1368" s="8">
        <f ca="1">IF(Tabla1[[#This Row],[FECHA EJEC.]]="","",HOUR(Tabla1[[#This Row],[HORA TERMINO]]-Tabla1[[#This Row],[HORA INICIO]])+MINUTE(Tabla1[[#This Row],[HORA TERMINO]]-Tabla1[[#This Row],[HORA INICIO]])/60)</f>
        <v>4.2333333333333334</v>
      </c>
      <c r="O1368" s="1" t="str">
        <f ca="1">IF(AND(K1368=I1368,J1368="CONFORME"),"FECHA CUMPLIDA",IF(J1368="STAND BY","STAND BY",IF(J1368=""," ",IF(Tabla1[[#This Row],[FECHA EJEC.]]="","PENDIENTE",CONCATENATE("RETRASO DE ",(K1368-I1368)," DIAS")))))</f>
        <v>FECHA CUMPLIDA</v>
      </c>
      <c r="P1368" s="2" t="str">
        <f ca="1">VLOOKUP(MONTH(Tabla1[[#This Row],[FECHA PROG.]]),Tabla2[],2,0)</f>
        <v>Oct</v>
      </c>
      <c r="Q1368" s="1">
        <f ca="1">YEAR(Tabla1[[#This Row],[FECHA PROG.]])</f>
        <v>2018</v>
      </c>
      <c r="R1368" s="8">
        <f ca="1">360-SUMIFS(Tabla1[HORAS],Tabla1[MÁQUINA],Tabla1[[#This Row],[MÁQUINA]],Tabla1[AÑO],Tabla1[[#This Row],[AÑO]],Tabla1[MES],Tabla1[[#This Row],[MES]])</f>
        <v>355.76666666666665</v>
      </c>
      <c r="S1368" s="17">
        <f ca="1">Tabla1[[#This Row],[HORAS DISPONIBLES]]/360</f>
        <v>0.98824074074074075</v>
      </c>
    </row>
    <row r="1369" spans="1:19" x14ac:dyDescent="0.2">
      <c r="A1369" s="1" t="s">
        <v>148</v>
      </c>
      <c r="B1369" s="1" t="s">
        <v>43</v>
      </c>
      <c r="C1369" s="1" t="str">
        <f ca="1">VLOOKUP(RANDBETWEEN(1,13),Tablas!$N$7:$O$19,2,0)</f>
        <v>COMPACTADORA</v>
      </c>
      <c r="D1369" s="1" t="s">
        <v>12</v>
      </c>
      <c r="E1369" s="1" t="s">
        <v>24</v>
      </c>
      <c r="F1369" s="1">
        <v>201</v>
      </c>
      <c r="G1369" s="1" t="s">
        <v>25</v>
      </c>
      <c r="H1369" s="1">
        <v>1168</v>
      </c>
      <c r="I1369" s="2">
        <f t="shared" ca="1" si="21"/>
        <v>43481</v>
      </c>
      <c r="J1369" s="1" t="str">
        <f ca="1">IFERROR(IF(YEAR(Tabla1[[#This Row],[FECHA EJEC.]])&gt;0,"CONFORME","STANDBY"),"PENDIENTE")</f>
        <v>PENDIENTE</v>
      </c>
      <c r="K1369" s="2" t="str">
        <f ca="1">IF(VLOOKUP(RANDBETWEEN(1,20),Tablas!$Q$6:$R$25,2,0)=0,"",Tabla1[[#This Row],[FECHA PROG.]]+VLOOKUP(RANDBETWEEN(1,20),Tablas!$Q$6:$R$25,2,0))</f>
        <v/>
      </c>
      <c r="L1369" s="7" t="str">
        <f ca="1">IF(Tabla1[[#This Row],[FECHA EJEC.]]="","",TIME(RANDBETWEEN(9,15),RANDBETWEEN(10,40),0))</f>
        <v/>
      </c>
      <c r="M1369" s="7" t="str">
        <f ca="1">IF(Tabla1[[#This Row],[FECHA EJEC.]]="","",Tabla1[[#This Row],[HORA INICIO]]+TIME(RANDBETWEEN(1,4),RANDBETWEEN(10,30),0))</f>
        <v/>
      </c>
      <c r="N1369" s="8" t="str">
        <f ca="1">IF(Tabla1[[#This Row],[FECHA EJEC.]]="","",HOUR(Tabla1[[#This Row],[HORA TERMINO]]-Tabla1[[#This Row],[HORA INICIO]])+MINUTE(Tabla1[[#This Row],[HORA TERMINO]]-Tabla1[[#This Row],[HORA INICIO]])/60)</f>
        <v/>
      </c>
      <c r="O1369" s="1" t="str">
        <f ca="1">IF(AND(K1369=I1369,J1369="CONFORME"),"FECHA CUMPLIDA",IF(J1369="STAND BY","STAND BY",IF(J1369=""," ",IF(Tabla1[[#This Row],[FECHA EJEC.]]="","PENDIENTE",CONCATENATE("RETRASO DE ",(K1369-I1369)," DIAS")))))</f>
        <v>PENDIENTE</v>
      </c>
      <c r="P1369" s="2" t="str">
        <f ca="1">VLOOKUP(MONTH(Tabla1[[#This Row],[FECHA PROG.]]),Tabla2[],2,0)</f>
        <v>Ene</v>
      </c>
      <c r="Q1369" s="1">
        <f ca="1">YEAR(Tabla1[[#This Row],[FECHA PROG.]])</f>
        <v>2019</v>
      </c>
      <c r="R1369" s="8">
        <f ca="1">360-SUMIFS(Tabla1[HORAS],Tabla1[MÁQUINA],Tabla1[[#This Row],[MÁQUINA]],Tabla1[AÑO],Tabla1[[#This Row],[AÑO]],Tabla1[MES],Tabla1[[#This Row],[MES]])</f>
        <v>355.65</v>
      </c>
      <c r="S1369" s="17">
        <f ca="1">Tabla1[[#This Row],[HORAS DISPONIBLES]]/360</f>
        <v>0.98791666666666655</v>
      </c>
    </row>
    <row r="1370" spans="1:19" x14ac:dyDescent="0.2">
      <c r="A1370" s="1" t="s">
        <v>134</v>
      </c>
      <c r="B1370" s="1" t="s">
        <v>48</v>
      </c>
      <c r="C1370" s="1" t="str">
        <f ca="1">VLOOKUP(RANDBETWEEN(1,13),Tablas!$N$7:$O$19,2,0)</f>
        <v>DRAGAS</v>
      </c>
      <c r="D1370" s="1" t="s">
        <v>12</v>
      </c>
      <c r="E1370" s="1" t="s">
        <v>13</v>
      </c>
      <c r="F1370" s="1">
        <v>107</v>
      </c>
      <c r="G1370" s="1" t="s">
        <v>14</v>
      </c>
      <c r="H1370" s="1">
        <v>1420</v>
      </c>
      <c r="I1370" s="2">
        <f t="shared" ca="1" si="21"/>
        <v>43104</v>
      </c>
      <c r="J1370" s="1" t="str">
        <f ca="1">IFERROR(IF(YEAR(Tabla1[[#This Row],[FECHA EJEC.]])&gt;0,"CONFORME","STANDBY"),"PENDIENTE")</f>
        <v>CONFORME</v>
      </c>
      <c r="K1370" s="2">
        <f ca="1">IF(VLOOKUP(RANDBETWEEN(1,20),Tablas!$Q$6:$R$25,2,0)=0,"",Tabla1[[#This Row],[FECHA PROG.]]+VLOOKUP(RANDBETWEEN(1,20),Tablas!$Q$6:$R$25,2,0))</f>
        <v>43104</v>
      </c>
      <c r="L1370" s="7">
        <f ca="1">IF(Tabla1[[#This Row],[FECHA EJEC.]]="","",TIME(RANDBETWEEN(9,15),RANDBETWEEN(10,40),0))</f>
        <v>0.42916666666666664</v>
      </c>
      <c r="M1370" s="7">
        <f ca="1">IF(Tabla1[[#This Row],[FECHA EJEC.]]="","",Tabla1[[#This Row],[HORA INICIO]]+TIME(RANDBETWEEN(1,4),RANDBETWEEN(10,30),0))</f>
        <v>0.60347222222222219</v>
      </c>
      <c r="N1370" s="8">
        <f ca="1">IF(Tabla1[[#This Row],[FECHA EJEC.]]="","",HOUR(Tabla1[[#This Row],[HORA TERMINO]]-Tabla1[[#This Row],[HORA INICIO]])+MINUTE(Tabla1[[#This Row],[HORA TERMINO]]-Tabla1[[#This Row],[HORA INICIO]])/60)</f>
        <v>4.1833333333333336</v>
      </c>
      <c r="O1370" s="1" t="str">
        <f ca="1">IF(AND(K1370=I1370,J1370="CONFORME"),"FECHA CUMPLIDA",IF(J1370="STAND BY","STAND BY",IF(J1370=""," ",IF(Tabla1[[#This Row],[FECHA EJEC.]]="","PENDIENTE",CONCATENATE("RETRASO DE ",(K1370-I1370)," DIAS")))))</f>
        <v>FECHA CUMPLIDA</v>
      </c>
      <c r="P1370" s="2" t="str">
        <f ca="1">VLOOKUP(MONTH(Tabla1[[#This Row],[FECHA PROG.]]),Tabla2[],2,0)</f>
        <v>Ene</v>
      </c>
      <c r="Q1370" s="1">
        <f ca="1">YEAR(Tabla1[[#This Row],[FECHA PROG.]])</f>
        <v>2018</v>
      </c>
      <c r="R1370" s="8">
        <f ca="1">360-SUMIFS(Tabla1[HORAS],Tabla1[MÁQUINA],Tabla1[[#This Row],[MÁQUINA]],Tabla1[AÑO],Tabla1[[#This Row],[AÑO]],Tabla1[MES],Tabla1[[#This Row],[MES]])</f>
        <v>338.11666666666667</v>
      </c>
      <c r="S1370" s="17">
        <f ca="1">Tabla1[[#This Row],[HORAS DISPONIBLES]]/360</f>
        <v>0.93921296296296297</v>
      </c>
    </row>
    <row r="1371" spans="1:19" x14ac:dyDescent="0.2">
      <c r="A1371" s="1" t="s">
        <v>154</v>
      </c>
      <c r="B1371" s="1" t="s">
        <v>70</v>
      </c>
      <c r="C1371" s="1" t="str">
        <f ca="1">VLOOKUP(RANDBETWEEN(1,13),Tablas!$N$7:$O$19,2,0)</f>
        <v>LAS VOLQUETAS</v>
      </c>
      <c r="E1371" s="1" t="s">
        <v>21</v>
      </c>
      <c r="F1371" s="1">
        <v>107</v>
      </c>
      <c r="G1371" s="1" t="s">
        <v>106</v>
      </c>
      <c r="H1371" s="1">
        <v>2171</v>
      </c>
      <c r="I1371" s="2">
        <f t="shared" ca="1" si="21"/>
        <v>43175</v>
      </c>
      <c r="J1371" s="1" t="str">
        <f ca="1">IFERROR(IF(YEAR(Tabla1[[#This Row],[FECHA EJEC.]])&gt;0,"CONFORME","STANDBY"),"PENDIENTE")</f>
        <v>CONFORME</v>
      </c>
      <c r="K1371" s="2">
        <f ca="1">IF(VLOOKUP(RANDBETWEEN(1,20),Tablas!$Q$6:$R$25,2,0)=0,"",Tabla1[[#This Row],[FECHA PROG.]]+VLOOKUP(RANDBETWEEN(1,20),Tablas!$Q$6:$R$25,2,0))</f>
        <v>43175</v>
      </c>
      <c r="L1371" s="7">
        <f ca="1">IF(Tabla1[[#This Row],[FECHA EJEC.]]="","",TIME(RANDBETWEEN(9,15),RANDBETWEEN(10,40),0))</f>
        <v>0.55972222222222223</v>
      </c>
      <c r="M1371" s="7">
        <f ca="1">IF(Tabla1[[#This Row],[FECHA EJEC.]]="","",Tabla1[[#This Row],[HORA INICIO]]+TIME(RANDBETWEEN(1,4),RANDBETWEEN(10,30),0))</f>
        <v>0.74236111111111114</v>
      </c>
      <c r="N1371" s="8">
        <f ca="1">IF(Tabla1[[#This Row],[FECHA EJEC.]]="","",HOUR(Tabla1[[#This Row],[HORA TERMINO]]-Tabla1[[#This Row],[HORA INICIO]])+MINUTE(Tabla1[[#This Row],[HORA TERMINO]]-Tabla1[[#This Row],[HORA INICIO]])/60)</f>
        <v>4.3833333333333337</v>
      </c>
      <c r="O1371" s="1" t="str">
        <f ca="1">IF(AND(K1371=I1371,J1371="CONFORME"),"FECHA CUMPLIDA",IF(J1371="STAND BY","STAND BY",IF(J1371=""," ",IF(Tabla1[[#This Row],[FECHA EJEC.]]="","PENDIENTE",CONCATENATE("RETRASO DE ",(K1371-I1371)," DIAS")))))</f>
        <v>FECHA CUMPLIDA</v>
      </c>
      <c r="P1371" s="2" t="str">
        <f ca="1">VLOOKUP(MONTH(Tabla1[[#This Row],[FECHA PROG.]]),Tabla2[],2,0)</f>
        <v>Mar</v>
      </c>
      <c r="Q1371" s="1">
        <f ca="1">YEAR(Tabla1[[#This Row],[FECHA PROG.]])</f>
        <v>2018</v>
      </c>
      <c r="R1371" s="8">
        <f ca="1">360-SUMIFS(Tabla1[HORAS],Tabla1[MÁQUINA],Tabla1[[#This Row],[MÁQUINA]],Tabla1[AÑO],Tabla1[[#This Row],[AÑO]],Tabla1[MES],Tabla1[[#This Row],[MES]])</f>
        <v>341.0333333333333</v>
      </c>
      <c r="S1371" s="17">
        <f ca="1">Tabla1[[#This Row],[HORAS DISPONIBLES]]/360</f>
        <v>0.94731481481481472</v>
      </c>
    </row>
    <row r="1372" spans="1:19" x14ac:dyDescent="0.2">
      <c r="A1372" s="1" t="s">
        <v>135</v>
      </c>
      <c r="B1372" s="1" t="s">
        <v>27</v>
      </c>
      <c r="C1372" s="1" t="str">
        <f ca="1">VLOOKUP(RANDBETWEEN(1,13),Tablas!$N$7:$O$19,2,0)</f>
        <v>DRAGALINA</v>
      </c>
      <c r="D1372" s="1" t="s">
        <v>12</v>
      </c>
      <c r="E1372" s="1" t="s">
        <v>13</v>
      </c>
      <c r="F1372" s="1">
        <v>107</v>
      </c>
      <c r="G1372" s="1" t="s">
        <v>14</v>
      </c>
      <c r="H1372" s="1">
        <v>1420</v>
      </c>
      <c r="I1372" s="2">
        <f t="shared" ca="1" si="21"/>
        <v>43411</v>
      </c>
      <c r="J1372" s="1" t="str">
        <f ca="1">IFERROR(IF(YEAR(Tabla1[[#This Row],[FECHA EJEC.]])&gt;0,"CONFORME","STANDBY"),"PENDIENTE")</f>
        <v>CONFORME</v>
      </c>
      <c r="K1372" s="2">
        <f ca="1">IF(VLOOKUP(RANDBETWEEN(1,20),Tablas!$Q$6:$R$25,2,0)=0,"",Tabla1[[#This Row],[FECHA PROG.]]+VLOOKUP(RANDBETWEEN(1,20),Tablas!$Q$6:$R$25,2,0))</f>
        <v>43412</v>
      </c>
      <c r="L1372" s="7">
        <f ca="1">IF(Tabla1[[#This Row],[FECHA EJEC.]]="","",TIME(RANDBETWEEN(9,15),RANDBETWEEN(10,40),0))</f>
        <v>0.6430555555555556</v>
      </c>
      <c r="M1372" s="7">
        <f ca="1">IF(Tabla1[[#This Row],[FECHA EJEC.]]="","",Tabla1[[#This Row],[HORA INICIO]]+TIME(RANDBETWEEN(1,4),RANDBETWEEN(10,30),0))</f>
        <v>0.82291666666666674</v>
      </c>
      <c r="N1372" s="8">
        <f ca="1">IF(Tabla1[[#This Row],[FECHA EJEC.]]="","",HOUR(Tabla1[[#This Row],[HORA TERMINO]]-Tabla1[[#This Row],[HORA INICIO]])+MINUTE(Tabla1[[#This Row],[HORA TERMINO]]-Tabla1[[#This Row],[HORA INICIO]])/60)</f>
        <v>4.3166666666666664</v>
      </c>
      <c r="O1372" s="1" t="str">
        <f ca="1">IF(AND(K1372=I1372,J1372="CONFORME"),"FECHA CUMPLIDA",IF(J1372="STAND BY","STAND BY",IF(J1372=""," ",IF(Tabla1[[#This Row],[FECHA EJEC.]]="","PENDIENTE",CONCATENATE("RETRASO DE ",(K1372-I1372)," DIAS")))))</f>
        <v>RETRASO DE 1 DIAS</v>
      </c>
      <c r="P1372" s="2" t="str">
        <f ca="1">VLOOKUP(MONTH(Tabla1[[#This Row],[FECHA PROG.]]),Tabla2[],2,0)</f>
        <v>Nov</v>
      </c>
      <c r="Q1372" s="1">
        <f ca="1">YEAR(Tabla1[[#This Row],[FECHA PROG.]])</f>
        <v>2018</v>
      </c>
      <c r="R1372" s="8">
        <f ca="1">360-SUMIFS(Tabla1[HORAS],Tabla1[MÁQUINA],Tabla1[[#This Row],[MÁQUINA]],Tabla1[AÑO],Tabla1[[#This Row],[AÑO]],Tabla1[MES],Tabla1[[#This Row],[MES]])</f>
        <v>348.3</v>
      </c>
      <c r="S1372" s="17">
        <f ca="1">Tabla1[[#This Row],[HORAS DISPONIBLES]]/360</f>
        <v>0.96750000000000003</v>
      </c>
    </row>
    <row r="1373" spans="1:19" x14ac:dyDescent="0.2">
      <c r="A1373" s="1" t="s">
        <v>135</v>
      </c>
      <c r="B1373" s="1" t="s">
        <v>27</v>
      </c>
      <c r="C1373" s="1" t="str">
        <f ca="1">VLOOKUP(RANDBETWEEN(1,13),Tablas!$N$7:$O$19,2,0)</f>
        <v>TRACTORES</v>
      </c>
      <c r="D1373" s="1" t="s">
        <v>12</v>
      </c>
      <c r="E1373" s="1" t="s">
        <v>18</v>
      </c>
      <c r="F1373" s="1">
        <v>107</v>
      </c>
      <c r="G1373" s="1" t="s">
        <v>55</v>
      </c>
      <c r="H1373" s="1">
        <v>1911</v>
      </c>
      <c r="I1373" s="2">
        <f t="shared" ca="1" si="21"/>
        <v>43500</v>
      </c>
      <c r="J1373" s="1" t="str">
        <f ca="1">IFERROR(IF(YEAR(Tabla1[[#This Row],[FECHA EJEC.]])&gt;0,"CONFORME","STANDBY"),"PENDIENTE")</f>
        <v>CONFORME</v>
      </c>
      <c r="K1373" s="2">
        <f ca="1">IF(VLOOKUP(RANDBETWEEN(1,20),Tablas!$Q$6:$R$25,2,0)=0,"",Tabla1[[#This Row],[FECHA PROG.]]+VLOOKUP(RANDBETWEEN(1,20),Tablas!$Q$6:$R$25,2,0))</f>
        <v>43501</v>
      </c>
      <c r="L1373" s="7">
        <f ca="1">IF(Tabla1[[#This Row],[FECHA EJEC.]]="","",TIME(RANDBETWEEN(9,15),RANDBETWEEN(10,40),0))</f>
        <v>0.39652777777777776</v>
      </c>
      <c r="M1373" s="7">
        <f ca="1">IF(Tabla1[[#This Row],[FECHA EJEC.]]="","",Tabla1[[#This Row],[HORA INICIO]]+TIME(RANDBETWEEN(1,4),RANDBETWEEN(10,30),0))</f>
        <v>0.4548611111111111</v>
      </c>
      <c r="N1373" s="8">
        <f ca="1">IF(Tabla1[[#This Row],[FECHA EJEC.]]="","",HOUR(Tabla1[[#This Row],[HORA TERMINO]]-Tabla1[[#This Row],[HORA INICIO]])+MINUTE(Tabla1[[#This Row],[HORA TERMINO]]-Tabla1[[#This Row],[HORA INICIO]])/60)</f>
        <v>1.4</v>
      </c>
      <c r="O1373" s="1" t="str">
        <f ca="1">IF(AND(K1373=I1373,J1373="CONFORME"),"FECHA CUMPLIDA",IF(J1373="STAND BY","STAND BY",IF(J1373=""," ",IF(Tabla1[[#This Row],[FECHA EJEC.]]="","PENDIENTE",CONCATENATE("RETRASO DE ",(K1373-I1373)," DIAS")))))</f>
        <v>RETRASO DE 1 DIAS</v>
      </c>
      <c r="P1373" s="2" t="str">
        <f ca="1">VLOOKUP(MONTH(Tabla1[[#This Row],[FECHA PROG.]]),Tabla2[],2,0)</f>
        <v>Feb</v>
      </c>
      <c r="Q1373" s="1">
        <f ca="1">YEAR(Tabla1[[#This Row],[FECHA PROG.]])</f>
        <v>2019</v>
      </c>
      <c r="R1373" s="8">
        <f ca="1">360-SUMIFS(Tabla1[HORAS],Tabla1[MÁQUINA],Tabla1[[#This Row],[MÁQUINA]],Tabla1[AÑO],Tabla1[[#This Row],[AÑO]],Tabla1[MES],Tabla1[[#This Row],[MES]])</f>
        <v>343.5333333333333</v>
      </c>
      <c r="S1373" s="17">
        <f ca="1">Tabla1[[#This Row],[HORAS DISPONIBLES]]/360</f>
        <v>0.95425925925925914</v>
      </c>
    </row>
    <row r="1374" spans="1:19" x14ac:dyDescent="0.2">
      <c r="A1374" s="1" t="s">
        <v>188</v>
      </c>
      <c r="B1374" s="1" t="s">
        <v>35</v>
      </c>
      <c r="C1374" s="1" t="str">
        <f ca="1">VLOOKUP(RANDBETWEEN(1,13),Tablas!$N$7:$O$19,2,0)</f>
        <v>COMPACTADORA</v>
      </c>
      <c r="D1374" s="1" t="s">
        <v>12</v>
      </c>
      <c r="E1374" s="1" t="s">
        <v>13</v>
      </c>
      <c r="F1374" s="1">
        <v>106</v>
      </c>
      <c r="G1374" s="1" t="s">
        <v>14</v>
      </c>
      <c r="H1374" s="1">
        <v>1420</v>
      </c>
      <c r="I1374" s="2">
        <f t="shared" ca="1" si="21"/>
        <v>43594</v>
      </c>
      <c r="J1374" s="1" t="str">
        <f ca="1">IFERROR(IF(YEAR(Tabla1[[#This Row],[FECHA EJEC.]])&gt;0,"CONFORME","STANDBY"),"PENDIENTE")</f>
        <v>PENDIENTE</v>
      </c>
      <c r="K1374" s="2" t="str">
        <f ca="1">IF(VLOOKUP(RANDBETWEEN(1,20),Tablas!$Q$6:$R$25,2,0)=0,"",Tabla1[[#This Row],[FECHA PROG.]]+VLOOKUP(RANDBETWEEN(1,20),Tablas!$Q$6:$R$25,2,0))</f>
        <v/>
      </c>
      <c r="L1374" s="7" t="str">
        <f ca="1">IF(Tabla1[[#This Row],[FECHA EJEC.]]="","",TIME(RANDBETWEEN(9,15),RANDBETWEEN(10,40),0))</f>
        <v/>
      </c>
      <c r="M1374" s="7" t="str">
        <f ca="1">IF(Tabla1[[#This Row],[FECHA EJEC.]]="","",Tabla1[[#This Row],[HORA INICIO]]+TIME(RANDBETWEEN(1,4),RANDBETWEEN(10,30),0))</f>
        <v/>
      </c>
      <c r="N1374" s="8" t="str">
        <f ca="1">IF(Tabla1[[#This Row],[FECHA EJEC.]]="","",HOUR(Tabla1[[#This Row],[HORA TERMINO]]-Tabla1[[#This Row],[HORA INICIO]])+MINUTE(Tabla1[[#This Row],[HORA TERMINO]]-Tabla1[[#This Row],[HORA INICIO]])/60)</f>
        <v/>
      </c>
      <c r="O1374" s="1" t="str">
        <f ca="1">IF(AND(K1374=I1374,J1374="CONFORME"),"FECHA CUMPLIDA",IF(J1374="STAND BY","STAND BY",IF(J1374=""," ",IF(Tabla1[[#This Row],[FECHA EJEC.]]="","PENDIENTE",CONCATENATE("RETRASO DE ",(K1374-I1374)," DIAS")))))</f>
        <v>PENDIENTE</v>
      </c>
      <c r="P1374" s="2" t="str">
        <f ca="1">VLOOKUP(MONTH(Tabla1[[#This Row],[FECHA PROG.]]),Tabla2[],2,0)</f>
        <v>May</v>
      </c>
      <c r="Q1374" s="1">
        <f ca="1">YEAR(Tabla1[[#This Row],[FECHA PROG.]])</f>
        <v>2019</v>
      </c>
      <c r="R1374" s="8">
        <f ca="1">360-SUMIFS(Tabla1[HORAS],Tabla1[MÁQUINA],Tabla1[[#This Row],[MÁQUINA]],Tabla1[AÑO],Tabla1[[#This Row],[AÑO]],Tabla1[MES],Tabla1[[#This Row],[MES]])</f>
        <v>352.1</v>
      </c>
      <c r="S1374" s="17">
        <f ca="1">Tabla1[[#This Row],[HORAS DISPONIBLES]]/360</f>
        <v>0.97805555555555557</v>
      </c>
    </row>
    <row r="1375" spans="1:19" x14ac:dyDescent="0.2">
      <c r="A1375" s="1" t="s">
        <v>188</v>
      </c>
      <c r="B1375" s="1" t="s">
        <v>35</v>
      </c>
      <c r="C1375" s="1" t="str">
        <f ca="1">VLOOKUP(RANDBETWEEN(1,13),Tablas!$N$7:$O$19,2,0)</f>
        <v>TRACTORES</v>
      </c>
      <c r="D1375" s="1" t="s">
        <v>12</v>
      </c>
      <c r="E1375" s="1" t="s">
        <v>18</v>
      </c>
      <c r="F1375" s="1">
        <v>106</v>
      </c>
      <c r="G1375" s="1" t="s">
        <v>55</v>
      </c>
      <c r="H1375" s="1">
        <v>1911</v>
      </c>
      <c r="I1375" s="2">
        <f t="shared" ca="1" si="21"/>
        <v>43250</v>
      </c>
      <c r="J1375" s="1" t="str">
        <f ca="1">IFERROR(IF(YEAR(Tabla1[[#This Row],[FECHA EJEC.]])&gt;0,"CONFORME","STANDBY"),"PENDIENTE")</f>
        <v>CONFORME</v>
      </c>
      <c r="K1375" s="2">
        <f ca="1">IF(VLOOKUP(RANDBETWEEN(1,20),Tablas!$Q$6:$R$25,2,0)=0,"",Tabla1[[#This Row],[FECHA PROG.]]+VLOOKUP(RANDBETWEEN(1,20),Tablas!$Q$6:$R$25,2,0))</f>
        <v>43253</v>
      </c>
      <c r="L1375" s="7">
        <f ca="1">IF(Tabla1[[#This Row],[FECHA EJEC.]]="","",TIME(RANDBETWEEN(9,15),RANDBETWEEN(10,40),0))</f>
        <v>0.56458333333333333</v>
      </c>
      <c r="M1375" s="7">
        <f ca="1">IF(Tabla1[[#This Row],[FECHA EJEC.]]="","",Tabla1[[#This Row],[HORA INICIO]]+TIME(RANDBETWEEN(1,4),RANDBETWEEN(10,30),0))</f>
        <v>0.74305555555555558</v>
      </c>
      <c r="N1375" s="8">
        <f ca="1">IF(Tabla1[[#This Row],[FECHA EJEC.]]="","",HOUR(Tabla1[[#This Row],[HORA TERMINO]]-Tabla1[[#This Row],[HORA INICIO]])+MINUTE(Tabla1[[#This Row],[HORA TERMINO]]-Tabla1[[#This Row],[HORA INICIO]])/60)</f>
        <v>4.2833333333333332</v>
      </c>
      <c r="O1375" s="1" t="str">
        <f ca="1">IF(AND(K1375=I1375,J1375="CONFORME"),"FECHA CUMPLIDA",IF(J1375="STAND BY","STAND BY",IF(J1375=""," ",IF(Tabla1[[#This Row],[FECHA EJEC.]]="","PENDIENTE",CONCATENATE("RETRASO DE ",(K1375-I1375)," DIAS")))))</f>
        <v>RETRASO DE 3 DIAS</v>
      </c>
      <c r="P1375" s="2" t="str">
        <f ca="1">VLOOKUP(MONTH(Tabla1[[#This Row],[FECHA PROG.]]),Tabla2[],2,0)</f>
        <v>May</v>
      </c>
      <c r="Q1375" s="1">
        <f ca="1">YEAR(Tabla1[[#This Row],[FECHA PROG.]])</f>
        <v>2018</v>
      </c>
      <c r="R1375" s="8">
        <f ca="1">360-SUMIFS(Tabla1[HORAS],Tabla1[MÁQUINA],Tabla1[[#This Row],[MÁQUINA]],Tabla1[AÑO],Tabla1[[#This Row],[AÑO]],Tabla1[MES],Tabla1[[#This Row],[MES]])</f>
        <v>334.56666666666666</v>
      </c>
      <c r="S1375" s="17">
        <f ca="1">Tabla1[[#This Row],[HORAS DISPONIBLES]]/360</f>
        <v>0.92935185185185187</v>
      </c>
    </row>
    <row r="1376" spans="1:19" x14ac:dyDescent="0.2">
      <c r="A1376" s="1" t="s">
        <v>145</v>
      </c>
      <c r="B1376" s="1" t="s">
        <v>39</v>
      </c>
      <c r="C1376" s="1" t="str">
        <f ca="1">VLOOKUP(RANDBETWEEN(1,13),Tablas!$N$7:$O$19,2,0)</f>
        <v>DRAGALINA</v>
      </c>
      <c r="D1376" s="1" t="s">
        <v>12</v>
      </c>
      <c r="E1376" s="1" t="s">
        <v>21</v>
      </c>
      <c r="F1376" s="1">
        <v>107</v>
      </c>
      <c r="G1376" s="1" t="s">
        <v>14</v>
      </c>
      <c r="H1376" s="1">
        <v>2171</v>
      </c>
      <c r="I1376" s="2">
        <f t="shared" ca="1" si="21"/>
        <v>43453</v>
      </c>
      <c r="J1376" s="1" t="str">
        <f ca="1">IFERROR(IF(YEAR(Tabla1[[#This Row],[FECHA EJEC.]])&gt;0,"CONFORME","STANDBY"),"PENDIENTE")</f>
        <v>CONFORME</v>
      </c>
      <c r="K1376" s="2">
        <f ca="1">IF(VLOOKUP(RANDBETWEEN(1,20),Tablas!$Q$6:$R$25,2,0)=0,"",Tabla1[[#This Row],[FECHA PROG.]]+VLOOKUP(RANDBETWEEN(1,20),Tablas!$Q$6:$R$25,2,0))</f>
        <v>43455</v>
      </c>
      <c r="L1376" s="7">
        <f ca="1">IF(Tabla1[[#This Row],[FECHA EJEC.]]="","",TIME(RANDBETWEEN(9,15),RANDBETWEEN(10,40),0))</f>
        <v>0.52430555555555558</v>
      </c>
      <c r="M1376" s="7">
        <f ca="1">IF(Tabla1[[#This Row],[FECHA EJEC.]]="","",Tabla1[[#This Row],[HORA INICIO]]+TIME(RANDBETWEEN(1,4),RANDBETWEEN(10,30),0))</f>
        <v>0.66250000000000009</v>
      </c>
      <c r="N1376" s="8">
        <f ca="1">IF(Tabla1[[#This Row],[FECHA EJEC.]]="","",HOUR(Tabla1[[#This Row],[HORA TERMINO]]-Tabla1[[#This Row],[HORA INICIO]])+MINUTE(Tabla1[[#This Row],[HORA TERMINO]]-Tabla1[[#This Row],[HORA INICIO]])/60)</f>
        <v>3.3166666666666664</v>
      </c>
      <c r="O1376" s="1" t="str">
        <f ca="1">IF(AND(K1376=I1376,J1376="CONFORME"),"FECHA CUMPLIDA",IF(J1376="STAND BY","STAND BY",IF(J1376=""," ",IF(Tabla1[[#This Row],[FECHA EJEC.]]="","PENDIENTE",CONCATENATE("RETRASO DE ",(K1376-I1376)," DIAS")))))</f>
        <v>RETRASO DE 2 DIAS</v>
      </c>
      <c r="P1376" s="2" t="str">
        <f ca="1">VLOOKUP(MONTH(Tabla1[[#This Row],[FECHA PROG.]]),Tabla2[],2,0)</f>
        <v>Dic</v>
      </c>
      <c r="Q1376" s="1">
        <f ca="1">YEAR(Tabla1[[#This Row],[FECHA PROG.]])</f>
        <v>2018</v>
      </c>
      <c r="R1376" s="8">
        <f ca="1">360-SUMIFS(Tabla1[HORAS],Tabla1[MÁQUINA],Tabla1[[#This Row],[MÁQUINA]],Tabla1[AÑO],Tabla1[[#This Row],[AÑO]],Tabla1[MES],Tabla1[[#This Row],[MES]])</f>
        <v>352.1</v>
      </c>
      <c r="S1376" s="17">
        <f ca="1">Tabla1[[#This Row],[HORAS DISPONIBLES]]/360</f>
        <v>0.97805555555555557</v>
      </c>
    </row>
    <row r="1377" spans="1:19" x14ac:dyDescent="0.2">
      <c r="A1377" s="1" t="s">
        <v>149</v>
      </c>
      <c r="B1377" s="1" t="s">
        <v>45</v>
      </c>
      <c r="C1377" s="1" t="str">
        <f ca="1">VLOOKUP(RANDBETWEEN(1,13),Tablas!$N$7:$O$19,2,0)</f>
        <v>MOTOTRAILLA</v>
      </c>
      <c r="D1377" s="1" t="s">
        <v>12</v>
      </c>
      <c r="E1377" s="1" t="s">
        <v>24</v>
      </c>
      <c r="F1377" s="1">
        <v>201</v>
      </c>
      <c r="G1377" s="1" t="s">
        <v>25</v>
      </c>
      <c r="H1377" s="1">
        <v>1168</v>
      </c>
      <c r="I1377" s="2">
        <f t="shared" ca="1" si="21"/>
        <v>43575</v>
      </c>
      <c r="J1377" s="1" t="str">
        <f ca="1">IFERROR(IF(YEAR(Tabla1[[#This Row],[FECHA EJEC.]])&gt;0,"CONFORME","STANDBY"),"PENDIENTE")</f>
        <v>CONFORME</v>
      </c>
      <c r="K1377" s="2">
        <f ca="1">IF(VLOOKUP(RANDBETWEEN(1,20),Tablas!$Q$6:$R$25,2,0)=0,"",Tabla1[[#This Row],[FECHA PROG.]]+VLOOKUP(RANDBETWEEN(1,20),Tablas!$Q$6:$R$25,2,0))</f>
        <v>43579</v>
      </c>
      <c r="L1377" s="7">
        <f ca="1">IF(Tabla1[[#This Row],[FECHA EJEC.]]="","",TIME(RANDBETWEEN(9,15),RANDBETWEEN(10,40),0))</f>
        <v>0.38472222222222224</v>
      </c>
      <c r="M1377" s="7">
        <f ca="1">IF(Tabla1[[#This Row],[FECHA EJEC.]]="","",Tabla1[[#This Row],[HORA INICIO]]+TIME(RANDBETWEEN(1,4),RANDBETWEEN(10,30),0))</f>
        <v>0.56875000000000009</v>
      </c>
      <c r="N1377" s="8">
        <f ca="1">IF(Tabla1[[#This Row],[FECHA EJEC.]]="","",HOUR(Tabla1[[#This Row],[HORA TERMINO]]-Tabla1[[#This Row],[HORA INICIO]])+MINUTE(Tabla1[[#This Row],[HORA TERMINO]]-Tabla1[[#This Row],[HORA INICIO]])/60)</f>
        <v>4.416666666666667</v>
      </c>
      <c r="O1377" s="1" t="str">
        <f ca="1">IF(AND(K1377=I1377,J1377="CONFORME"),"FECHA CUMPLIDA",IF(J1377="STAND BY","STAND BY",IF(J1377=""," ",IF(Tabla1[[#This Row],[FECHA EJEC.]]="","PENDIENTE",CONCATENATE("RETRASO DE ",(K1377-I1377)," DIAS")))))</f>
        <v>RETRASO DE 4 DIAS</v>
      </c>
      <c r="P1377" s="2" t="str">
        <f ca="1">VLOOKUP(MONTH(Tabla1[[#This Row],[FECHA PROG.]]),Tabla2[],2,0)</f>
        <v>Abr</v>
      </c>
      <c r="Q1377" s="1">
        <f ca="1">YEAR(Tabla1[[#This Row],[FECHA PROG.]])</f>
        <v>2019</v>
      </c>
      <c r="R1377" s="8">
        <f ca="1">360-SUMIFS(Tabla1[HORAS],Tabla1[MÁQUINA],Tabla1[[#This Row],[MÁQUINA]],Tabla1[AÑO],Tabla1[[#This Row],[AÑO]],Tabla1[MES],Tabla1[[#This Row],[MES]])</f>
        <v>348.71666666666664</v>
      </c>
      <c r="S1377" s="17">
        <f ca="1">Tabla1[[#This Row],[HORAS DISPONIBLES]]/360</f>
        <v>0.96865740740740736</v>
      </c>
    </row>
    <row r="1378" spans="1:19" x14ac:dyDescent="0.2">
      <c r="A1378" s="1" t="s">
        <v>151</v>
      </c>
      <c r="B1378" s="1" t="s">
        <v>49</v>
      </c>
      <c r="C1378" s="1" t="str">
        <f ca="1">VLOOKUP(RANDBETWEEN(1,13),Tablas!$N$7:$O$19,2,0)</f>
        <v>PAVIMENTADORA</v>
      </c>
      <c r="D1378" s="1" t="s">
        <v>12</v>
      </c>
      <c r="E1378" s="1" t="s">
        <v>13</v>
      </c>
      <c r="F1378" s="1">
        <v>107</v>
      </c>
      <c r="G1378" s="1" t="s">
        <v>14</v>
      </c>
      <c r="H1378" s="1">
        <v>1420</v>
      </c>
      <c r="I1378" s="2">
        <f t="shared" ca="1" si="21"/>
        <v>43194</v>
      </c>
      <c r="J1378" s="1" t="str">
        <f ca="1">IFERROR(IF(YEAR(Tabla1[[#This Row],[FECHA EJEC.]])&gt;0,"CONFORME","STANDBY"),"PENDIENTE")</f>
        <v>CONFORME</v>
      </c>
      <c r="K1378" s="2">
        <f ca="1">IF(VLOOKUP(RANDBETWEEN(1,20),Tablas!$Q$6:$R$25,2,0)=0,"",Tabla1[[#This Row],[FECHA PROG.]]+VLOOKUP(RANDBETWEEN(1,20),Tablas!$Q$6:$R$25,2,0))</f>
        <v>43194</v>
      </c>
      <c r="L1378" s="7">
        <f ca="1">IF(Tabla1[[#This Row],[FECHA EJEC.]]="","",TIME(RANDBETWEEN(9,15),RANDBETWEEN(10,40),0))</f>
        <v>0.59513888888888888</v>
      </c>
      <c r="M1378" s="7">
        <f ca="1">IF(Tabla1[[#This Row],[FECHA EJEC.]]="","",Tabla1[[#This Row],[HORA INICIO]]+TIME(RANDBETWEEN(1,4),RANDBETWEEN(10,30),0))</f>
        <v>0.77152777777777781</v>
      </c>
      <c r="N1378" s="8">
        <f ca="1">IF(Tabla1[[#This Row],[FECHA EJEC.]]="","",HOUR(Tabla1[[#This Row],[HORA TERMINO]]-Tabla1[[#This Row],[HORA INICIO]])+MINUTE(Tabla1[[#This Row],[HORA TERMINO]]-Tabla1[[#This Row],[HORA INICIO]])/60)</f>
        <v>4.2333333333333334</v>
      </c>
      <c r="O1378" s="1" t="str">
        <f ca="1">IF(AND(K1378=I1378,J1378="CONFORME"),"FECHA CUMPLIDA",IF(J1378="STAND BY","STAND BY",IF(J1378=""," ",IF(Tabla1[[#This Row],[FECHA EJEC.]]="","PENDIENTE",CONCATENATE("RETRASO DE ",(K1378-I1378)," DIAS")))))</f>
        <v>FECHA CUMPLIDA</v>
      </c>
      <c r="P1378" s="2" t="str">
        <f ca="1">VLOOKUP(MONTH(Tabla1[[#This Row],[FECHA PROG.]]),Tabla2[],2,0)</f>
        <v>Abr</v>
      </c>
      <c r="Q1378" s="1">
        <f ca="1">YEAR(Tabla1[[#This Row],[FECHA PROG.]])</f>
        <v>2018</v>
      </c>
      <c r="R1378" s="8">
        <f ca="1">360-SUMIFS(Tabla1[HORAS],Tabla1[MÁQUINA],Tabla1[[#This Row],[MÁQUINA]],Tabla1[AÑO],Tabla1[[#This Row],[AÑO]],Tabla1[MES],Tabla1[[#This Row],[MES]])</f>
        <v>342.7833333333333</v>
      </c>
      <c r="S1378" s="17">
        <f ca="1">Tabla1[[#This Row],[HORAS DISPONIBLES]]/360</f>
        <v>0.95217592592592581</v>
      </c>
    </row>
    <row r="1379" spans="1:19" x14ac:dyDescent="0.2">
      <c r="A1379" s="1" t="s">
        <v>154</v>
      </c>
      <c r="B1379" s="1" t="s">
        <v>79</v>
      </c>
      <c r="C1379" s="1" t="str">
        <f ca="1">VLOOKUP(RANDBETWEEN(1,13),Tablas!$N$7:$O$19,2,0)</f>
        <v>CARGADORA</v>
      </c>
      <c r="E1379" s="1" t="s">
        <v>18</v>
      </c>
      <c r="F1379" s="1">
        <v>107</v>
      </c>
      <c r="G1379" s="1" t="s">
        <v>106</v>
      </c>
      <c r="H1379" s="1">
        <v>2171</v>
      </c>
      <c r="I1379" s="2">
        <f t="shared" ca="1" si="21"/>
        <v>43356</v>
      </c>
      <c r="J1379" s="1" t="str">
        <f ca="1">IFERROR(IF(YEAR(Tabla1[[#This Row],[FECHA EJEC.]])&gt;0,"CONFORME","STANDBY"),"PENDIENTE")</f>
        <v>CONFORME</v>
      </c>
      <c r="K1379" s="2">
        <f ca="1">IF(VLOOKUP(RANDBETWEEN(1,20),Tablas!$Q$6:$R$25,2,0)=0,"",Tabla1[[#This Row],[FECHA PROG.]]+VLOOKUP(RANDBETWEEN(1,20),Tablas!$Q$6:$R$25,2,0))</f>
        <v>43360</v>
      </c>
      <c r="L1379" s="7">
        <f ca="1">IF(Tabla1[[#This Row],[FECHA EJEC.]]="","",TIME(RANDBETWEEN(9,15),RANDBETWEEN(10,40),0))</f>
        <v>0.47499999999999998</v>
      </c>
      <c r="M1379" s="7">
        <f ca="1">IF(Tabla1[[#This Row],[FECHA EJEC.]]="","",Tabla1[[#This Row],[HORA INICIO]]+TIME(RANDBETWEEN(1,4),RANDBETWEEN(10,30),0))</f>
        <v>0.61319444444444438</v>
      </c>
      <c r="N1379" s="8">
        <f ca="1">IF(Tabla1[[#This Row],[FECHA EJEC.]]="","",HOUR(Tabla1[[#This Row],[HORA TERMINO]]-Tabla1[[#This Row],[HORA INICIO]])+MINUTE(Tabla1[[#This Row],[HORA TERMINO]]-Tabla1[[#This Row],[HORA INICIO]])/60)</f>
        <v>3.3166666666666664</v>
      </c>
      <c r="O1379" s="1" t="str">
        <f ca="1">IF(AND(K1379=I1379,J1379="CONFORME"),"FECHA CUMPLIDA",IF(J1379="STAND BY","STAND BY",IF(J1379=""," ",IF(Tabla1[[#This Row],[FECHA EJEC.]]="","PENDIENTE",CONCATENATE("RETRASO DE ",(K1379-I1379)," DIAS")))))</f>
        <v>RETRASO DE 4 DIAS</v>
      </c>
      <c r="P1379" s="2" t="str">
        <f ca="1">VLOOKUP(MONTH(Tabla1[[#This Row],[FECHA PROG.]]),Tabla2[],2,0)</f>
        <v>Set</v>
      </c>
      <c r="Q1379" s="1">
        <f ca="1">YEAR(Tabla1[[#This Row],[FECHA PROG.]])</f>
        <v>2018</v>
      </c>
      <c r="R1379" s="8">
        <f ca="1">360-SUMIFS(Tabla1[HORAS],Tabla1[MÁQUINA],Tabla1[[#This Row],[MÁQUINA]],Tabla1[AÑO],Tabla1[[#This Row],[AÑO]],Tabla1[MES],Tabla1[[#This Row],[MES]])</f>
        <v>351.53333333333336</v>
      </c>
      <c r="S1379" s="17">
        <f ca="1">Tabla1[[#This Row],[HORAS DISPONIBLES]]/360</f>
        <v>0.97648148148148151</v>
      </c>
    </row>
    <row r="1380" spans="1:19" x14ac:dyDescent="0.2">
      <c r="A1380" s="1" t="s">
        <v>139</v>
      </c>
      <c r="B1380" s="1" t="s">
        <v>28</v>
      </c>
      <c r="C1380" s="1" t="str">
        <f ca="1">VLOOKUP(RANDBETWEEN(1,13),Tablas!$N$7:$O$19,2,0)</f>
        <v>MOTOTRAILLA</v>
      </c>
      <c r="D1380" s="1" t="s">
        <v>12</v>
      </c>
      <c r="E1380" s="1" t="s">
        <v>18</v>
      </c>
      <c r="F1380" s="1">
        <v>106</v>
      </c>
      <c r="G1380" s="1" t="s">
        <v>55</v>
      </c>
      <c r="H1380" s="1">
        <v>1911</v>
      </c>
      <c r="I1380" s="2">
        <f t="shared" ca="1" si="21"/>
        <v>43425</v>
      </c>
      <c r="J1380" s="1" t="str">
        <f ca="1">IFERROR(IF(YEAR(Tabla1[[#This Row],[FECHA EJEC.]])&gt;0,"CONFORME","STANDBY"),"PENDIENTE")</f>
        <v>CONFORME</v>
      </c>
      <c r="K1380" s="2">
        <f ca="1">IF(VLOOKUP(RANDBETWEEN(1,20),Tablas!$Q$6:$R$25,2,0)=0,"",Tabla1[[#This Row],[FECHA PROG.]]+VLOOKUP(RANDBETWEEN(1,20),Tablas!$Q$6:$R$25,2,0))</f>
        <v>43429</v>
      </c>
      <c r="L1380" s="7">
        <f ca="1">IF(Tabla1[[#This Row],[FECHA EJEC.]]="","",TIME(RANDBETWEEN(9,15),RANDBETWEEN(10,40),0))</f>
        <v>0.6333333333333333</v>
      </c>
      <c r="M1380" s="7">
        <f ca="1">IF(Tabla1[[#This Row],[FECHA EJEC.]]="","",Tabla1[[#This Row],[HORA INICIO]]+TIME(RANDBETWEEN(1,4),RANDBETWEEN(10,30),0))</f>
        <v>0.7270833333333333</v>
      </c>
      <c r="N1380" s="8">
        <f ca="1">IF(Tabla1[[#This Row],[FECHA EJEC.]]="","",HOUR(Tabla1[[#This Row],[HORA TERMINO]]-Tabla1[[#This Row],[HORA INICIO]])+MINUTE(Tabla1[[#This Row],[HORA TERMINO]]-Tabla1[[#This Row],[HORA INICIO]])/60)</f>
        <v>2.25</v>
      </c>
      <c r="O1380" s="1" t="str">
        <f ca="1">IF(AND(K1380=I1380,J1380="CONFORME"),"FECHA CUMPLIDA",IF(J1380="STAND BY","STAND BY",IF(J1380=""," ",IF(Tabla1[[#This Row],[FECHA EJEC.]]="","PENDIENTE",CONCATENATE("RETRASO DE ",(K1380-I1380)," DIAS")))))</f>
        <v>RETRASO DE 4 DIAS</v>
      </c>
      <c r="P1380" s="2" t="str">
        <f ca="1">VLOOKUP(MONTH(Tabla1[[#This Row],[FECHA PROG.]]),Tabla2[],2,0)</f>
        <v>Nov</v>
      </c>
      <c r="Q1380" s="1">
        <f ca="1">YEAR(Tabla1[[#This Row],[FECHA PROG.]])</f>
        <v>2018</v>
      </c>
      <c r="R1380" s="8">
        <f ca="1">360-SUMIFS(Tabla1[HORAS],Tabla1[MÁQUINA],Tabla1[[#This Row],[MÁQUINA]],Tabla1[AÑO],Tabla1[[#This Row],[AÑO]],Tabla1[MES],Tabla1[[#This Row],[MES]])</f>
        <v>321.14999999999998</v>
      </c>
      <c r="S1380" s="17">
        <f ca="1">Tabla1[[#This Row],[HORAS DISPONIBLES]]/360</f>
        <v>0.89208333333333323</v>
      </c>
    </row>
    <row r="1381" spans="1:19" x14ac:dyDescent="0.2">
      <c r="A1381" s="1" t="s">
        <v>139</v>
      </c>
      <c r="B1381" s="1" t="s">
        <v>28</v>
      </c>
      <c r="C1381" s="1" t="str">
        <f ca="1">VLOOKUP(RANDBETWEEN(1,13),Tablas!$N$7:$O$19,2,0)</f>
        <v>LAS VOLQUETAS</v>
      </c>
      <c r="D1381" s="1" t="s">
        <v>12</v>
      </c>
      <c r="E1381" s="1" t="s">
        <v>13</v>
      </c>
      <c r="F1381" s="1">
        <v>106</v>
      </c>
      <c r="G1381" s="1" t="s">
        <v>29</v>
      </c>
      <c r="H1381" s="1">
        <v>908</v>
      </c>
      <c r="I1381" s="2">
        <f t="shared" ca="1" si="21"/>
        <v>43117</v>
      </c>
      <c r="J1381" s="1" t="str">
        <f ca="1">IFERROR(IF(YEAR(Tabla1[[#This Row],[FECHA EJEC.]])&gt;0,"CONFORME","STANDBY"),"PENDIENTE")</f>
        <v>CONFORME</v>
      </c>
      <c r="K1381" s="2">
        <f ca="1">IF(VLOOKUP(RANDBETWEEN(1,20),Tablas!$Q$6:$R$25,2,0)=0,"",Tabla1[[#This Row],[FECHA PROG.]]+VLOOKUP(RANDBETWEEN(1,20),Tablas!$Q$6:$R$25,2,0))</f>
        <v>43121</v>
      </c>
      <c r="L1381" s="7">
        <f ca="1">IF(Tabla1[[#This Row],[FECHA EJEC.]]="","",TIME(RANDBETWEEN(9,15),RANDBETWEEN(10,40),0))</f>
        <v>0.5180555555555556</v>
      </c>
      <c r="M1381" s="7">
        <f ca="1">IF(Tabla1[[#This Row],[FECHA EJEC.]]="","",Tabla1[[#This Row],[HORA INICIO]]+TIME(RANDBETWEEN(1,4),RANDBETWEEN(10,30),0))</f>
        <v>0.69305555555555554</v>
      </c>
      <c r="N1381" s="8">
        <f ca="1">IF(Tabla1[[#This Row],[FECHA EJEC.]]="","",HOUR(Tabla1[[#This Row],[HORA TERMINO]]-Tabla1[[#This Row],[HORA INICIO]])+MINUTE(Tabla1[[#This Row],[HORA TERMINO]]-Tabla1[[#This Row],[HORA INICIO]])/60)</f>
        <v>4.2</v>
      </c>
      <c r="O1381" s="1" t="str">
        <f ca="1">IF(AND(K1381=I1381,J1381="CONFORME"),"FECHA CUMPLIDA",IF(J1381="STAND BY","STAND BY",IF(J1381=""," ",IF(Tabla1[[#This Row],[FECHA EJEC.]]="","PENDIENTE",CONCATENATE("RETRASO DE ",(K1381-I1381)," DIAS")))))</f>
        <v>RETRASO DE 4 DIAS</v>
      </c>
      <c r="P1381" s="2" t="str">
        <f ca="1">VLOOKUP(MONTH(Tabla1[[#This Row],[FECHA PROG.]]),Tabla2[],2,0)</f>
        <v>Ene</v>
      </c>
      <c r="Q1381" s="1">
        <f ca="1">YEAR(Tabla1[[#This Row],[FECHA PROG.]])</f>
        <v>2018</v>
      </c>
      <c r="R1381" s="8">
        <f ca="1">360-SUMIFS(Tabla1[HORAS],Tabla1[MÁQUINA],Tabla1[[#This Row],[MÁQUINA]],Tabla1[AÑO],Tabla1[[#This Row],[AÑO]],Tabla1[MES],Tabla1[[#This Row],[MES]])</f>
        <v>310.14999999999998</v>
      </c>
      <c r="S1381" s="17">
        <f ca="1">Tabla1[[#This Row],[HORAS DISPONIBLES]]/360</f>
        <v>0.86152777777777767</v>
      </c>
    </row>
    <row r="1382" spans="1:19" x14ac:dyDescent="0.2">
      <c r="A1382" s="1" t="s">
        <v>144</v>
      </c>
      <c r="B1382" s="1" t="s">
        <v>36</v>
      </c>
      <c r="C1382" s="1" t="str">
        <f ca="1">VLOOKUP(RANDBETWEEN(1,13),Tablas!$N$7:$O$19,2,0)</f>
        <v>MOTONIVELADORA</v>
      </c>
      <c r="D1382" s="1" t="s">
        <v>12</v>
      </c>
      <c r="E1382" s="1" t="s">
        <v>21</v>
      </c>
      <c r="F1382" s="1">
        <v>107</v>
      </c>
      <c r="G1382" s="1" t="s">
        <v>14</v>
      </c>
      <c r="H1382" s="1">
        <v>2171</v>
      </c>
      <c r="I1382" s="2">
        <f t="shared" ca="1" si="21"/>
        <v>43178</v>
      </c>
      <c r="J1382" s="1" t="str">
        <f ca="1">IFERROR(IF(YEAR(Tabla1[[#This Row],[FECHA EJEC.]])&gt;0,"CONFORME","STANDBY"),"PENDIENTE")</f>
        <v>CONFORME</v>
      </c>
      <c r="K1382" s="2">
        <f ca="1">IF(VLOOKUP(RANDBETWEEN(1,20),Tablas!$Q$6:$R$25,2,0)=0,"",Tabla1[[#This Row],[FECHA PROG.]]+VLOOKUP(RANDBETWEEN(1,20),Tablas!$Q$6:$R$25,2,0))</f>
        <v>43180</v>
      </c>
      <c r="L1382" s="7">
        <f ca="1">IF(Tabla1[[#This Row],[FECHA EJEC.]]="","",TIME(RANDBETWEEN(9,15),RANDBETWEEN(10,40),0))</f>
        <v>0.40208333333333335</v>
      </c>
      <c r="M1382" s="7">
        <f ca="1">IF(Tabla1[[#This Row],[FECHA EJEC.]]="","",Tabla1[[#This Row],[HORA INICIO]]+TIME(RANDBETWEEN(1,4),RANDBETWEEN(10,30),0))</f>
        <v>0.54166666666666674</v>
      </c>
      <c r="N1382" s="8">
        <f ca="1">IF(Tabla1[[#This Row],[FECHA EJEC.]]="","",HOUR(Tabla1[[#This Row],[HORA TERMINO]]-Tabla1[[#This Row],[HORA INICIO]])+MINUTE(Tabla1[[#This Row],[HORA TERMINO]]-Tabla1[[#This Row],[HORA INICIO]])/60)</f>
        <v>3.35</v>
      </c>
      <c r="O1382" s="1" t="str">
        <f ca="1">IF(AND(K1382=I1382,J1382="CONFORME"),"FECHA CUMPLIDA",IF(J1382="STAND BY","STAND BY",IF(J1382=""," ",IF(Tabla1[[#This Row],[FECHA EJEC.]]="","PENDIENTE",CONCATENATE("RETRASO DE ",(K1382-I1382)," DIAS")))))</f>
        <v>RETRASO DE 2 DIAS</v>
      </c>
      <c r="P1382" s="2" t="str">
        <f ca="1">VLOOKUP(MONTH(Tabla1[[#This Row],[FECHA PROG.]]),Tabla2[],2,0)</f>
        <v>Mar</v>
      </c>
      <c r="Q1382" s="1">
        <f ca="1">YEAR(Tabla1[[#This Row],[FECHA PROG.]])</f>
        <v>2018</v>
      </c>
      <c r="R1382" s="8">
        <f ca="1">360-SUMIFS(Tabla1[HORAS],Tabla1[MÁQUINA],Tabla1[[#This Row],[MÁQUINA]],Tabla1[AÑO],Tabla1[[#This Row],[AÑO]],Tabla1[MES],Tabla1[[#This Row],[MES]])</f>
        <v>344.13333333333333</v>
      </c>
      <c r="S1382" s="17">
        <f ca="1">Tabla1[[#This Row],[HORAS DISPONIBLES]]/360</f>
        <v>0.95592592592592596</v>
      </c>
    </row>
    <row r="1383" spans="1:19" x14ac:dyDescent="0.2">
      <c r="A1383" s="1" t="s">
        <v>150</v>
      </c>
      <c r="B1383" s="1" t="s">
        <v>46</v>
      </c>
      <c r="C1383" s="1" t="str">
        <f ca="1">VLOOKUP(RANDBETWEEN(1,13),Tablas!$N$7:$O$19,2,0)</f>
        <v>EXCAVADORA</v>
      </c>
      <c r="D1383" s="1" t="s">
        <v>12</v>
      </c>
      <c r="E1383" s="1" t="s">
        <v>24</v>
      </c>
      <c r="F1383" s="1">
        <v>201</v>
      </c>
      <c r="G1383" s="1" t="s">
        <v>25</v>
      </c>
      <c r="H1383" s="1">
        <v>1168</v>
      </c>
      <c r="I1383" s="2">
        <f t="shared" ca="1" si="21"/>
        <v>43358</v>
      </c>
      <c r="J1383" s="1" t="str">
        <f ca="1">IFERROR(IF(YEAR(Tabla1[[#This Row],[FECHA EJEC.]])&gt;0,"CONFORME","STANDBY"),"PENDIENTE")</f>
        <v>PENDIENTE</v>
      </c>
      <c r="K1383" s="2" t="str">
        <f ca="1">IF(VLOOKUP(RANDBETWEEN(1,20),Tablas!$Q$6:$R$25,2,0)=0,"",Tabla1[[#This Row],[FECHA PROG.]]+VLOOKUP(RANDBETWEEN(1,20),Tablas!$Q$6:$R$25,2,0))</f>
        <v/>
      </c>
      <c r="L1383" s="7" t="str">
        <f ca="1">IF(Tabla1[[#This Row],[FECHA EJEC.]]="","",TIME(RANDBETWEEN(9,15),RANDBETWEEN(10,40),0))</f>
        <v/>
      </c>
      <c r="M1383" s="7" t="str">
        <f ca="1">IF(Tabla1[[#This Row],[FECHA EJEC.]]="","",Tabla1[[#This Row],[HORA INICIO]]+TIME(RANDBETWEEN(1,4),RANDBETWEEN(10,30),0))</f>
        <v/>
      </c>
      <c r="N1383" s="8" t="str">
        <f ca="1">IF(Tabla1[[#This Row],[FECHA EJEC.]]="","",HOUR(Tabla1[[#This Row],[HORA TERMINO]]-Tabla1[[#This Row],[HORA INICIO]])+MINUTE(Tabla1[[#This Row],[HORA TERMINO]]-Tabla1[[#This Row],[HORA INICIO]])/60)</f>
        <v/>
      </c>
      <c r="O1383" s="1" t="str">
        <f ca="1">IF(AND(K1383=I1383,J1383="CONFORME"),"FECHA CUMPLIDA",IF(J1383="STAND BY","STAND BY",IF(J1383=""," ",IF(Tabla1[[#This Row],[FECHA EJEC.]]="","PENDIENTE",CONCATENATE("RETRASO DE ",(K1383-I1383)," DIAS")))))</f>
        <v>PENDIENTE</v>
      </c>
      <c r="P1383" s="2" t="str">
        <f ca="1">VLOOKUP(MONTH(Tabla1[[#This Row],[FECHA PROG.]]),Tabla2[],2,0)</f>
        <v>Set</v>
      </c>
      <c r="Q1383" s="1">
        <f ca="1">YEAR(Tabla1[[#This Row],[FECHA PROG.]])</f>
        <v>2018</v>
      </c>
      <c r="R1383" s="8">
        <f ca="1">360-SUMIFS(Tabla1[HORAS],Tabla1[MÁQUINA],Tabla1[[#This Row],[MÁQUINA]],Tabla1[AÑO],Tabla1[[#This Row],[AÑO]],Tabla1[MES],Tabla1[[#This Row],[MES]])</f>
        <v>360</v>
      </c>
      <c r="S1383" s="17">
        <f ca="1">Tabla1[[#This Row],[HORAS DISPONIBLES]]/360</f>
        <v>1</v>
      </c>
    </row>
    <row r="1384" spans="1:19" x14ac:dyDescent="0.2">
      <c r="A1384" s="1" t="s">
        <v>141</v>
      </c>
      <c r="B1384" s="1" t="s">
        <v>50</v>
      </c>
      <c r="C1384" s="1" t="str">
        <f ca="1">VLOOKUP(RANDBETWEEN(1,13),Tablas!$N$7:$O$19,2,0)</f>
        <v>MOTONIVELADORA</v>
      </c>
      <c r="D1384" s="1" t="s">
        <v>12</v>
      </c>
      <c r="E1384" s="1" t="s">
        <v>13</v>
      </c>
      <c r="F1384" s="1">
        <v>107</v>
      </c>
      <c r="G1384" s="1" t="s">
        <v>14</v>
      </c>
      <c r="H1384" s="1">
        <v>1420</v>
      </c>
      <c r="I1384" s="2">
        <f t="shared" ca="1" si="21"/>
        <v>43430</v>
      </c>
      <c r="J1384" s="1" t="str">
        <f ca="1">IFERROR(IF(YEAR(Tabla1[[#This Row],[FECHA EJEC.]])&gt;0,"CONFORME","STANDBY"),"PENDIENTE")</f>
        <v>CONFORME</v>
      </c>
      <c r="K1384" s="2">
        <f ca="1">IF(VLOOKUP(RANDBETWEEN(1,20),Tablas!$Q$6:$R$25,2,0)=0,"",Tabla1[[#This Row],[FECHA PROG.]]+VLOOKUP(RANDBETWEEN(1,20),Tablas!$Q$6:$R$25,2,0))</f>
        <v>43432</v>
      </c>
      <c r="L1384" s="7">
        <f ca="1">IF(Tabla1[[#This Row],[FECHA EJEC.]]="","",TIME(RANDBETWEEN(9,15),RANDBETWEEN(10,40),0))</f>
        <v>0.59305555555555556</v>
      </c>
      <c r="M1384" s="7">
        <f ca="1">IF(Tabla1[[#This Row],[FECHA EJEC.]]="","",Tabla1[[#This Row],[HORA INICIO]]+TIME(RANDBETWEEN(1,4),RANDBETWEEN(10,30),0))</f>
        <v>0.64166666666666672</v>
      </c>
      <c r="N1384" s="8">
        <f ca="1">IF(Tabla1[[#This Row],[FECHA EJEC.]]="","",HOUR(Tabla1[[#This Row],[HORA TERMINO]]-Tabla1[[#This Row],[HORA INICIO]])+MINUTE(Tabla1[[#This Row],[HORA TERMINO]]-Tabla1[[#This Row],[HORA INICIO]])/60)</f>
        <v>1.1666666666666667</v>
      </c>
      <c r="O1384" s="1" t="str">
        <f ca="1">IF(AND(K1384=I1384,J1384="CONFORME"),"FECHA CUMPLIDA",IF(J1384="STAND BY","STAND BY",IF(J1384=""," ",IF(Tabla1[[#This Row],[FECHA EJEC.]]="","PENDIENTE",CONCATENATE("RETRASO DE ",(K1384-I1384)," DIAS")))))</f>
        <v>RETRASO DE 2 DIAS</v>
      </c>
      <c r="P1384" s="2" t="str">
        <f ca="1">VLOOKUP(MONTH(Tabla1[[#This Row],[FECHA PROG.]]),Tabla2[],2,0)</f>
        <v>Nov</v>
      </c>
      <c r="Q1384" s="1">
        <f ca="1">YEAR(Tabla1[[#This Row],[FECHA PROG.]])</f>
        <v>2018</v>
      </c>
      <c r="R1384" s="8">
        <f ca="1">360-SUMIFS(Tabla1[HORAS],Tabla1[MÁQUINA],Tabla1[[#This Row],[MÁQUINA]],Tabla1[AÑO],Tabla1[[#This Row],[AÑO]],Tabla1[MES],Tabla1[[#This Row],[MES]])</f>
        <v>339.51666666666665</v>
      </c>
      <c r="S1384" s="17">
        <f ca="1">Tabla1[[#This Row],[HORAS DISPONIBLES]]/360</f>
        <v>0.9431018518518518</v>
      </c>
    </row>
    <row r="1385" spans="1:19" x14ac:dyDescent="0.2">
      <c r="A1385" s="1" t="s">
        <v>153</v>
      </c>
      <c r="B1385" s="1" t="s">
        <v>57</v>
      </c>
      <c r="C1385" s="1" t="str">
        <f ca="1">VLOOKUP(RANDBETWEEN(1,13),Tablas!$N$7:$O$19,2,0)</f>
        <v>MOTOTRAILLA</v>
      </c>
      <c r="E1385" s="1" t="s">
        <v>21</v>
      </c>
      <c r="F1385" s="1">
        <v>107</v>
      </c>
      <c r="G1385" s="1" t="s">
        <v>106</v>
      </c>
      <c r="H1385" s="1">
        <v>2171</v>
      </c>
      <c r="I1385" s="2">
        <f t="shared" ca="1" si="21"/>
        <v>43156</v>
      </c>
      <c r="J1385" s="1" t="str">
        <f ca="1">IFERROR(IF(YEAR(Tabla1[[#This Row],[FECHA EJEC.]])&gt;0,"CONFORME","STANDBY"),"PENDIENTE")</f>
        <v>CONFORME</v>
      </c>
      <c r="K1385" s="2">
        <f ca="1">IF(VLOOKUP(RANDBETWEEN(1,20),Tablas!$Q$6:$R$25,2,0)=0,"",Tabla1[[#This Row],[FECHA PROG.]]+VLOOKUP(RANDBETWEEN(1,20),Tablas!$Q$6:$R$25,2,0))</f>
        <v>43160</v>
      </c>
      <c r="L1385" s="7">
        <f ca="1">IF(Tabla1[[#This Row],[FECHA EJEC.]]="","",TIME(RANDBETWEEN(9,15),RANDBETWEEN(10,40),0))</f>
        <v>0.47222222222222221</v>
      </c>
      <c r="M1385" s="7">
        <f ca="1">IF(Tabla1[[#This Row],[FECHA EJEC.]]="","",Tabla1[[#This Row],[HORA INICIO]]+TIME(RANDBETWEEN(1,4),RANDBETWEEN(10,30),0))</f>
        <v>0.56458333333333333</v>
      </c>
      <c r="N1385" s="8">
        <f ca="1">IF(Tabla1[[#This Row],[FECHA EJEC.]]="","",HOUR(Tabla1[[#This Row],[HORA TERMINO]]-Tabla1[[#This Row],[HORA INICIO]])+MINUTE(Tabla1[[#This Row],[HORA TERMINO]]-Tabla1[[#This Row],[HORA INICIO]])/60)</f>
        <v>2.2166666666666668</v>
      </c>
      <c r="O1385" s="1" t="str">
        <f ca="1">IF(AND(K1385=I1385,J1385="CONFORME"),"FECHA CUMPLIDA",IF(J1385="STAND BY","STAND BY",IF(J1385=""," ",IF(Tabla1[[#This Row],[FECHA EJEC.]]="","PENDIENTE",CONCATENATE("RETRASO DE ",(K1385-I1385)," DIAS")))))</f>
        <v>RETRASO DE 4 DIAS</v>
      </c>
      <c r="P1385" s="2" t="str">
        <f ca="1">VLOOKUP(MONTH(Tabla1[[#This Row],[FECHA PROG.]]),Tabla2[],2,0)</f>
        <v>Feb</v>
      </c>
      <c r="Q1385" s="1">
        <f ca="1">YEAR(Tabla1[[#This Row],[FECHA PROG.]])</f>
        <v>2018</v>
      </c>
      <c r="R1385" s="8">
        <f ca="1">360-SUMIFS(Tabla1[HORAS],Tabla1[MÁQUINA],Tabla1[[#This Row],[MÁQUINA]],Tabla1[AÑO],Tabla1[[#This Row],[AÑO]],Tabla1[MES],Tabla1[[#This Row],[MES]])</f>
        <v>357.78333333333336</v>
      </c>
      <c r="S1385" s="17">
        <f ca="1">Tabla1[[#This Row],[HORAS DISPONIBLES]]/360</f>
        <v>0.99384259259259267</v>
      </c>
    </row>
    <row r="1386" spans="1:19" x14ac:dyDescent="0.2">
      <c r="A1386" s="1" t="s">
        <v>191</v>
      </c>
      <c r="B1386" s="1" t="s">
        <v>100</v>
      </c>
      <c r="C1386" s="1" t="str">
        <f ca="1">VLOOKUP(RANDBETWEEN(1,13),Tablas!$N$7:$O$19,2,0)</f>
        <v>CISTERNAS DE AGUA</v>
      </c>
      <c r="D1386" s="1" t="s">
        <v>12</v>
      </c>
      <c r="E1386" s="1" t="s">
        <v>18</v>
      </c>
      <c r="F1386" s="1">
        <v>201</v>
      </c>
      <c r="G1386" s="1" t="s">
        <v>55</v>
      </c>
      <c r="H1386" s="1">
        <v>1911</v>
      </c>
      <c r="I1386" s="2">
        <f t="shared" ca="1" si="21"/>
        <v>43109</v>
      </c>
      <c r="J1386" s="1" t="str">
        <f ca="1">IFERROR(IF(YEAR(Tabla1[[#This Row],[FECHA EJEC.]])&gt;0,"CONFORME","STANDBY"),"PENDIENTE")</f>
        <v>CONFORME</v>
      </c>
      <c r="K1386" s="2">
        <f ca="1">IF(VLOOKUP(RANDBETWEEN(1,20),Tablas!$Q$6:$R$25,2,0)=0,"",Tabla1[[#This Row],[FECHA PROG.]]+VLOOKUP(RANDBETWEEN(1,20),Tablas!$Q$6:$R$25,2,0))</f>
        <v>43109</v>
      </c>
      <c r="L1386" s="7">
        <f ca="1">IF(Tabla1[[#This Row],[FECHA EJEC.]]="","",TIME(RANDBETWEEN(9,15),RANDBETWEEN(10,40),0))</f>
        <v>0.60624999999999996</v>
      </c>
      <c r="M1386" s="7">
        <f ca="1">IF(Tabla1[[#This Row],[FECHA EJEC.]]="","",Tabla1[[#This Row],[HORA INICIO]]+TIME(RANDBETWEEN(1,4),RANDBETWEEN(10,30),0))</f>
        <v>0.70833333333333326</v>
      </c>
      <c r="N1386" s="8">
        <f ca="1">IF(Tabla1[[#This Row],[FECHA EJEC.]]="","",HOUR(Tabla1[[#This Row],[HORA TERMINO]]-Tabla1[[#This Row],[HORA INICIO]])+MINUTE(Tabla1[[#This Row],[HORA TERMINO]]-Tabla1[[#This Row],[HORA INICIO]])/60)</f>
        <v>2.4500000000000002</v>
      </c>
      <c r="O1386" s="1" t="str">
        <f ca="1">IF(AND(K1386=I1386,J1386="CONFORME"),"FECHA CUMPLIDA",IF(J1386="STAND BY","STAND BY",IF(J1386=""," ",IF(Tabla1[[#This Row],[FECHA EJEC.]]="","PENDIENTE",CONCATENATE("RETRASO DE ",(K1386-I1386)," DIAS")))))</f>
        <v>FECHA CUMPLIDA</v>
      </c>
      <c r="P1386" s="2" t="str">
        <f ca="1">VLOOKUP(MONTH(Tabla1[[#This Row],[FECHA PROG.]]),Tabla2[],2,0)</f>
        <v>Ene</v>
      </c>
      <c r="Q1386" s="1">
        <f ca="1">YEAR(Tabla1[[#This Row],[FECHA PROG.]])</f>
        <v>2018</v>
      </c>
      <c r="R1386" s="8">
        <f ca="1">360-SUMIFS(Tabla1[HORAS],Tabla1[MÁQUINA],Tabla1[[#This Row],[MÁQUINA]],Tabla1[AÑO],Tabla1[[#This Row],[AÑO]],Tabla1[MES],Tabla1[[#This Row],[MES]])</f>
        <v>357.55</v>
      </c>
      <c r="S1386" s="17">
        <f ca="1">Tabla1[[#This Row],[HORAS DISPONIBLES]]/360</f>
        <v>0.99319444444444449</v>
      </c>
    </row>
    <row r="1387" spans="1:19" x14ac:dyDescent="0.2">
      <c r="A1387" s="1" t="s">
        <v>139</v>
      </c>
      <c r="B1387" s="1" t="s">
        <v>32</v>
      </c>
      <c r="C1387" s="1" t="str">
        <f ca="1">VLOOKUP(RANDBETWEEN(1,13),Tablas!$N$7:$O$19,2,0)</f>
        <v>TRACTORES</v>
      </c>
      <c r="D1387" s="1" t="s">
        <v>12</v>
      </c>
      <c r="E1387" s="1" t="s">
        <v>13</v>
      </c>
      <c r="F1387" s="1">
        <v>106</v>
      </c>
      <c r="G1387" s="1" t="s">
        <v>29</v>
      </c>
      <c r="H1387" s="1">
        <v>908</v>
      </c>
      <c r="I1387" s="2">
        <f t="shared" ca="1" si="21"/>
        <v>43164</v>
      </c>
      <c r="J1387" s="1" t="str">
        <f ca="1">IFERROR(IF(YEAR(Tabla1[[#This Row],[FECHA EJEC.]])&gt;0,"CONFORME","STANDBY"),"PENDIENTE")</f>
        <v>CONFORME</v>
      </c>
      <c r="K1387" s="2">
        <f ca="1">IF(VLOOKUP(RANDBETWEEN(1,20),Tablas!$Q$6:$R$25,2,0)=0,"",Tabla1[[#This Row],[FECHA PROG.]]+VLOOKUP(RANDBETWEEN(1,20),Tablas!$Q$6:$R$25,2,0))</f>
        <v>43167</v>
      </c>
      <c r="L1387" s="7">
        <f ca="1">IF(Tabla1[[#This Row],[FECHA EJEC.]]="","",TIME(RANDBETWEEN(9,15),RANDBETWEEN(10,40),0))</f>
        <v>0.47013888888888888</v>
      </c>
      <c r="M1387" s="7">
        <f ca="1">IF(Tabla1[[#This Row],[FECHA EJEC.]]="","",Tabla1[[#This Row],[HORA INICIO]]+TIME(RANDBETWEEN(1,4),RANDBETWEEN(10,30),0))</f>
        <v>0.52430555555555558</v>
      </c>
      <c r="N1387" s="8">
        <f ca="1">IF(Tabla1[[#This Row],[FECHA EJEC.]]="","",HOUR(Tabla1[[#This Row],[HORA TERMINO]]-Tabla1[[#This Row],[HORA INICIO]])+MINUTE(Tabla1[[#This Row],[HORA TERMINO]]-Tabla1[[#This Row],[HORA INICIO]])/60)</f>
        <v>1.3</v>
      </c>
      <c r="O1387" s="1" t="str">
        <f ca="1">IF(AND(K1387=I1387,J1387="CONFORME"),"FECHA CUMPLIDA",IF(J1387="STAND BY","STAND BY",IF(J1387=""," ",IF(Tabla1[[#This Row],[FECHA EJEC.]]="","PENDIENTE",CONCATENATE("RETRASO DE ",(K1387-I1387)," DIAS")))))</f>
        <v>RETRASO DE 3 DIAS</v>
      </c>
      <c r="P1387" s="2" t="str">
        <f ca="1">VLOOKUP(MONTH(Tabla1[[#This Row],[FECHA PROG.]]),Tabla2[],2,0)</f>
        <v>Mar</v>
      </c>
      <c r="Q1387" s="1">
        <f ca="1">YEAR(Tabla1[[#This Row],[FECHA PROG.]])</f>
        <v>2018</v>
      </c>
      <c r="R1387" s="8">
        <f ca="1">360-SUMIFS(Tabla1[HORAS],Tabla1[MÁQUINA],Tabla1[[#This Row],[MÁQUINA]],Tabla1[AÑO],Tabla1[[#This Row],[AÑO]],Tabla1[MES],Tabla1[[#This Row],[MES]])</f>
        <v>303.93333333333334</v>
      </c>
      <c r="S1387" s="17">
        <f ca="1">Tabla1[[#This Row],[HORAS DISPONIBLES]]/360</f>
        <v>0.84425925925925926</v>
      </c>
    </row>
    <row r="1388" spans="1:19" x14ac:dyDescent="0.2">
      <c r="A1388" s="1" t="s">
        <v>139</v>
      </c>
      <c r="B1388" s="1" t="s">
        <v>32</v>
      </c>
      <c r="C1388" s="1" t="str">
        <f ca="1">VLOOKUP(RANDBETWEEN(1,13),Tablas!$N$7:$O$19,2,0)</f>
        <v>CARGADORA</v>
      </c>
      <c r="D1388" s="1" t="s">
        <v>12</v>
      </c>
      <c r="E1388" s="1" t="s">
        <v>18</v>
      </c>
      <c r="F1388" s="1">
        <v>106</v>
      </c>
      <c r="G1388" s="1" t="s">
        <v>55</v>
      </c>
      <c r="H1388" s="1">
        <v>1911</v>
      </c>
      <c r="I1388" s="2">
        <f t="shared" ca="1" si="21"/>
        <v>43461</v>
      </c>
      <c r="J1388" s="1" t="str">
        <f ca="1">IFERROR(IF(YEAR(Tabla1[[#This Row],[FECHA EJEC.]])&gt;0,"CONFORME","STANDBY"),"PENDIENTE")</f>
        <v>CONFORME</v>
      </c>
      <c r="K1388" s="2">
        <f ca="1">IF(VLOOKUP(RANDBETWEEN(1,20),Tablas!$Q$6:$R$25,2,0)=0,"",Tabla1[[#This Row],[FECHA PROG.]]+VLOOKUP(RANDBETWEEN(1,20),Tablas!$Q$6:$R$25,2,0))</f>
        <v>43464</v>
      </c>
      <c r="L1388" s="7">
        <f ca="1">IF(Tabla1[[#This Row],[FECHA EJEC.]]="","",TIME(RANDBETWEEN(9,15),RANDBETWEEN(10,40),0))</f>
        <v>0.6</v>
      </c>
      <c r="M1388" s="7">
        <f ca="1">IF(Tabla1[[#This Row],[FECHA EJEC.]]="","",Tabla1[[#This Row],[HORA INICIO]]+TIME(RANDBETWEEN(1,4),RANDBETWEEN(10,30),0))</f>
        <v>0.65902777777777777</v>
      </c>
      <c r="N1388" s="8">
        <f ca="1">IF(Tabla1[[#This Row],[FECHA EJEC.]]="","",HOUR(Tabla1[[#This Row],[HORA TERMINO]]-Tabla1[[#This Row],[HORA INICIO]])+MINUTE(Tabla1[[#This Row],[HORA TERMINO]]-Tabla1[[#This Row],[HORA INICIO]])/60)</f>
        <v>1.4166666666666667</v>
      </c>
      <c r="O1388" s="1" t="str">
        <f ca="1">IF(AND(K1388=I1388,J1388="CONFORME"),"FECHA CUMPLIDA",IF(J1388="STAND BY","STAND BY",IF(J1388=""," ",IF(Tabla1[[#This Row],[FECHA EJEC.]]="","PENDIENTE",CONCATENATE("RETRASO DE ",(K1388-I1388)," DIAS")))))</f>
        <v>RETRASO DE 3 DIAS</v>
      </c>
      <c r="P1388" s="2" t="str">
        <f ca="1">VLOOKUP(MONTH(Tabla1[[#This Row],[FECHA PROG.]]),Tabla2[],2,0)</f>
        <v>Dic</v>
      </c>
      <c r="Q1388" s="1">
        <f ca="1">YEAR(Tabla1[[#This Row],[FECHA PROG.]])</f>
        <v>2018</v>
      </c>
      <c r="R1388" s="8">
        <f ca="1">360-SUMIFS(Tabla1[HORAS],Tabla1[MÁQUINA],Tabla1[[#This Row],[MÁQUINA]],Tabla1[AÑO],Tabla1[[#This Row],[AÑO]],Tabla1[MES],Tabla1[[#This Row],[MES]])</f>
        <v>332.58333333333331</v>
      </c>
      <c r="S1388" s="17">
        <f ca="1">Tabla1[[#This Row],[HORAS DISPONIBLES]]/360</f>
        <v>0.92384259259259249</v>
      </c>
    </row>
    <row r="1389" spans="1:19" x14ac:dyDescent="0.2">
      <c r="A1389" s="1" t="s">
        <v>137</v>
      </c>
      <c r="B1389" s="1" t="s">
        <v>23</v>
      </c>
      <c r="C1389" s="1" t="str">
        <f ca="1">VLOOKUP(RANDBETWEEN(1,13),Tablas!$N$7:$O$19,2,0)</f>
        <v>DRAGAS</v>
      </c>
      <c r="D1389" s="1" t="s">
        <v>12</v>
      </c>
      <c r="E1389" s="1" t="s">
        <v>24</v>
      </c>
      <c r="F1389" s="1">
        <v>201</v>
      </c>
      <c r="G1389" s="1" t="s">
        <v>25</v>
      </c>
      <c r="H1389" s="1">
        <v>1168</v>
      </c>
      <c r="I1389" s="2">
        <f t="shared" ca="1" si="21"/>
        <v>43416</v>
      </c>
      <c r="J1389" s="1" t="str">
        <f ca="1">IFERROR(IF(YEAR(Tabla1[[#This Row],[FECHA EJEC.]])&gt;0,"CONFORME","STANDBY"),"PENDIENTE")</f>
        <v>PENDIENTE</v>
      </c>
      <c r="K1389" s="2" t="str">
        <f ca="1">IF(VLOOKUP(RANDBETWEEN(1,20),Tablas!$Q$6:$R$25,2,0)=0,"",Tabla1[[#This Row],[FECHA PROG.]]+VLOOKUP(RANDBETWEEN(1,20),Tablas!$Q$6:$R$25,2,0))</f>
        <v/>
      </c>
      <c r="L1389" s="7" t="str">
        <f ca="1">IF(Tabla1[[#This Row],[FECHA EJEC.]]="","",TIME(RANDBETWEEN(9,15),RANDBETWEEN(10,40),0))</f>
        <v/>
      </c>
      <c r="M1389" s="7" t="str">
        <f ca="1">IF(Tabla1[[#This Row],[FECHA EJEC.]]="","",Tabla1[[#This Row],[HORA INICIO]]+TIME(RANDBETWEEN(1,4),RANDBETWEEN(10,30),0))</f>
        <v/>
      </c>
      <c r="N1389" s="8" t="str">
        <f ca="1">IF(Tabla1[[#This Row],[FECHA EJEC.]]="","",HOUR(Tabla1[[#This Row],[HORA TERMINO]]-Tabla1[[#This Row],[HORA INICIO]])+MINUTE(Tabla1[[#This Row],[HORA TERMINO]]-Tabla1[[#This Row],[HORA INICIO]])/60)</f>
        <v/>
      </c>
      <c r="O1389" s="1" t="str">
        <f ca="1">IF(AND(K1389=I1389,J1389="CONFORME"),"FECHA CUMPLIDA",IF(J1389="STAND BY","STAND BY",IF(J1389=""," ",IF(Tabla1[[#This Row],[FECHA EJEC.]]="","PENDIENTE",CONCATENATE("RETRASO DE ",(K1389-I1389)," DIAS")))))</f>
        <v>PENDIENTE</v>
      </c>
      <c r="P1389" s="2" t="str">
        <f ca="1">VLOOKUP(MONTH(Tabla1[[#This Row],[FECHA PROG.]]),Tabla2[],2,0)</f>
        <v>Nov</v>
      </c>
      <c r="Q1389" s="1">
        <f ca="1">YEAR(Tabla1[[#This Row],[FECHA PROG.]])</f>
        <v>2018</v>
      </c>
      <c r="R1389" s="8">
        <f ca="1">360-SUMIFS(Tabla1[HORAS],Tabla1[MÁQUINA],Tabla1[[#This Row],[MÁQUINA]],Tabla1[AÑO],Tabla1[[#This Row],[AÑO]],Tabla1[MES],Tabla1[[#This Row],[MES]])</f>
        <v>360</v>
      </c>
      <c r="S1389" s="17">
        <f ca="1">Tabla1[[#This Row],[HORAS DISPONIBLES]]/360</f>
        <v>1</v>
      </c>
    </row>
    <row r="1390" spans="1:19" x14ac:dyDescent="0.2">
      <c r="A1390" s="1" t="s">
        <v>151</v>
      </c>
      <c r="B1390" s="1" t="s">
        <v>51</v>
      </c>
      <c r="C1390" s="1" t="str">
        <f ca="1">VLOOKUP(RANDBETWEEN(1,13),Tablas!$N$7:$O$19,2,0)</f>
        <v>DRAGAS</v>
      </c>
      <c r="D1390" s="1" t="s">
        <v>12</v>
      </c>
      <c r="E1390" s="1" t="s">
        <v>13</v>
      </c>
      <c r="F1390" s="1">
        <v>107</v>
      </c>
      <c r="G1390" s="1" t="s">
        <v>14</v>
      </c>
      <c r="H1390" s="1">
        <v>1420</v>
      </c>
      <c r="I1390" s="2">
        <f t="shared" ca="1" si="21"/>
        <v>43254</v>
      </c>
      <c r="J1390" s="1" t="str">
        <f ca="1">IFERROR(IF(YEAR(Tabla1[[#This Row],[FECHA EJEC.]])&gt;0,"CONFORME","STANDBY"),"PENDIENTE")</f>
        <v>CONFORME</v>
      </c>
      <c r="K1390" s="2">
        <f ca="1">IF(VLOOKUP(RANDBETWEEN(1,20),Tablas!$Q$6:$R$25,2,0)=0,"",Tabla1[[#This Row],[FECHA PROG.]]+VLOOKUP(RANDBETWEEN(1,20),Tablas!$Q$6:$R$25,2,0))</f>
        <v>43254</v>
      </c>
      <c r="L1390" s="7">
        <f ca="1">IF(Tabla1[[#This Row],[FECHA EJEC.]]="","",TIME(RANDBETWEEN(9,15),RANDBETWEEN(10,40),0))</f>
        <v>0.40277777777777779</v>
      </c>
      <c r="M1390" s="7">
        <f ca="1">IF(Tabla1[[#This Row],[FECHA EJEC.]]="","",Tabla1[[#This Row],[HORA INICIO]]+TIME(RANDBETWEEN(1,4),RANDBETWEEN(10,30),0))</f>
        <v>0.46111111111111114</v>
      </c>
      <c r="N1390" s="8">
        <f ca="1">IF(Tabla1[[#This Row],[FECHA EJEC.]]="","",HOUR(Tabla1[[#This Row],[HORA TERMINO]]-Tabla1[[#This Row],[HORA INICIO]])+MINUTE(Tabla1[[#This Row],[HORA TERMINO]]-Tabla1[[#This Row],[HORA INICIO]])/60)</f>
        <v>1.4</v>
      </c>
      <c r="O1390" s="1" t="str">
        <f ca="1">IF(AND(K1390=I1390,J1390="CONFORME"),"FECHA CUMPLIDA",IF(J1390="STAND BY","STAND BY",IF(J1390=""," ",IF(Tabla1[[#This Row],[FECHA EJEC.]]="","PENDIENTE",CONCATENATE("RETRASO DE ",(K1390-I1390)," DIAS")))))</f>
        <v>FECHA CUMPLIDA</v>
      </c>
      <c r="P1390" s="2" t="str">
        <f ca="1">VLOOKUP(MONTH(Tabla1[[#This Row],[FECHA PROG.]]),Tabla2[],2,0)</f>
        <v>Jun</v>
      </c>
      <c r="Q1390" s="1">
        <f ca="1">YEAR(Tabla1[[#This Row],[FECHA PROG.]])</f>
        <v>2018</v>
      </c>
      <c r="R1390" s="8">
        <f ca="1">360-SUMIFS(Tabla1[HORAS],Tabla1[MÁQUINA],Tabla1[[#This Row],[MÁQUINA]],Tabla1[AÑO],Tabla1[[#This Row],[AÑO]],Tabla1[MES],Tabla1[[#This Row],[MES]])</f>
        <v>346.38333333333333</v>
      </c>
      <c r="S1390" s="17">
        <f ca="1">Tabla1[[#This Row],[HORAS DISPONIBLES]]/360</f>
        <v>0.96217592592592593</v>
      </c>
    </row>
    <row r="1391" spans="1:19" x14ac:dyDescent="0.2">
      <c r="A1391" s="1" t="s">
        <v>154</v>
      </c>
      <c r="B1391" s="1" t="s">
        <v>58</v>
      </c>
      <c r="C1391" s="1" t="str">
        <f ca="1">VLOOKUP(RANDBETWEEN(1,13),Tablas!$N$7:$O$19,2,0)</f>
        <v>RETROEXCAVADORA</v>
      </c>
      <c r="E1391" s="1" t="s">
        <v>21</v>
      </c>
      <c r="F1391" s="1">
        <v>107</v>
      </c>
      <c r="G1391" s="1" t="s">
        <v>106</v>
      </c>
      <c r="H1391" s="1">
        <v>2171</v>
      </c>
      <c r="I1391" s="2">
        <f t="shared" ca="1" si="21"/>
        <v>43225</v>
      </c>
      <c r="J1391" s="1" t="str">
        <f ca="1">IFERROR(IF(YEAR(Tabla1[[#This Row],[FECHA EJEC.]])&gt;0,"CONFORME","STANDBY"),"PENDIENTE")</f>
        <v>CONFORME</v>
      </c>
      <c r="K1391" s="2">
        <f ca="1">IF(VLOOKUP(RANDBETWEEN(1,20),Tablas!$Q$6:$R$25,2,0)=0,"",Tabla1[[#This Row],[FECHA PROG.]]+VLOOKUP(RANDBETWEEN(1,20),Tablas!$Q$6:$R$25,2,0))</f>
        <v>43228</v>
      </c>
      <c r="L1391" s="7">
        <f ca="1">IF(Tabla1[[#This Row],[FECHA EJEC.]]="","",TIME(RANDBETWEEN(9,15),RANDBETWEEN(10,40),0))</f>
        <v>0.51041666666666663</v>
      </c>
      <c r="M1391" s="7">
        <f ca="1">IF(Tabla1[[#This Row],[FECHA EJEC.]]="","",Tabla1[[#This Row],[HORA INICIO]]+TIME(RANDBETWEEN(1,4),RANDBETWEEN(10,30),0))</f>
        <v>0.6069444444444444</v>
      </c>
      <c r="N1391" s="8">
        <f ca="1">IF(Tabla1[[#This Row],[FECHA EJEC.]]="","",HOUR(Tabla1[[#This Row],[HORA TERMINO]]-Tabla1[[#This Row],[HORA INICIO]])+MINUTE(Tabla1[[#This Row],[HORA TERMINO]]-Tabla1[[#This Row],[HORA INICIO]])/60)</f>
        <v>2.3166666666666664</v>
      </c>
      <c r="O1391" s="1" t="str">
        <f ca="1">IF(AND(K1391=I1391,J1391="CONFORME"),"FECHA CUMPLIDA",IF(J1391="STAND BY","STAND BY",IF(J1391=""," ",IF(Tabla1[[#This Row],[FECHA EJEC.]]="","PENDIENTE",CONCATENATE("RETRASO DE ",(K1391-I1391)," DIAS")))))</f>
        <v>RETRASO DE 3 DIAS</v>
      </c>
      <c r="P1391" s="2" t="str">
        <f ca="1">VLOOKUP(MONTH(Tabla1[[#This Row],[FECHA PROG.]]),Tabla2[],2,0)</f>
        <v>May</v>
      </c>
      <c r="Q1391" s="1">
        <f ca="1">YEAR(Tabla1[[#This Row],[FECHA PROG.]])</f>
        <v>2018</v>
      </c>
      <c r="R1391" s="8">
        <f ca="1">360-SUMIFS(Tabla1[HORAS],Tabla1[MÁQUINA],Tabla1[[#This Row],[MÁQUINA]],Tabla1[AÑO],Tabla1[[#This Row],[AÑO]],Tabla1[MES],Tabla1[[#This Row],[MES]])</f>
        <v>340.66666666666669</v>
      </c>
      <c r="S1391" s="17">
        <f ca="1">Tabla1[[#This Row],[HORAS DISPONIBLES]]/360</f>
        <v>0.9462962962962963</v>
      </c>
    </row>
    <row r="1392" spans="1:19" x14ac:dyDescent="0.2">
      <c r="A1392" s="1" t="s">
        <v>155</v>
      </c>
      <c r="B1392" s="1" t="s">
        <v>62</v>
      </c>
      <c r="C1392" s="1" t="str">
        <f ca="1">VLOOKUP(RANDBETWEEN(1,13),Tablas!$N$7:$O$19,2,0)</f>
        <v>EXCAVADORA</v>
      </c>
      <c r="E1392" s="1" t="s">
        <v>18</v>
      </c>
      <c r="F1392" s="1">
        <v>201</v>
      </c>
      <c r="G1392" s="1" t="s">
        <v>55</v>
      </c>
      <c r="H1392" s="1">
        <v>1911</v>
      </c>
      <c r="I1392" s="2">
        <f t="shared" ca="1" si="21"/>
        <v>43416</v>
      </c>
      <c r="J1392" s="1" t="str">
        <f ca="1">IFERROR(IF(YEAR(Tabla1[[#This Row],[FECHA EJEC.]])&gt;0,"CONFORME","STANDBY"),"PENDIENTE")</f>
        <v>CONFORME</v>
      </c>
      <c r="K1392" s="2">
        <f ca="1">IF(VLOOKUP(RANDBETWEEN(1,20),Tablas!$Q$6:$R$25,2,0)=0,"",Tabla1[[#This Row],[FECHA PROG.]]+VLOOKUP(RANDBETWEEN(1,20),Tablas!$Q$6:$R$25,2,0))</f>
        <v>43418</v>
      </c>
      <c r="L1392" s="7">
        <f ca="1">IF(Tabla1[[#This Row],[FECHA EJEC.]]="","",TIME(RANDBETWEEN(9,15),RANDBETWEEN(10,40),0))</f>
        <v>0.59166666666666667</v>
      </c>
      <c r="M1392" s="7">
        <f ca="1">IF(Tabla1[[#This Row],[FECHA EJEC.]]="","",Tabla1[[#This Row],[HORA INICIO]]+TIME(RANDBETWEEN(1,4),RANDBETWEEN(10,30),0))</f>
        <v>0.73611111111111116</v>
      </c>
      <c r="N1392" s="8">
        <f ca="1">IF(Tabla1[[#This Row],[FECHA EJEC.]]="","",HOUR(Tabla1[[#This Row],[HORA TERMINO]]-Tabla1[[#This Row],[HORA INICIO]])+MINUTE(Tabla1[[#This Row],[HORA TERMINO]]-Tabla1[[#This Row],[HORA INICIO]])/60)</f>
        <v>3.4666666666666668</v>
      </c>
      <c r="O1392" s="1" t="str">
        <f ca="1">IF(AND(K1392=I1392,J1392="CONFORME"),"FECHA CUMPLIDA",IF(J1392="STAND BY","STAND BY",IF(J1392=""," ",IF(Tabla1[[#This Row],[FECHA EJEC.]]="","PENDIENTE",CONCATENATE("RETRASO DE ",(K1392-I1392)," DIAS")))))</f>
        <v>RETRASO DE 2 DIAS</v>
      </c>
      <c r="P1392" s="2" t="str">
        <f ca="1">VLOOKUP(MONTH(Tabla1[[#This Row],[FECHA PROG.]]),Tabla2[],2,0)</f>
        <v>Nov</v>
      </c>
      <c r="Q1392" s="1">
        <f ca="1">YEAR(Tabla1[[#This Row],[FECHA PROG.]])</f>
        <v>2018</v>
      </c>
      <c r="R1392" s="8">
        <f ca="1">360-SUMIFS(Tabla1[HORAS],Tabla1[MÁQUINA],Tabla1[[#This Row],[MÁQUINA]],Tabla1[AÑO],Tabla1[[#This Row],[AÑO]],Tabla1[MES],Tabla1[[#This Row],[MES]])</f>
        <v>352.33333333333331</v>
      </c>
      <c r="S1392" s="17">
        <f ca="1">Tabla1[[#This Row],[HORAS DISPONIBLES]]/360</f>
        <v>0.97870370370370363</v>
      </c>
    </row>
    <row r="1393" spans="1:19" x14ac:dyDescent="0.2">
      <c r="A1393" s="1" t="s">
        <v>188</v>
      </c>
      <c r="B1393" s="1" t="s">
        <v>35</v>
      </c>
      <c r="C1393" s="1" t="str">
        <f ca="1">VLOOKUP(RANDBETWEEN(1,13),Tablas!$N$7:$O$19,2,0)</f>
        <v>MOTOTRAILLA</v>
      </c>
      <c r="D1393" s="1" t="s">
        <v>12</v>
      </c>
      <c r="E1393" s="1" t="s">
        <v>13</v>
      </c>
      <c r="F1393" s="1">
        <v>106</v>
      </c>
      <c r="G1393" s="1" t="s">
        <v>14</v>
      </c>
      <c r="H1393" s="1">
        <v>1420</v>
      </c>
      <c r="I1393" s="2">
        <f t="shared" ca="1" si="21"/>
        <v>43502</v>
      </c>
      <c r="J1393" s="1" t="str">
        <f ca="1">IFERROR(IF(YEAR(Tabla1[[#This Row],[FECHA EJEC.]])&gt;0,"CONFORME","STANDBY"),"PENDIENTE")</f>
        <v>CONFORME</v>
      </c>
      <c r="K1393" s="2">
        <f ca="1">IF(VLOOKUP(RANDBETWEEN(1,20),Tablas!$Q$6:$R$25,2,0)=0,"",Tabla1[[#This Row],[FECHA PROG.]]+VLOOKUP(RANDBETWEEN(1,20),Tablas!$Q$6:$R$25,2,0))</f>
        <v>43502</v>
      </c>
      <c r="L1393" s="7">
        <f ca="1">IF(Tabla1[[#This Row],[FECHA EJEC.]]="","",TIME(RANDBETWEEN(9,15),RANDBETWEEN(10,40),0))</f>
        <v>0.46805555555555556</v>
      </c>
      <c r="M1393" s="7">
        <f ca="1">IF(Tabla1[[#This Row],[FECHA EJEC.]]="","",Tabla1[[#This Row],[HORA INICIO]]+TIME(RANDBETWEEN(1,4),RANDBETWEEN(10,30),0))</f>
        <v>0.52638888888888891</v>
      </c>
      <c r="N1393" s="8">
        <f ca="1">IF(Tabla1[[#This Row],[FECHA EJEC.]]="","",HOUR(Tabla1[[#This Row],[HORA TERMINO]]-Tabla1[[#This Row],[HORA INICIO]])+MINUTE(Tabla1[[#This Row],[HORA TERMINO]]-Tabla1[[#This Row],[HORA INICIO]])/60)</f>
        <v>1.4</v>
      </c>
      <c r="O1393" s="1" t="str">
        <f ca="1">IF(AND(K1393=I1393,J1393="CONFORME"),"FECHA CUMPLIDA",IF(J1393="STAND BY","STAND BY",IF(J1393=""," ",IF(Tabla1[[#This Row],[FECHA EJEC.]]="","PENDIENTE",CONCATENATE("RETRASO DE ",(K1393-I1393)," DIAS")))))</f>
        <v>FECHA CUMPLIDA</v>
      </c>
      <c r="P1393" s="2" t="str">
        <f ca="1">VLOOKUP(MONTH(Tabla1[[#This Row],[FECHA PROG.]]),Tabla2[],2,0)</f>
        <v>Feb</v>
      </c>
      <c r="Q1393" s="1">
        <f ca="1">YEAR(Tabla1[[#This Row],[FECHA PROG.]])</f>
        <v>2019</v>
      </c>
      <c r="R1393" s="8">
        <f ca="1">360-SUMIFS(Tabla1[HORAS],Tabla1[MÁQUINA],Tabla1[[#This Row],[MÁQUINA]],Tabla1[AÑO],Tabla1[[#This Row],[AÑO]],Tabla1[MES],Tabla1[[#This Row],[MES]])</f>
        <v>352.96666666666664</v>
      </c>
      <c r="S1393" s="17">
        <f ca="1">Tabla1[[#This Row],[HORAS DISPONIBLES]]/360</f>
        <v>0.98046296296296287</v>
      </c>
    </row>
    <row r="1394" spans="1:19" x14ac:dyDescent="0.2">
      <c r="A1394" s="1" t="s">
        <v>188</v>
      </c>
      <c r="B1394" s="1" t="s">
        <v>35</v>
      </c>
      <c r="C1394" s="1" t="str">
        <f ca="1">VLOOKUP(RANDBETWEEN(1,13),Tablas!$N$7:$O$19,2,0)</f>
        <v>CARGADORA</v>
      </c>
      <c r="D1394" s="1" t="s">
        <v>12</v>
      </c>
      <c r="E1394" s="1" t="s">
        <v>18</v>
      </c>
      <c r="F1394" s="1">
        <v>106</v>
      </c>
      <c r="G1394" s="1" t="s">
        <v>55</v>
      </c>
      <c r="H1394" s="1">
        <v>1911</v>
      </c>
      <c r="I1394" s="2">
        <f t="shared" ca="1" si="21"/>
        <v>43524</v>
      </c>
      <c r="J1394" s="1" t="str">
        <f ca="1">IFERROR(IF(YEAR(Tabla1[[#This Row],[FECHA EJEC.]])&gt;0,"CONFORME","STANDBY"),"PENDIENTE")</f>
        <v>CONFORME</v>
      </c>
      <c r="K1394" s="2">
        <f ca="1">IF(VLOOKUP(RANDBETWEEN(1,20),Tablas!$Q$6:$R$25,2,0)=0,"",Tabla1[[#This Row],[FECHA PROG.]]+VLOOKUP(RANDBETWEEN(1,20),Tablas!$Q$6:$R$25,2,0))</f>
        <v>43527</v>
      </c>
      <c r="L1394" s="7">
        <f ca="1">IF(Tabla1[[#This Row],[FECHA EJEC.]]="","",TIME(RANDBETWEEN(9,15),RANDBETWEEN(10,40),0))</f>
        <v>0.6430555555555556</v>
      </c>
      <c r="M1394" s="7">
        <f ca="1">IF(Tabla1[[#This Row],[FECHA EJEC.]]="","",Tabla1[[#This Row],[HORA INICIO]]+TIME(RANDBETWEEN(1,4),RANDBETWEEN(10,30),0))</f>
        <v>0.69166666666666676</v>
      </c>
      <c r="N1394" s="8">
        <f ca="1">IF(Tabla1[[#This Row],[FECHA EJEC.]]="","",HOUR(Tabla1[[#This Row],[HORA TERMINO]]-Tabla1[[#This Row],[HORA INICIO]])+MINUTE(Tabla1[[#This Row],[HORA TERMINO]]-Tabla1[[#This Row],[HORA INICIO]])/60)</f>
        <v>1.1666666666666667</v>
      </c>
      <c r="O1394" s="1" t="str">
        <f ca="1">IF(AND(K1394=I1394,J1394="CONFORME"),"FECHA CUMPLIDA",IF(J1394="STAND BY","STAND BY",IF(J1394=""," ",IF(Tabla1[[#This Row],[FECHA EJEC.]]="","PENDIENTE",CONCATENATE("RETRASO DE ",(K1394-I1394)," DIAS")))))</f>
        <v>RETRASO DE 3 DIAS</v>
      </c>
      <c r="P1394" s="2" t="str">
        <f ca="1">VLOOKUP(MONTH(Tabla1[[#This Row],[FECHA PROG.]]),Tabla2[],2,0)</f>
        <v>Feb</v>
      </c>
      <c r="Q1394" s="1">
        <f ca="1">YEAR(Tabla1[[#This Row],[FECHA PROG.]])</f>
        <v>2019</v>
      </c>
      <c r="R1394" s="8">
        <f ca="1">360-SUMIFS(Tabla1[HORAS],Tabla1[MÁQUINA],Tabla1[[#This Row],[MÁQUINA]],Tabla1[AÑO],Tabla1[[#This Row],[AÑO]],Tabla1[MES],Tabla1[[#This Row],[MES]])</f>
        <v>352.96666666666664</v>
      </c>
      <c r="S1394" s="17">
        <f ca="1">Tabla1[[#This Row],[HORAS DISPONIBLES]]/360</f>
        <v>0.98046296296296287</v>
      </c>
    </row>
    <row r="1395" spans="1:19" x14ac:dyDescent="0.2">
      <c r="A1395" s="1" t="s">
        <v>140</v>
      </c>
      <c r="B1395" s="1" t="s">
        <v>30</v>
      </c>
      <c r="C1395" s="1" t="str">
        <f ca="1">VLOOKUP(RANDBETWEEN(1,13),Tablas!$N$7:$O$19,2,0)</f>
        <v>TRACTORES</v>
      </c>
      <c r="D1395" s="1" t="s">
        <v>12</v>
      </c>
      <c r="E1395" s="1" t="s">
        <v>24</v>
      </c>
      <c r="F1395" s="1">
        <v>201</v>
      </c>
      <c r="G1395" s="1" t="s">
        <v>25</v>
      </c>
      <c r="H1395" s="1">
        <v>1168</v>
      </c>
      <c r="I1395" s="2">
        <f t="shared" ca="1" si="21"/>
        <v>43312</v>
      </c>
      <c r="J1395" s="1" t="str">
        <f ca="1">IFERROR(IF(YEAR(Tabla1[[#This Row],[FECHA EJEC.]])&gt;0,"CONFORME","STANDBY"),"PENDIENTE")</f>
        <v>CONFORME</v>
      </c>
      <c r="K1395" s="2">
        <f ca="1">IF(VLOOKUP(RANDBETWEEN(1,20),Tablas!$Q$6:$R$25,2,0)=0,"",Tabla1[[#This Row],[FECHA PROG.]]+VLOOKUP(RANDBETWEEN(1,20),Tablas!$Q$6:$R$25,2,0))</f>
        <v>43314</v>
      </c>
      <c r="L1395" s="7">
        <f ca="1">IF(Tabla1[[#This Row],[FECHA EJEC.]]="","",TIME(RANDBETWEEN(9,15),RANDBETWEEN(10,40),0))</f>
        <v>0.39166666666666666</v>
      </c>
      <c r="M1395" s="7">
        <f ca="1">IF(Tabla1[[#This Row],[FECHA EJEC.]]="","",Tabla1[[#This Row],[HORA INICIO]]+TIME(RANDBETWEEN(1,4),RANDBETWEEN(10,30),0))</f>
        <v>0.53611111111111109</v>
      </c>
      <c r="N1395" s="8">
        <f ca="1">IF(Tabla1[[#This Row],[FECHA EJEC.]]="","",HOUR(Tabla1[[#This Row],[HORA TERMINO]]-Tabla1[[#This Row],[HORA INICIO]])+MINUTE(Tabla1[[#This Row],[HORA TERMINO]]-Tabla1[[#This Row],[HORA INICIO]])/60)</f>
        <v>3.4666666666666668</v>
      </c>
      <c r="O1395" s="1" t="str">
        <f ca="1">IF(AND(K1395=I1395,J1395="CONFORME"),"FECHA CUMPLIDA",IF(J1395="STAND BY","STAND BY",IF(J1395=""," ",IF(Tabla1[[#This Row],[FECHA EJEC.]]="","PENDIENTE",CONCATENATE("RETRASO DE ",(K1395-I1395)," DIAS")))))</f>
        <v>RETRASO DE 2 DIAS</v>
      </c>
      <c r="P1395" s="2" t="str">
        <f ca="1">VLOOKUP(MONTH(Tabla1[[#This Row],[FECHA PROG.]]),Tabla2[],2,0)</f>
        <v>Jul</v>
      </c>
      <c r="Q1395" s="1">
        <f ca="1">YEAR(Tabla1[[#This Row],[FECHA PROG.]])</f>
        <v>2018</v>
      </c>
      <c r="R1395" s="8">
        <f ca="1">360-SUMIFS(Tabla1[HORAS],Tabla1[MÁQUINA],Tabla1[[#This Row],[MÁQUINA]],Tabla1[AÑO],Tabla1[[#This Row],[AÑO]],Tabla1[MES],Tabla1[[#This Row],[MES]])</f>
        <v>348.63333333333333</v>
      </c>
      <c r="S1395" s="17">
        <f ca="1">Tabla1[[#This Row],[HORAS DISPONIBLES]]/360</f>
        <v>0.96842592592592591</v>
      </c>
    </row>
    <row r="1396" spans="1:19" x14ac:dyDescent="0.2">
      <c r="A1396" s="1" t="s">
        <v>134</v>
      </c>
      <c r="B1396" s="1" t="s">
        <v>52</v>
      </c>
      <c r="C1396" s="1" t="str">
        <f ca="1">VLOOKUP(RANDBETWEEN(1,13),Tablas!$N$7:$O$19,2,0)</f>
        <v>LAS VOLQUETAS</v>
      </c>
      <c r="D1396" s="1" t="s">
        <v>12</v>
      </c>
      <c r="E1396" s="1" t="s">
        <v>13</v>
      </c>
      <c r="F1396" s="1">
        <v>107</v>
      </c>
      <c r="G1396" s="1" t="s">
        <v>14</v>
      </c>
      <c r="H1396" s="1">
        <v>1420</v>
      </c>
      <c r="I1396" s="2">
        <f t="shared" ca="1" si="21"/>
        <v>43502</v>
      </c>
      <c r="J1396" s="1" t="str">
        <f ca="1">IFERROR(IF(YEAR(Tabla1[[#This Row],[FECHA EJEC.]])&gt;0,"CONFORME","STANDBY"),"PENDIENTE")</f>
        <v>CONFORME</v>
      </c>
      <c r="K1396" s="2">
        <f ca="1">IF(VLOOKUP(RANDBETWEEN(1,20),Tablas!$Q$6:$R$25,2,0)=0,"",Tabla1[[#This Row],[FECHA PROG.]]+VLOOKUP(RANDBETWEEN(1,20),Tablas!$Q$6:$R$25,2,0))</f>
        <v>43505</v>
      </c>
      <c r="L1396" s="7">
        <f ca="1">IF(Tabla1[[#This Row],[FECHA EJEC.]]="","",TIME(RANDBETWEEN(9,15),RANDBETWEEN(10,40),0))</f>
        <v>0.5180555555555556</v>
      </c>
      <c r="M1396" s="7">
        <f ca="1">IF(Tabla1[[#This Row],[FECHA EJEC.]]="","",Tabla1[[#This Row],[HORA INICIO]]+TIME(RANDBETWEEN(1,4),RANDBETWEEN(10,30),0))</f>
        <v>0.62222222222222223</v>
      </c>
      <c r="N1396" s="8">
        <f ca="1">IF(Tabla1[[#This Row],[FECHA EJEC.]]="","",HOUR(Tabla1[[#This Row],[HORA TERMINO]]-Tabla1[[#This Row],[HORA INICIO]])+MINUTE(Tabla1[[#This Row],[HORA TERMINO]]-Tabla1[[#This Row],[HORA INICIO]])/60)</f>
        <v>2.5</v>
      </c>
      <c r="O1396" s="1" t="str">
        <f ca="1">IF(AND(K1396=I1396,J1396="CONFORME"),"FECHA CUMPLIDA",IF(J1396="STAND BY","STAND BY",IF(J1396=""," ",IF(Tabla1[[#This Row],[FECHA EJEC.]]="","PENDIENTE",CONCATENATE("RETRASO DE ",(K1396-I1396)," DIAS")))))</f>
        <v>RETRASO DE 3 DIAS</v>
      </c>
      <c r="P1396" s="2" t="str">
        <f ca="1">VLOOKUP(MONTH(Tabla1[[#This Row],[FECHA PROG.]]),Tabla2[],2,0)</f>
        <v>Feb</v>
      </c>
      <c r="Q1396" s="1">
        <f ca="1">YEAR(Tabla1[[#This Row],[FECHA PROG.]])</f>
        <v>2019</v>
      </c>
      <c r="R1396" s="8">
        <f ca="1">360-SUMIFS(Tabla1[HORAS],Tabla1[MÁQUINA],Tabla1[[#This Row],[MÁQUINA]],Tabla1[AÑO],Tabla1[[#This Row],[AÑO]],Tabla1[MES],Tabla1[[#This Row],[MES]])</f>
        <v>343.6</v>
      </c>
      <c r="S1396" s="17">
        <f ca="1">Tabla1[[#This Row],[HORAS DISPONIBLES]]/360</f>
        <v>0.95444444444444454</v>
      </c>
    </row>
    <row r="1397" spans="1:19" x14ac:dyDescent="0.2">
      <c r="A1397" s="1" t="s">
        <v>139</v>
      </c>
      <c r="B1397" s="1" t="s">
        <v>28</v>
      </c>
      <c r="C1397" s="1" t="str">
        <f ca="1">VLOOKUP(RANDBETWEEN(1,13),Tablas!$N$7:$O$19,2,0)</f>
        <v>TRACTORES</v>
      </c>
      <c r="D1397" s="1" t="s">
        <v>12</v>
      </c>
      <c r="E1397" s="1" t="s">
        <v>18</v>
      </c>
      <c r="F1397" s="1">
        <v>106</v>
      </c>
      <c r="G1397" s="1" t="s">
        <v>55</v>
      </c>
      <c r="H1397" s="1">
        <v>1911</v>
      </c>
      <c r="I1397" s="2">
        <f t="shared" ca="1" si="21"/>
        <v>43223</v>
      </c>
      <c r="J1397" s="1" t="str">
        <f ca="1">IFERROR(IF(YEAR(Tabla1[[#This Row],[FECHA EJEC.]])&gt;0,"CONFORME","STANDBY"),"PENDIENTE")</f>
        <v>PENDIENTE</v>
      </c>
      <c r="K1397" s="2" t="str">
        <f ca="1">IF(VLOOKUP(RANDBETWEEN(1,20),Tablas!$Q$6:$R$25,2,0)=0,"",Tabla1[[#This Row],[FECHA PROG.]]+VLOOKUP(RANDBETWEEN(1,20),Tablas!$Q$6:$R$25,2,0))</f>
        <v/>
      </c>
      <c r="L1397" s="7" t="str">
        <f ca="1">IF(Tabla1[[#This Row],[FECHA EJEC.]]="","",TIME(RANDBETWEEN(9,15),RANDBETWEEN(10,40),0))</f>
        <v/>
      </c>
      <c r="M1397" s="7" t="str">
        <f ca="1">IF(Tabla1[[#This Row],[FECHA EJEC.]]="","",Tabla1[[#This Row],[HORA INICIO]]+TIME(RANDBETWEEN(1,4),RANDBETWEEN(10,30),0))</f>
        <v/>
      </c>
      <c r="N1397" s="8" t="str">
        <f ca="1">IF(Tabla1[[#This Row],[FECHA EJEC.]]="","",HOUR(Tabla1[[#This Row],[HORA TERMINO]]-Tabla1[[#This Row],[HORA INICIO]])+MINUTE(Tabla1[[#This Row],[HORA TERMINO]]-Tabla1[[#This Row],[HORA INICIO]])/60)</f>
        <v/>
      </c>
      <c r="O1397" s="1" t="str">
        <f ca="1">IF(AND(K1397=I1397,J1397="CONFORME"),"FECHA CUMPLIDA",IF(J1397="STAND BY","STAND BY",IF(J1397=""," ",IF(Tabla1[[#This Row],[FECHA EJEC.]]="","PENDIENTE",CONCATENATE("RETRASO DE ",(K1397-I1397)," DIAS")))))</f>
        <v>PENDIENTE</v>
      </c>
      <c r="P1397" s="2" t="str">
        <f ca="1">VLOOKUP(MONTH(Tabla1[[#This Row],[FECHA PROG.]]),Tabla2[],2,0)</f>
        <v>May</v>
      </c>
      <c r="Q1397" s="1">
        <f ca="1">YEAR(Tabla1[[#This Row],[FECHA PROG.]])</f>
        <v>2018</v>
      </c>
      <c r="R1397" s="8">
        <f ca="1">360-SUMIFS(Tabla1[HORAS],Tabla1[MÁQUINA],Tabla1[[#This Row],[MÁQUINA]],Tabla1[AÑO],Tabla1[[#This Row],[AÑO]],Tabla1[MES],Tabla1[[#This Row],[MES]])</f>
        <v>335.8</v>
      </c>
      <c r="S1397" s="17">
        <f ca="1">Tabla1[[#This Row],[HORAS DISPONIBLES]]/360</f>
        <v>0.93277777777777782</v>
      </c>
    </row>
    <row r="1398" spans="1:19" x14ac:dyDescent="0.2">
      <c r="A1398" s="1" t="s">
        <v>139</v>
      </c>
      <c r="B1398" s="1" t="s">
        <v>28</v>
      </c>
      <c r="C1398" s="1" t="str">
        <f ca="1">VLOOKUP(RANDBETWEEN(1,13),Tablas!$N$7:$O$19,2,0)</f>
        <v>RETROEXCAVADORA</v>
      </c>
      <c r="D1398" s="1" t="s">
        <v>12</v>
      </c>
      <c r="E1398" s="1" t="s">
        <v>13</v>
      </c>
      <c r="F1398" s="1">
        <v>106</v>
      </c>
      <c r="G1398" s="1" t="s">
        <v>29</v>
      </c>
      <c r="H1398" s="1">
        <v>908</v>
      </c>
      <c r="I1398" s="2">
        <f t="shared" ca="1" si="21"/>
        <v>43404</v>
      </c>
      <c r="J1398" s="1" t="str">
        <f ca="1">IFERROR(IF(YEAR(Tabla1[[#This Row],[FECHA EJEC.]])&gt;0,"CONFORME","STANDBY"),"PENDIENTE")</f>
        <v>CONFORME</v>
      </c>
      <c r="K1398" s="2">
        <f ca="1">IF(VLOOKUP(RANDBETWEEN(1,20),Tablas!$Q$6:$R$25,2,0)=0,"",Tabla1[[#This Row],[FECHA PROG.]]+VLOOKUP(RANDBETWEEN(1,20),Tablas!$Q$6:$R$25,2,0))</f>
        <v>43404</v>
      </c>
      <c r="L1398" s="7">
        <f ca="1">IF(Tabla1[[#This Row],[FECHA EJEC.]]="","",TIME(RANDBETWEEN(9,15),RANDBETWEEN(10,40),0))</f>
        <v>0.63472222222222219</v>
      </c>
      <c r="M1398" s="7">
        <f ca="1">IF(Tabla1[[#This Row],[FECHA EJEC.]]="","",Tabla1[[#This Row],[HORA INICIO]]+TIME(RANDBETWEEN(1,4),RANDBETWEEN(10,30),0))</f>
        <v>0.81666666666666665</v>
      </c>
      <c r="N1398" s="8">
        <f ca="1">IF(Tabla1[[#This Row],[FECHA EJEC.]]="","",HOUR(Tabla1[[#This Row],[HORA TERMINO]]-Tabla1[[#This Row],[HORA INICIO]])+MINUTE(Tabla1[[#This Row],[HORA TERMINO]]-Tabla1[[#This Row],[HORA INICIO]])/60)</f>
        <v>4.3666666666666663</v>
      </c>
      <c r="O1398" s="1" t="str">
        <f ca="1">IF(AND(K1398=I1398,J1398="CONFORME"),"FECHA CUMPLIDA",IF(J1398="STAND BY","STAND BY",IF(J1398=""," ",IF(Tabla1[[#This Row],[FECHA EJEC.]]="","PENDIENTE",CONCATENATE("RETRASO DE ",(K1398-I1398)," DIAS")))))</f>
        <v>FECHA CUMPLIDA</v>
      </c>
      <c r="P1398" s="2" t="str">
        <f ca="1">VLOOKUP(MONTH(Tabla1[[#This Row],[FECHA PROG.]]),Tabla2[],2,0)</f>
        <v>Oct</v>
      </c>
      <c r="Q1398" s="1">
        <f ca="1">YEAR(Tabla1[[#This Row],[FECHA PROG.]])</f>
        <v>2018</v>
      </c>
      <c r="R1398" s="8">
        <f ca="1">360-SUMIFS(Tabla1[HORAS],Tabla1[MÁQUINA],Tabla1[[#This Row],[MÁQUINA]],Tabla1[AÑO],Tabla1[[#This Row],[AÑO]],Tabla1[MES],Tabla1[[#This Row],[MES]])</f>
        <v>320.10000000000002</v>
      </c>
      <c r="S1398" s="17">
        <f ca="1">Tabla1[[#This Row],[HORAS DISPONIBLES]]/360</f>
        <v>0.88916666666666677</v>
      </c>
    </row>
    <row r="1399" spans="1:19" x14ac:dyDescent="0.2">
      <c r="A1399" s="1" t="s">
        <v>139</v>
      </c>
      <c r="B1399" s="1" t="s">
        <v>28</v>
      </c>
      <c r="C1399" s="1" t="str">
        <f ca="1">VLOOKUP(RANDBETWEEN(1,13),Tablas!$N$7:$O$19,2,0)</f>
        <v>CISTERNAS DE AGUA</v>
      </c>
      <c r="D1399" s="1" t="s">
        <v>12</v>
      </c>
      <c r="E1399" s="1" t="s">
        <v>13</v>
      </c>
      <c r="F1399" s="1">
        <v>106</v>
      </c>
      <c r="G1399" s="1" t="s">
        <v>29</v>
      </c>
      <c r="H1399" s="1">
        <v>908</v>
      </c>
      <c r="I1399" s="2">
        <f t="shared" ca="1" si="21"/>
        <v>43360</v>
      </c>
      <c r="J1399" s="1" t="str">
        <f ca="1">IFERROR(IF(YEAR(Tabla1[[#This Row],[FECHA EJEC.]])&gt;0,"CONFORME","STANDBY"),"PENDIENTE")</f>
        <v>CONFORME</v>
      </c>
      <c r="K1399" s="2">
        <f ca="1">IF(VLOOKUP(RANDBETWEEN(1,20),Tablas!$Q$6:$R$25,2,0)=0,"",Tabla1[[#This Row],[FECHA PROG.]]+VLOOKUP(RANDBETWEEN(1,20),Tablas!$Q$6:$R$25,2,0))</f>
        <v>43361</v>
      </c>
      <c r="L1399" s="7">
        <f ca="1">IF(Tabla1[[#This Row],[FECHA EJEC.]]="","",TIME(RANDBETWEEN(9,15),RANDBETWEEN(10,40),0))</f>
        <v>0.4375</v>
      </c>
      <c r="M1399" s="7">
        <f ca="1">IF(Tabla1[[#This Row],[FECHA EJEC.]]="","",Tabla1[[#This Row],[HORA INICIO]]+TIME(RANDBETWEEN(1,4),RANDBETWEEN(10,30),0))</f>
        <v>0.62013888888888891</v>
      </c>
      <c r="N1399" s="8">
        <f ca="1">IF(Tabla1[[#This Row],[FECHA EJEC.]]="","",HOUR(Tabla1[[#This Row],[HORA TERMINO]]-Tabla1[[#This Row],[HORA INICIO]])+MINUTE(Tabla1[[#This Row],[HORA TERMINO]]-Tabla1[[#This Row],[HORA INICIO]])/60)</f>
        <v>4.3833333333333337</v>
      </c>
      <c r="O1399" s="1" t="str">
        <f ca="1">IF(AND(K1399=I1399,J1399="CONFORME"),"FECHA CUMPLIDA",IF(J1399="STAND BY","STAND BY",IF(J1399=""," ",IF(Tabla1[[#This Row],[FECHA EJEC.]]="","PENDIENTE",CONCATENATE("RETRASO DE ",(K1399-I1399)," DIAS")))))</f>
        <v>RETRASO DE 1 DIAS</v>
      </c>
      <c r="P1399" s="2" t="str">
        <f ca="1">VLOOKUP(MONTH(Tabla1[[#This Row],[FECHA PROG.]]),Tabla2[],2,0)</f>
        <v>Set</v>
      </c>
      <c r="Q1399" s="1">
        <f ca="1">YEAR(Tabla1[[#This Row],[FECHA PROG.]])</f>
        <v>2018</v>
      </c>
      <c r="R1399" s="8">
        <f ca="1">360-SUMIFS(Tabla1[HORAS],Tabla1[MÁQUINA],Tabla1[[#This Row],[MÁQUINA]],Tabla1[AÑO],Tabla1[[#This Row],[AÑO]],Tabla1[MES],Tabla1[[#This Row],[MES]])</f>
        <v>322.11666666666667</v>
      </c>
      <c r="S1399" s="17">
        <f ca="1">Tabla1[[#This Row],[HORAS DISPONIBLES]]/360</f>
        <v>0.89476851851851857</v>
      </c>
    </row>
    <row r="1400" spans="1:19" x14ac:dyDescent="0.2">
      <c r="A1400" s="1" t="s">
        <v>136</v>
      </c>
      <c r="B1400" s="1" t="s">
        <v>20</v>
      </c>
      <c r="C1400" s="1" t="str">
        <f ca="1">VLOOKUP(RANDBETWEEN(1,13),Tablas!$N$7:$O$19,2,0)</f>
        <v>DRAGAS</v>
      </c>
      <c r="D1400" s="1" t="s">
        <v>12</v>
      </c>
      <c r="E1400" s="1" t="s">
        <v>21</v>
      </c>
      <c r="F1400" s="1">
        <v>106</v>
      </c>
      <c r="G1400" s="1" t="s">
        <v>14</v>
      </c>
      <c r="H1400" s="1">
        <v>1420</v>
      </c>
      <c r="I1400" s="2">
        <f t="shared" ca="1" si="21"/>
        <v>43456</v>
      </c>
      <c r="J1400" s="1" t="str">
        <f ca="1">IFERROR(IF(YEAR(Tabla1[[#This Row],[FECHA EJEC.]])&gt;0,"CONFORME","STANDBY"),"PENDIENTE")</f>
        <v>CONFORME</v>
      </c>
      <c r="K1400" s="2">
        <f ca="1">IF(VLOOKUP(RANDBETWEEN(1,20),Tablas!$Q$6:$R$25,2,0)=0,"",Tabla1[[#This Row],[FECHA PROG.]]+VLOOKUP(RANDBETWEEN(1,20),Tablas!$Q$6:$R$25,2,0))</f>
        <v>43458</v>
      </c>
      <c r="L1400" s="7">
        <f ca="1">IF(Tabla1[[#This Row],[FECHA EJEC.]]="","",TIME(RANDBETWEEN(9,15),RANDBETWEEN(10,40),0))</f>
        <v>0.56805555555555554</v>
      </c>
      <c r="M1400" s="7">
        <f ca="1">IF(Tabla1[[#This Row],[FECHA EJEC.]]="","",Tabla1[[#This Row],[HORA INICIO]]+TIME(RANDBETWEEN(1,4),RANDBETWEEN(10,30),0))</f>
        <v>0.70138888888888884</v>
      </c>
      <c r="N1400" s="8">
        <f ca="1">IF(Tabla1[[#This Row],[FECHA EJEC.]]="","",HOUR(Tabla1[[#This Row],[HORA TERMINO]]-Tabla1[[#This Row],[HORA INICIO]])+MINUTE(Tabla1[[#This Row],[HORA TERMINO]]-Tabla1[[#This Row],[HORA INICIO]])/60)</f>
        <v>3.2</v>
      </c>
      <c r="O1400" s="1" t="str">
        <f ca="1">IF(AND(K1400=I1400,J1400="CONFORME"),"FECHA CUMPLIDA",IF(J1400="STAND BY","STAND BY",IF(J1400=""," ",IF(Tabla1[[#This Row],[FECHA EJEC.]]="","PENDIENTE",CONCATENATE("RETRASO DE ",(K1400-I1400)," DIAS")))))</f>
        <v>RETRASO DE 2 DIAS</v>
      </c>
      <c r="P1400" s="2" t="str">
        <f ca="1">VLOOKUP(MONTH(Tabla1[[#This Row],[FECHA PROG.]]),Tabla2[],2,0)</f>
        <v>Dic</v>
      </c>
      <c r="Q1400" s="1">
        <f ca="1">YEAR(Tabla1[[#This Row],[FECHA PROG.]])</f>
        <v>2018</v>
      </c>
      <c r="R1400" s="8">
        <f ca="1">360-SUMIFS(Tabla1[HORAS],Tabla1[MÁQUINA],Tabla1[[#This Row],[MÁQUINA]],Tabla1[AÑO],Tabla1[[#This Row],[AÑO]],Tabla1[MES],Tabla1[[#This Row],[MES]])</f>
        <v>352.35</v>
      </c>
      <c r="S1400" s="17">
        <f ca="1">Tabla1[[#This Row],[HORAS DISPONIBLES]]/360</f>
        <v>0.97875000000000001</v>
      </c>
    </row>
    <row r="1401" spans="1:19" x14ac:dyDescent="0.2">
      <c r="A1401" s="1" t="s">
        <v>142</v>
      </c>
      <c r="B1401" s="1" t="s">
        <v>33</v>
      </c>
      <c r="C1401" s="1" t="str">
        <f ca="1">VLOOKUP(RANDBETWEEN(1,13),Tablas!$N$7:$O$19,2,0)</f>
        <v>TRACTORES</v>
      </c>
      <c r="E1401" s="1" t="s">
        <v>24</v>
      </c>
      <c r="F1401" s="1">
        <v>201</v>
      </c>
      <c r="G1401" s="1" t="s">
        <v>25</v>
      </c>
      <c r="H1401" s="1">
        <v>1168</v>
      </c>
      <c r="I1401" s="2">
        <f t="shared" ca="1" si="21"/>
        <v>43271</v>
      </c>
      <c r="J1401" s="1" t="str">
        <f ca="1">IFERROR(IF(YEAR(Tabla1[[#This Row],[FECHA EJEC.]])&gt;0,"CONFORME","STANDBY"),"PENDIENTE")</f>
        <v>PENDIENTE</v>
      </c>
      <c r="K1401" s="2" t="str">
        <f ca="1">IF(VLOOKUP(RANDBETWEEN(1,20),Tablas!$Q$6:$R$25,2,0)=0,"",Tabla1[[#This Row],[FECHA PROG.]]+VLOOKUP(RANDBETWEEN(1,20),Tablas!$Q$6:$R$25,2,0))</f>
        <v/>
      </c>
      <c r="L1401" s="7" t="str">
        <f ca="1">IF(Tabla1[[#This Row],[FECHA EJEC.]]="","",TIME(RANDBETWEEN(9,15),RANDBETWEEN(10,40),0))</f>
        <v/>
      </c>
      <c r="M1401" s="7" t="str">
        <f ca="1">IF(Tabla1[[#This Row],[FECHA EJEC.]]="","",Tabla1[[#This Row],[HORA INICIO]]+TIME(RANDBETWEEN(1,4),RANDBETWEEN(10,30),0))</f>
        <v/>
      </c>
      <c r="N1401" s="8" t="str">
        <f ca="1">IF(Tabla1[[#This Row],[FECHA EJEC.]]="","",HOUR(Tabla1[[#This Row],[HORA TERMINO]]-Tabla1[[#This Row],[HORA INICIO]])+MINUTE(Tabla1[[#This Row],[HORA TERMINO]]-Tabla1[[#This Row],[HORA INICIO]])/60)</f>
        <v/>
      </c>
      <c r="O1401" s="1" t="str">
        <f ca="1">IF(AND(K1401=I1401,J1401="CONFORME"),"FECHA CUMPLIDA",IF(J1401="STAND BY","STAND BY",IF(J1401=""," ",IF(Tabla1[[#This Row],[FECHA EJEC.]]="","PENDIENTE",CONCATENATE("RETRASO DE ",(K1401-I1401)," DIAS")))))</f>
        <v>PENDIENTE</v>
      </c>
      <c r="P1401" s="2" t="str">
        <f ca="1">VLOOKUP(MONTH(Tabla1[[#This Row],[FECHA PROG.]]),Tabla2[],2,0)</f>
        <v>Jun</v>
      </c>
      <c r="Q1401" s="1">
        <f ca="1">YEAR(Tabla1[[#This Row],[FECHA PROG.]])</f>
        <v>2018</v>
      </c>
      <c r="R1401" s="8">
        <f ca="1">360-SUMIFS(Tabla1[HORAS],Tabla1[MÁQUINA],Tabla1[[#This Row],[MÁQUINA]],Tabla1[AÑO],Tabla1[[#This Row],[AÑO]],Tabla1[MES],Tabla1[[#This Row],[MES]])</f>
        <v>348.75</v>
      </c>
      <c r="S1401" s="17">
        <f ca="1">Tabla1[[#This Row],[HORAS DISPONIBLES]]/360</f>
        <v>0.96875</v>
      </c>
    </row>
    <row r="1402" spans="1:19" x14ac:dyDescent="0.2">
      <c r="A1402" s="1" t="s">
        <v>134</v>
      </c>
      <c r="B1402" s="1" t="s">
        <v>53</v>
      </c>
      <c r="C1402" s="1" t="str">
        <f ca="1">VLOOKUP(RANDBETWEEN(1,13),Tablas!$N$7:$O$19,2,0)</f>
        <v>MOTONIVELADORA</v>
      </c>
      <c r="D1402" s="1" t="s">
        <v>12</v>
      </c>
      <c r="E1402" s="1" t="s">
        <v>13</v>
      </c>
      <c r="F1402" s="1">
        <v>107</v>
      </c>
      <c r="G1402" s="1" t="s">
        <v>14</v>
      </c>
      <c r="H1402" s="1">
        <v>1420</v>
      </c>
      <c r="I1402" s="2">
        <f t="shared" ca="1" si="21"/>
        <v>43241</v>
      </c>
      <c r="J1402" s="1" t="str">
        <f ca="1">IFERROR(IF(YEAR(Tabla1[[#This Row],[FECHA EJEC.]])&gt;0,"CONFORME","STANDBY"),"PENDIENTE")</f>
        <v>PENDIENTE</v>
      </c>
      <c r="K1402" s="2" t="str">
        <f ca="1">IF(VLOOKUP(RANDBETWEEN(1,20),Tablas!$Q$6:$R$25,2,0)=0,"",Tabla1[[#This Row],[FECHA PROG.]]+VLOOKUP(RANDBETWEEN(1,20),Tablas!$Q$6:$R$25,2,0))</f>
        <v/>
      </c>
      <c r="L1402" s="7" t="str">
        <f ca="1">IF(Tabla1[[#This Row],[FECHA EJEC.]]="","",TIME(RANDBETWEEN(9,15),RANDBETWEEN(10,40),0))</f>
        <v/>
      </c>
      <c r="M1402" s="7" t="str">
        <f ca="1">IF(Tabla1[[#This Row],[FECHA EJEC.]]="","",Tabla1[[#This Row],[HORA INICIO]]+TIME(RANDBETWEEN(1,4),RANDBETWEEN(10,30),0))</f>
        <v/>
      </c>
      <c r="N1402" s="8" t="str">
        <f ca="1">IF(Tabla1[[#This Row],[FECHA EJEC.]]="","",HOUR(Tabla1[[#This Row],[HORA TERMINO]]-Tabla1[[#This Row],[HORA INICIO]])+MINUTE(Tabla1[[#This Row],[HORA TERMINO]]-Tabla1[[#This Row],[HORA INICIO]])/60)</f>
        <v/>
      </c>
      <c r="O1402" s="1" t="str">
        <f ca="1">IF(AND(K1402=I1402,J1402="CONFORME"),"FECHA CUMPLIDA",IF(J1402="STAND BY","STAND BY",IF(J1402=""," ",IF(Tabla1[[#This Row],[FECHA EJEC.]]="","PENDIENTE",CONCATENATE("RETRASO DE ",(K1402-I1402)," DIAS")))))</f>
        <v>PENDIENTE</v>
      </c>
      <c r="P1402" s="2" t="str">
        <f ca="1">VLOOKUP(MONTH(Tabla1[[#This Row],[FECHA PROG.]]),Tabla2[],2,0)</f>
        <v>May</v>
      </c>
      <c r="Q1402" s="1">
        <f ca="1">YEAR(Tabla1[[#This Row],[FECHA PROG.]])</f>
        <v>2018</v>
      </c>
      <c r="R1402" s="8">
        <f ca="1">360-SUMIFS(Tabla1[HORAS],Tabla1[MÁQUINA],Tabla1[[#This Row],[MÁQUINA]],Tabla1[AÑO],Tabla1[[#This Row],[AÑO]],Tabla1[MES],Tabla1[[#This Row],[MES]])</f>
        <v>337.9666666666667</v>
      </c>
      <c r="S1402" s="17">
        <f ca="1">Tabla1[[#This Row],[HORAS DISPONIBLES]]/360</f>
        <v>0.93879629629629635</v>
      </c>
    </row>
    <row r="1403" spans="1:19" x14ac:dyDescent="0.2">
      <c r="A1403" s="1" t="s">
        <v>154</v>
      </c>
      <c r="B1403" s="1" t="s">
        <v>59</v>
      </c>
      <c r="C1403" s="1" t="str">
        <f ca="1">VLOOKUP(RANDBETWEEN(1,13),Tablas!$N$7:$O$19,2,0)</f>
        <v>DRAGAS</v>
      </c>
      <c r="E1403" s="1" t="s">
        <v>21</v>
      </c>
      <c r="F1403" s="1">
        <v>107</v>
      </c>
      <c r="G1403" s="1" t="s">
        <v>106</v>
      </c>
      <c r="H1403" s="1">
        <v>2171</v>
      </c>
      <c r="I1403" s="2">
        <f t="shared" ca="1" si="21"/>
        <v>43401</v>
      </c>
      <c r="J1403" s="1" t="str">
        <f ca="1">IFERROR(IF(YEAR(Tabla1[[#This Row],[FECHA EJEC.]])&gt;0,"CONFORME","STANDBY"),"PENDIENTE")</f>
        <v>CONFORME</v>
      </c>
      <c r="K1403" s="2">
        <f ca="1">IF(VLOOKUP(RANDBETWEEN(1,20),Tablas!$Q$6:$R$25,2,0)=0,"",Tabla1[[#This Row],[FECHA PROG.]]+VLOOKUP(RANDBETWEEN(1,20),Tablas!$Q$6:$R$25,2,0))</f>
        <v>43405</v>
      </c>
      <c r="L1403" s="7">
        <f ca="1">IF(Tabla1[[#This Row],[FECHA EJEC.]]="","",TIME(RANDBETWEEN(9,15),RANDBETWEEN(10,40),0))</f>
        <v>0.65138888888888891</v>
      </c>
      <c r="M1403" s="7">
        <f ca="1">IF(Tabla1[[#This Row],[FECHA EJEC.]]="","",Tabla1[[#This Row],[HORA INICIO]]+TIME(RANDBETWEEN(1,4),RANDBETWEEN(10,30),0))</f>
        <v>0.79444444444444451</v>
      </c>
      <c r="N1403" s="8">
        <f ca="1">IF(Tabla1[[#This Row],[FECHA EJEC.]]="","",HOUR(Tabla1[[#This Row],[HORA TERMINO]]-Tabla1[[#This Row],[HORA INICIO]])+MINUTE(Tabla1[[#This Row],[HORA TERMINO]]-Tabla1[[#This Row],[HORA INICIO]])/60)</f>
        <v>3.4333333333333336</v>
      </c>
      <c r="O1403" s="1" t="str">
        <f ca="1">IF(AND(K1403=I1403,J1403="CONFORME"),"FECHA CUMPLIDA",IF(J1403="STAND BY","STAND BY",IF(J1403=""," ",IF(Tabla1[[#This Row],[FECHA EJEC.]]="","PENDIENTE",CONCATENATE("RETRASO DE ",(K1403-I1403)," DIAS")))))</f>
        <v>RETRASO DE 4 DIAS</v>
      </c>
      <c r="P1403" s="2" t="str">
        <f ca="1">VLOOKUP(MONTH(Tabla1[[#This Row],[FECHA PROG.]]),Tabla2[],2,0)</f>
        <v>Oct</v>
      </c>
      <c r="Q1403" s="1">
        <f ca="1">YEAR(Tabla1[[#This Row],[FECHA PROG.]])</f>
        <v>2018</v>
      </c>
      <c r="R1403" s="8">
        <f ca="1">360-SUMIFS(Tabla1[HORAS],Tabla1[MÁQUINA],Tabla1[[#This Row],[MÁQUINA]],Tabla1[AÑO],Tabla1[[#This Row],[AÑO]],Tabla1[MES],Tabla1[[#This Row],[MES]])</f>
        <v>333.43333333333334</v>
      </c>
      <c r="S1403" s="17">
        <f ca="1">Tabla1[[#This Row],[HORAS DISPONIBLES]]/360</f>
        <v>0.92620370370370375</v>
      </c>
    </row>
    <row r="1404" spans="1:19" x14ac:dyDescent="0.2">
      <c r="A1404" s="1" t="s">
        <v>156</v>
      </c>
      <c r="B1404" s="1" t="s">
        <v>64</v>
      </c>
      <c r="C1404" s="1" t="str">
        <f ca="1">VLOOKUP(RANDBETWEEN(1,13),Tablas!$N$7:$O$19,2,0)</f>
        <v>DRAGAS</v>
      </c>
      <c r="E1404" s="1" t="s">
        <v>18</v>
      </c>
      <c r="F1404" s="1">
        <v>201</v>
      </c>
      <c r="G1404" s="1" t="s">
        <v>55</v>
      </c>
      <c r="H1404" s="1">
        <v>1911</v>
      </c>
      <c r="I1404" s="2">
        <f t="shared" ca="1" si="21"/>
        <v>43175</v>
      </c>
      <c r="J1404" s="1" t="str">
        <f ca="1">IFERROR(IF(YEAR(Tabla1[[#This Row],[FECHA EJEC.]])&gt;0,"CONFORME","STANDBY"),"PENDIENTE")</f>
        <v>CONFORME</v>
      </c>
      <c r="K1404" s="2">
        <f ca="1">IF(VLOOKUP(RANDBETWEEN(1,20),Tablas!$Q$6:$R$25,2,0)=0,"",Tabla1[[#This Row],[FECHA PROG.]]+VLOOKUP(RANDBETWEEN(1,20),Tablas!$Q$6:$R$25,2,0))</f>
        <v>43178</v>
      </c>
      <c r="L1404" s="7">
        <f ca="1">IF(Tabla1[[#This Row],[FECHA EJEC.]]="","",TIME(RANDBETWEEN(9,15),RANDBETWEEN(10,40),0))</f>
        <v>0.40138888888888891</v>
      </c>
      <c r="M1404" s="7">
        <f ca="1">IF(Tabla1[[#This Row],[FECHA EJEC.]]="","",Tabla1[[#This Row],[HORA INICIO]]+TIME(RANDBETWEEN(1,4),RANDBETWEEN(10,30),0))</f>
        <v>0.46111111111111114</v>
      </c>
      <c r="N1404" s="8">
        <f ca="1">IF(Tabla1[[#This Row],[FECHA EJEC.]]="","",HOUR(Tabla1[[#This Row],[HORA TERMINO]]-Tabla1[[#This Row],[HORA INICIO]])+MINUTE(Tabla1[[#This Row],[HORA TERMINO]]-Tabla1[[#This Row],[HORA INICIO]])/60)</f>
        <v>1.4333333333333333</v>
      </c>
      <c r="O1404" s="1" t="str">
        <f ca="1">IF(AND(K1404=I1404,J1404="CONFORME"),"FECHA CUMPLIDA",IF(J1404="STAND BY","STAND BY",IF(J1404=""," ",IF(Tabla1[[#This Row],[FECHA EJEC.]]="","PENDIENTE",CONCATENATE("RETRASO DE ",(K1404-I1404)," DIAS")))))</f>
        <v>RETRASO DE 3 DIAS</v>
      </c>
      <c r="P1404" s="2" t="str">
        <f ca="1">VLOOKUP(MONTH(Tabla1[[#This Row],[FECHA PROG.]]),Tabla2[],2,0)</f>
        <v>Mar</v>
      </c>
      <c r="Q1404" s="1">
        <f ca="1">YEAR(Tabla1[[#This Row],[FECHA PROG.]])</f>
        <v>2018</v>
      </c>
      <c r="R1404" s="8">
        <f ca="1">360-SUMIFS(Tabla1[HORAS],Tabla1[MÁQUINA],Tabla1[[#This Row],[MÁQUINA]],Tabla1[AÑO],Tabla1[[#This Row],[AÑO]],Tabla1[MES],Tabla1[[#This Row],[MES]])</f>
        <v>356.2</v>
      </c>
      <c r="S1404" s="17">
        <f ca="1">Tabla1[[#This Row],[HORAS DISPONIBLES]]/360</f>
        <v>0.98944444444444446</v>
      </c>
    </row>
    <row r="1405" spans="1:19" x14ac:dyDescent="0.2">
      <c r="A1405" s="1" t="s">
        <v>157</v>
      </c>
      <c r="B1405" s="1" t="s">
        <v>65</v>
      </c>
      <c r="C1405" s="1" t="str">
        <f ca="1">VLOOKUP(RANDBETWEEN(1,13),Tablas!$N$7:$O$19,2,0)</f>
        <v>EXCAVADORA</v>
      </c>
      <c r="E1405" s="1" t="s">
        <v>18</v>
      </c>
      <c r="F1405" s="1">
        <v>201</v>
      </c>
      <c r="G1405" s="1" t="s">
        <v>55</v>
      </c>
      <c r="H1405" s="1">
        <v>1911</v>
      </c>
      <c r="I1405" s="2">
        <f t="shared" ca="1" si="21"/>
        <v>43358</v>
      </c>
      <c r="J1405" s="1" t="str">
        <f ca="1">IFERROR(IF(YEAR(Tabla1[[#This Row],[FECHA EJEC.]])&gt;0,"CONFORME","STANDBY"),"PENDIENTE")</f>
        <v>CONFORME</v>
      </c>
      <c r="K1405" s="2">
        <f ca="1">IF(VLOOKUP(RANDBETWEEN(1,20),Tablas!$Q$6:$R$25,2,0)=0,"",Tabla1[[#This Row],[FECHA PROG.]]+VLOOKUP(RANDBETWEEN(1,20),Tablas!$Q$6:$R$25,2,0))</f>
        <v>43358</v>
      </c>
      <c r="L1405" s="7">
        <f ca="1">IF(Tabla1[[#This Row],[FECHA EJEC.]]="","",TIME(RANDBETWEEN(9,15),RANDBETWEEN(10,40),0))</f>
        <v>0.55486111111111114</v>
      </c>
      <c r="M1405" s="7">
        <f ca="1">IF(Tabla1[[#This Row],[FECHA EJEC.]]="","",Tabla1[[#This Row],[HORA INICIO]]+TIME(RANDBETWEEN(1,4),RANDBETWEEN(10,30),0))</f>
        <v>0.73958333333333337</v>
      </c>
      <c r="N1405" s="8">
        <f ca="1">IF(Tabla1[[#This Row],[FECHA EJEC.]]="","",HOUR(Tabla1[[#This Row],[HORA TERMINO]]-Tabla1[[#This Row],[HORA INICIO]])+MINUTE(Tabla1[[#This Row],[HORA TERMINO]]-Tabla1[[#This Row],[HORA INICIO]])/60)</f>
        <v>4.4333333333333336</v>
      </c>
      <c r="O1405" s="1" t="str">
        <f ca="1">IF(AND(K1405=I1405,J1405="CONFORME"),"FECHA CUMPLIDA",IF(J1405="STAND BY","STAND BY",IF(J1405=""," ",IF(Tabla1[[#This Row],[FECHA EJEC.]]="","PENDIENTE",CONCATENATE("RETRASO DE ",(K1405-I1405)," DIAS")))))</f>
        <v>FECHA CUMPLIDA</v>
      </c>
      <c r="P1405" s="2" t="str">
        <f ca="1">VLOOKUP(MONTH(Tabla1[[#This Row],[FECHA PROG.]]),Tabla2[],2,0)</f>
        <v>Set</v>
      </c>
      <c r="Q1405" s="1">
        <f ca="1">YEAR(Tabla1[[#This Row],[FECHA PROG.]])</f>
        <v>2018</v>
      </c>
      <c r="R1405" s="8">
        <f ca="1">360-SUMIFS(Tabla1[HORAS],Tabla1[MÁQUINA],Tabla1[[#This Row],[MÁQUINA]],Tabla1[AÑO],Tabla1[[#This Row],[AÑO]],Tabla1[MES],Tabla1[[#This Row],[MES]])</f>
        <v>355.56666666666666</v>
      </c>
      <c r="S1405" s="17">
        <f ca="1">Tabla1[[#This Row],[HORAS DISPONIBLES]]/360</f>
        <v>0.98768518518518522</v>
      </c>
    </row>
    <row r="1406" spans="1:19" x14ac:dyDescent="0.2">
      <c r="A1406" s="1" t="s">
        <v>158</v>
      </c>
      <c r="B1406" s="1" t="s">
        <v>66</v>
      </c>
      <c r="C1406" s="1" t="str">
        <f ca="1">VLOOKUP(RANDBETWEEN(1,13),Tablas!$N$7:$O$19,2,0)</f>
        <v>DRAGALINA</v>
      </c>
      <c r="E1406" s="1" t="s">
        <v>18</v>
      </c>
      <c r="F1406" s="1">
        <v>201</v>
      </c>
      <c r="G1406" s="1" t="s">
        <v>55</v>
      </c>
      <c r="H1406" s="1">
        <v>1911</v>
      </c>
      <c r="I1406" s="2">
        <f t="shared" ca="1" si="21"/>
        <v>43280</v>
      </c>
      <c r="J1406" s="1" t="str">
        <f ca="1">IFERROR(IF(YEAR(Tabla1[[#This Row],[FECHA EJEC.]])&gt;0,"CONFORME","STANDBY"),"PENDIENTE")</f>
        <v>CONFORME</v>
      </c>
      <c r="K1406" s="2">
        <f ca="1">IF(VLOOKUP(RANDBETWEEN(1,20),Tablas!$Q$6:$R$25,2,0)=0,"",Tabla1[[#This Row],[FECHA PROG.]]+VLOOKUP(RANDBETWEEN(1,20),Tablas!$Q$6:$R$25,2,0))</f>
        <v>43280</v>
      </c>
      <c r="L1406" s="7">
        <f ca="1">IF(Tabla1[[#This Row],[FECHA EJEC.]]="","",TIME(RANDBETWEEN(9,15),RANDBETWEEN(10,40),0))</f>
        <v>0.43611111111111112</v>
      </c>
      <c r="M1406" s="7">
        <f ca="1">IF(Tabla1[[#This Row],[FECHA EJEC.]]="","",Tabla1[[#This Row],[HORA INICIO]]+TIME(RANDBETWEEN(1,4),RANDBETWEEN(10,30),0))</f>
        <v>0.56874999999999998</v>
      </c>
      <c r="N1406" s="8">
        <f ca="1">IF(Tabla1[[#This Row],[FECHA EJEC.]]="","",HOUR(Tabla1[[#This Row],[HORA TERMINO]]-Tabla1[[#This Row],[HORA INICIO]])+MINUTE(Tabla1[[#This Row],[HORA TERMINO]]-Tabla1[[#This Row],[HORA INICIO]])/60)</f>
        <v>3.1833333333333331</v>
      </c>
      <c r="O1406" s="1" t="str">
        <f ca="1">IF(AND(K1406=I1406,J1406="CONFORME"),"FECHA CUMPLIDA",IF(J1406="STAND BY","STAND BY",IF(J1406=""," ",IF(Tabla1[[#This Row],[FECHA EJEC.]]="","PENDIENTE",CONCATENATE("RETRASO DE ",(K1406-I1406)," DIAS")))))</f>
        <v>FECHA CUMPLIDA</v>
      </c>
      <c r="P1406" s="2" t="str">
        <f ca="1">VLOOKUP(MONTH(Tabla1[[#This Row],[FECHA PROG.]]),Tabla2[],2,0)</f>
        <v>Jun</v>
      </c>
      <c r="Q1406" s="1">
        <f ca="1">YEAR(Tabla1[[#This Row],[FECHA PROG.]])</f>
        <v>2018</v>
      </c>
      <c r="R1406" s="8">
        <f ca="1">360-SUMIFS(Tabla1[HORAS],Tabla1[MÁQUINA],Tabla1[[#This Row],[MÁQUINA]],Tabla1[AÑO],Tabla1[[#This Row],[AÑO]],Tabla1[MES],Tabla1[[#This Row],[MES]])</f>
        <v>356.81666666666666</v>
      </c>
      <c r="S1406" s="17">
        <f ca="1">Tabla1[[#This Row],[HORAS DISPONIBLES]]/360</f>
        <v>0.99115740740740743</v>
      </c>
    </row>
    <row r="1407" spans="1:19" x14ac:dyDescent="0.2">
      <c r="A1407" s="1" t="s">
        <v>159</v>
      </c>
      <c r="B1407" s="1" t="s">
        <v>67</v>
      </c>
      <c r="C1407" s="1" t="str">
        <f ca="1">VLOOKUP(RANDBETWEEN(1,13),Tablas!$N$7:$O$19,2,0)</f>
        <v>DRAGALINA</v>
      </c>
      <c r="E1407" s="1" t="s">
        <v>18</v>
      </c>
      <c r="F1407" s="1">
        <v>201</v>
      </c>
      <c r="G1407" s="1" t="s">
        <v>55</v>
      </c>
      <c r="H1407" s="1">
        <v>1911</v>
      </c>
      <c r="I1407" s="2">
        <f t="shared" ca="1" si="21"/>
        <v>43300</v>
      </c>
      <c r="J1407" s="1" t="str">
        <f ca="1">IFERROR(IF(YEAR(Tabla1[[#This Row],[FECHA EJEC.]])&gt;0,"CONFORME","STANDBY"),"PENDIENTE")</f>
        <v>PENDIENTE</v>
      </c>
      <c r="K1407" s="2" t="str">
        <f ca="1">IF(VLOOKUP(RANDBETWEEN(1,20),Tablas!$Q$6:$R$25,2,0)=0,"",Tabla1[[#This Row],[FECHA PROG.]]+VLOOKUP(RANDBETWEEN(1,20),Tablas!$Q$6:$R$25,2,0))</f>
        <v/>
      </c>
      <c r="L1407" s="7" t="str">
        <f ca="1">IF(Tabla1[[#This Row],[FECHA EJEC.]]="","",TIME(RANDBETWEEN(9,15),RANDBETWEEN(10,40),0))</f>
        <v/>
      </c>
      <c r="M1407" s="7" t="str">
        <f ca="1">IF(Tabla1[[#This Row],[FECHA EJEC.]]="","",Tabla1[[#This Row],[HORA INICIO]]+TIME(RANDBETWEEN(1,4),RANDBETWEEN(10,30),0))</f>
        <v/>
      </c>
      <c r="N1407" s="8" t="str">
        <f ca="1">IF(Tabla1[[#This Row],[FECHA EJEC.]]="","",HOUR(Tabla1[[#This Row],[HORA TERMINO]]-Tabla1[[#This Row],[HORA INICIO]])+MINUTE(Tabla1[[#This Row],[HORA TERMINO]]-Tabla1[[#This Row],[HORA INICIO]])/60)</f>
        <v/>
      </c>
      <c r="O1407" s="1" t="str">
        <f ca="1">IF(AND(K1407=I1407,J1407="CONFORME"),"FECHA CUMPLIDA",IF(J1407="STAND BY","STAND BY",IF(J1407=""," ",IF(Tabla1[[#This Row],[FECHA EJEC.]]="","PENDIENTE",CONCATENATE("RETRASO DE ",(K1407-I1407)," DIAS")))))</f>
        <v>PENDIENTE</v>
      </c>
      <c r="P1407" s="2" t="str">
        <f ca="1">VLOOKUP(MONTH(Tabla1[[#This Row],[FECHA PROG.]]),Tabla2[],2,0)</f>
        <v>Jul</v>
      </c>
      <c r="Q1407" s="1">
        <f ca="1">YEAR(Tabla1[[#This Row],[FECHA PROG.]])</f>
        <v>2018</v>
      </c>
      <c r="R1407" s="8">
        <f ca="1">360-SUMIFS(Tabla1[HORAS],Tabla1[MÁQUINA],Tabla1[[#This Row],[MÁQUINA]],Tabla1[AÑO],Tabla1[[#This Row],[AÑO]],Tabla1[MES],Tabla1[[#This Row],[MES]])</f>
        <v>360</v>
      </c>
      <c r="S1407" s="17">
        <f ca="1">Tabla1[[#This Row],[HORAS DISPONIBLES]]/360</f>
        <v>1</v>
      </c>
    </row>
    <row r="1408" spans="1:19" x14ac:dyDescent="0.2">
      <c r="A1408" s="1" t="s">
        <v>160</v>
      </c>
      <c r="B1408" s="1" t="s">
        <v>68</v>
      </c>
      <c r="C1408" s="1" t="str">
        <f ca="1">VLOOKUP(RANDBETWEEN(1,13),Tablas!$N$7:$O$19,2,0)</f>
        <v>CARGADORA</v>
      </c>
      <c r="E1408" s="1" t="s">
        <v>18</v>
      </c>
      <c r="F1408" s="1">
        <v>201</v>
      </c>
      <c r="G1408" s="1" t="s">
        <v>55</v>
      </c>
      <c r="H1408" s="1">
        <v>1911</v>
      </c>
      <c r="I1408" s="2">
        <f t="shared" ca="1" si="21"/>
        <v>43317</v>
      </c>
      <c r="J1408" s="1" t="str">
        <f ca="1">IFERROR(IF(YEAR(Tabla1[[#This Row],[FECHA EJEC.]])&gt;0,"CONFORME","STANDBY"),"PENDIENTE")</f>
        <v>CONFORME</v>
      </c>
      <c r="K1408" s="2">
        <f ca="1">IF(VLOOKUP(RANDBETWEEN(1,20),Tablas!$Q$6:$R$25,2,0)=0,"",Tabla1[[#This Row],[FECHA PROG.]]+VLOOKUP(RANDBETWEEN(1,20),Tablas!$Q$6:$R$25,2,0))</f>
        <v>43317</v>
      </c>
      <c r="L1408" s="7">
        <f ca="1">IF(Tabla1[[#This Row],[FECHA EJEC.]]="","",TIME(RANDBETWEEN(9,15),RANDBETWEEN(10,40),0))</f>
        <v>0.43611111111111112</v>
      </c>
      <c r="M1408" s="7">
        <f ca="1">IF(Tabla1[[#This Row],[FECHA EJEC.]]="","",Tabla1[[#This Row],[HORA INICIO]]+TIME(RANDBETWEEN(1,4),RANDBETWEEN(10,30),0))</f>
        <v>0.62361111111111112</v>
      </c>
      <c r="N1408" s="8">
        <f ca="1">IF(Tabla1[[#This Row],[FECHA EJEC.]]="","",HOUR(Tabla1[[#This Row],[HORA TERMINO]]-Tabla1[[#This Row],[HORA INICIO]])+MINUTE(Tabla1[[#This Row],[HORA TERMINO]]-Tabla1[[#This Row],[HORA INICIO]])/60)</f>
        <v>4.5</v>
      </c>
      <c r="O1408" s="1" t="str">
        <f ca="1">IF(AND(K1408=I1408,J1408="CONFORME"),"FECHA CUMPLIDA",IF(J1408="STAND BY","STAND BY",IF(J1408=""," ",IF(Tabla1[[#This Row],[FECHA EJEC.]]="","PENDIENTE",CONCATENATE("RETRASO DE ",(K1408-I1408)," DIAS")))))</f>
        <v>FECHA CUMPLIDA</v>
      </c>
      <c r="P1408" s="2" t="str">
        <f ca="1">VLOOKUP(MONTH(Tabla1[[#This Row],[FECHA PROG.]]),Tabla2[],2,0)</f>
        <v>Ago</v>
      </c>
      <c r="Q1408" s="1">
        <f ca="1">YEAR(Tabla1[[#This Row],[FECHA PROG.]])</f>
        <v>2018</v>
      </c>
      <c r="R1408" s="8">
        <f ca="1">360-SUMIFS(Tabla1[HORAS],Tabla1[MÁQUINA],Tabla1[[#This Row],[MÁQUINA]],Tabla1[AÑO],Tabla1[[#This Row],[AÑO]],Tabla1[MES],Tabla1[[#This Row],[MES]])</f>
        <v>355.5</v>
      </c>
      <c r="S1408" s="17">
        <f ca="1">Tabla1[[#This Row],[HORAS DISPONIBLES]]/360</f>
        <v>0.98750000000000004</v>
      </c>
    </row>
    <row r="1409" spans="1:19" x14ac:dyDescent="0.2">
      <c r="A1409" s="1" t="s">
        <v>161</v>
      </c>
      <c r="B1409" s="1" t="s">
        <v>69</v>
      </c>
      <c r="C1409" s="1" t="str">
        <f ca="1">VLOOKUP(RANDBETWEEN(1,13),Tablas!$N$7:$O$19,2,0)</f>
        <v>MOTONIVELADORA</v>
      </c>
      <c r="E1409" s="1" t="s">
        <v>18</v>
      </c>
      <c r="F1409" s="1">
        <v>201</v>
      </c>
      <c r="G1409" s="1" t="s">
        <v>55</v>
      </c>
      <c r="H1409" s="1">
        <v>1911</v>
      </c>
      <c r="I1409" s="2">
        <f t="shared" ca="1" si="21"/>
        <v>43608</v>
      </c>
      <c r="J1409" s="1" t="str">
        <f ca="1">IFERROR(IF(YEAR(Tabla1[[#This Row],[FECHA EJEC.]])&gt;0,"CONFORME","STANDBY"),"PENDIENTE")</f>
        <v>PENDIENTE</v>
      </c>
      <c r="K1409" s="2" t="str">
        <f ca="1">IF(VLOOKUP(RANDBETWEEN(1,20),Tablas!$Q$6:$R$25,2,0)=0,"",Tabla1[[#This Row],[FECHA PROG.]]+VLOOKUP(RANDBETWEEN(1,20),Tablas!$Q$6:$R$25,2,0))</f>
        <v/>
      </c>
      <c r="L1409" s="7" t="str">
        <f ca="1">IF(Tabla1[[#This Row],[FECHA EJEC.]]="","",TIME(RANDBETWEEN(9,15),RANDBETWEEN(10,40),0))</f>
        <v/>
      </c>
      <c r="M1409" s="7" t="str">
        <f ca="1">IF(Tabla1[[#This Row],[FECHA EJEC.]]="","",Tabla1[[#This Row],[HORA INICIO]]+TIME(RANDBETWEEN(1,4),RANDBETWEEN(10,30),0))</f>
        <v/>
      </c>
      <c r="N1409" s="8" t="str">
        <f ca="1">IF(Tabla1[[#This Row],[FECHA EJEC.]]="","",HOUR(Tabla1[[#This Row],[HORA TERMINO]]-Tabla1[[#This Row],[HORA INICIO]])+MINUTE(Tabla1[[#This Row],[HORA TERMINO]]-Tabla1[[#This Row],[HORA INICIO]])/60)</f>
        <v/>
      </c>
      <c r="O1409" s="1" t="str">
        <f ca="1">IF(AND(K1409=I1409,J1409="CONFORME"),"FECHA CUMPLIDA",IF(J1409="STAND BY","STAND BY",IF(J1409=""," ",IF(Tabla1[[#This Row],[FECHA EJEC.]]="","PENDIENTE",CONCATENATE("RETRASO DE ",(K1409-I1409)," DIAS")))))</f>
        <v>PENDIENTE</v>
      </c>
      <c r="P1409" s="2" t="str">
        <f ca="1">VLOOKUP(MONTH(Tabla1[[#This Row],[FECHA PROG.]]),Tabla2[],2,0)</f>
        <v>May</v>
      </c>
      <c r="Q1409" s="1">
        <f ca="1">YEAR(Tabla1[[#This Row],[FECHA PROG.]])</f>
        <v>2019</v>
      </c>
      <c r="R1409" s="8">
        <f ca="1">360-SUMIFS(Tabla1[HORAS],Tabla1[MÁQUINA],Tabla1[[#This Row],[MÁQUINA]],Tabla1[AÑO],Tabla1[[#This Row],[AÑO]],Tabla1[MES],Tabla1[[#This Row],[MES]])</f>
        <v>355.78333333333336</v>
      </c>
      <c r="S1409" s="17">
        <f ca="1">Tabla1[[#This Row],[HORAS DISPONIBLES]]/360</f>
        <v>0.98828703703703713</v>
      </c>
    </row>
    <row r="1410" spans="1:19" x14ac:dyDescent="0.2">
      <c r="A1410" s="1" t="s">
        <v>139</v>
      </c>
      <c r="B1410" s="1" t="s">
        <v>32</v>
      </c>
      <c r="C1410" s="1" t="str">
        <f ca="1">VLOOKUP(RANDBETWEEN(1,13),Tablas!$N$7:$O$19,2,0)</f>
        <v>ESCREPA</v>
      </c>
      <c r="D1410" s="1" t="s">
        <v>12</v>
      </c>
      <c r="E1410" s="1" t="s">
        <v>13</v>
      </c>
      <c r="F1410" s="1">
        <v>106</v>
      </c>
      <c r="G1410" s="1" t="s">
        <v>29</v>
      </c>
      <c r="H1410" s="1">
        <v>908</v>
      </c>
      <c r="I1410" s="2">
        <f t="shared" ref="I1410:I1473" ca="1" si="22">RANDBETWEEN(43101,43616)</f>
        <v>43301</v>
      </c>
      <c r="J1410" s="1" t="str">
        <f ca="1">IFERROR(IF(YEAR(Tabla1[[#This Row],[FECHA EJEC.]])&gt;0,"CONFORME","STANDBY"),"PENDIENTE")</f>
        <v>CONFORME</v>
      </c>
      <c r="K1410" s="2">
        <f ca="1">IF(VLOOKUP(RANDBETWEEN(1,20),Tablas!$Q$6:$R$25,2,0)=0,"",Tabla1[[#This Row],[FECHA PROG.]]+VLOOKUP(RANDBETWEEN(1,20),Tablas!$Q$6:$R$25,2,0))</f>
        <v>43304</v>
      </c>
      <c r="L1410" s="7">
        <f ca="1">IF(Tabla1[[#This Row],[FECHA EJEC.]]="","",TIME(RANDBETWEEN(9,15),RANDBETWEEN(10,40),0))</f>
        <v>0.56111111111111112</v>
      </c>
      <c r="M1410" s="7">
        <f ca="1">IF(Tabla1[[#This Row],[FECHA EJEC.]]="","",Tabla1[[#This Row],[HORA INICIO]]+TIME(RANDBETWEEN(1,4),RANDBETWEEN(10,30),0))</f>
        <v>0.66041666666666665</v>
      </c>
      <c r="N1410" s="8">
        <f ca="1">IF(Tabla1[[#This Row],[FECHA EJEC.]]="","",HOUR(Tabla1[[#This Row],[HORA TERMINO]]-Tabla1[[#This Row],[HORA INICIO]])+MINUTE(Tabla1[[#This Row],[HORA TERMINO]]-Tabla1[[#This Row],[HORA INICIO]])/60)</f>
        <v>2.3833333333333333</v>
      </c>
      <c r="O1410" s="1" t="str">
        <f ca="1">IF(AND(K1410=I1410,J1410="CONFORME"),"FECHA CUMPLIDA",IF(J1410="STAND BY","STAND BY",IF(J1410=""," ",IF(Tabla1[[#This Row],[FECHA EJEC.]]="","PENDIENTE",CONCATENATE("RETRASO DE ",(K1410-I1410)," DIAS")))))</f>
        <v>RETRASO DE 3 DIAS</v>
      </c>
      <c r="P1410" s="2" t="str">
        <f ca="1">VLOOKUP(MONTH(Tabla1[[#This Row],[FECHA PROG.]]),Tabla2[],2,0)</f>
        <v>Jul</v>
      </c>
      <c r="Q1410" s="1">
        <f ca="1">YEAR(Tabla1[[#This Row],[FECHA PROG.]])</f>
        <v>2018</v>
      </c>
      <c r="R1410" s="8">
        <f ca="1">360-SUMIFS(Tabla1[HORAS],Tabla1[MÁQUINA],Tabla1[[#This Row],[MÁQUINA]],Tabla1[AÑO],Tabla1[[#This Row],[AÑO]],Tabla1[MES],Tabla1[[#This Row],[MES]])</f>
        <v>332.75</v>
      </c>
      <c r="S1410" s="17">
        <f ca="1">Tabla1[[#This Row],[HORAS DISPONIBLES]]/360</f>
        <v>0.9243055555555556</v>
      </c>
    </row>
    <row r="1411" spans="1:19" x14ac:dyDescent="0.2">
      <c r="A1411" s="1" t="s">
        <v>139</v>
      </c>
      <c r="B1411" s="1" t="s">
        <v>32</v>
      </c>
      <c r="C1411" s="1" t="str">
        <f ca="1">VLOOKUP(RANDBETWEEN(1,13),Tablas!$N$7:$O$19,2,0)</f>
        <v>RETROEXCAVADORA</v>
      </c>
      <c r="D1411" s="1" t="s">
        <v>12</v>
      </c>
      <c r="E1411" s="1" t="s">
        <v>18</v>
      </c>
      <c r="F1411" s="1">
        <v>106</v>
      </c>
      <c r="G1411" s="1" t="s">
        <v>55</v>
      </c>
      <c r="H1411" s="1">
        <v>1911</v>
      </c>
      <c r="I1411" s="2">
        <f t="shared" ca="1" si="22"/>
        <v>43393</v>
      </c>
      <c r="J1411" s="1" t="str">
        <f ca="1">IFERROR(IF(YEAR(Tabla1[[#This Row],[FECHA EJEC.]])&gt;0,"CONFORME","STANDBY"),"PENDIENTE")</f>
        <v>CONFORME</v>
      </c>
      <c r="K1411" s="2">
        <f ca="1">IF(VLOOKUP(RANDBETWEEN(1,20),Tablas!$Q$6:$R$25,2,0)=0,"",Tabla1[[#This Row],[FECHA PROG.]]+VLOOKUP(RANDBETWEEN(1,20),Tablas!$Q$6:$R$25,2,0))</f>
        <v>43394</v>
      </c>
      <c r="L1411" s="7">
        <f ca="1">IF(Tabla1[[#This Row],[FECHA EJEC.]]="","",TIME(RANDBETWEEN(9,15),RANDBETWEEN(10,40),0))</f>
        <v>0.39166666666666666</v>
      </c>
      <c r="M1411" s="7">
        <f ca="1">IF(Tabla1[[#This Row],[FECHA EJEC.]]="","",Tabla1[[#This Row],[HORA INICIO]]+TIME(RANDBETWEEN(1,4),RANDBETWEEN(10,30),0))</f>
        <v>0.53402777777777777</v>
      </c>
      <c r="N1411" s="8">
        <f ca="1">IF(Tabla1[[#This Row],[FECHA EJEC.]]="","",HOUR(Tabla1[[#This Row],[HORA TERMINO]]-Tabla1[[#This Row],[HORA INICIO]])+MINUTE(Tabla1[[#This Row],[HORA TERMINO]]-Tabla1[[#This Row],[HORA INICIO]])/60)</f>
        <v>3.4166666666666665</v>
      </c>
      <c r="O1411" s="1" t="str">
        <f ca="1">IF(AND(K1411=I1411,J1411="CONFORME"),"FECHA CUMPLIDA",IF(J1411="STAND BY","STAND BY",IF(J1411=""," ",IF(Tabla1[[#This Row],[FECHA EJEC.]]="","PENDIENTE",CONCATENATE("RETRASO DE ",(K1411-I1411)," DIAS")))))</f>
        <v>RETRASO DE 1 DIAS</v>
      </c>
      <c r="P1411" s="2" t="str">
        <f ca="1">VLOOKUP(MONTH(Tabla1[[#This Row],[FECHA PROG.]]),Tabla2[],2,0)</f>
        <v>Oct</v>
      </c>
      <c r="Q1411" s="1">
        <f ca="1">YEAR(Tabla1[[#This Row],[FECHA PROG.]])</f>
        <v>2018</v>
      </c>
      <c r="R1411" s="8">
        <f ca="1">360-SUMIFS(Tabla1[HORAS],Tabla1[MÁQUINA],Tabla1[[#This Row],[MÁQUINA]],Tabla1[AÑO],Tabla1[[#This Row],[AÑO]],Tabla1[MES],Tabla1[[#This Row],[MES]])</f>
        <v>320.10000000000002</v>
      </c>
      <c r="S1411" s="17">
        <f ca="1">Tabla1[[#This Row],[HORAS DISPONIBLES]]/360</f>
        <v>0.88916666666666677</v>
      </c>
    </row>
    <row r="1412" spans="1:19" x14ac:dyDescent="0.2">
      <c r="A1412" s="1" t="s">
        <v>147</v>
      </c>
      <c r="B1412" s="1" t="s">
        <v>42</v>
      </c>
      <c r="C1412" s="1" t="str">
        <f ca="1">VLOOKUP(RANDBETWEEN(1,13),Tablas!$N$7:$O$19,2,0)</f>
        <v>RETROEXCAVADORA</v>
      </c>
      <c r="D1412" s="1" t="s">
        <v>12</v>
      </c>
      <c r="E1412" s="1" t="s">
        <v>21</v>
      </c>
      <c r="F1412" s="1">
        <v>106</v>
      </c>
      <c r="G1412" s="1" t="s">
        <v>14</v>
      </c>
      <c r="H1412" s="1">
        <v>2171</v>
      </c>
      <c r="I1412" s="2">
        <f t="shared" ca="1" si="22"/>
        <v>43379</v>
      </c>
      <c r="J1412" s="1" t="str">
        <f ca="1">IFERROR(IF(YEAR(Tabla1[[#This Row],[FECHA EJEC.]])&gt;0,"CONFORME","STANDBY"),"PENDIENTE")</f>
        <v>PENDIENTE</v>
      </c>
      <c r="K1412" s="2" t="str">
        <f ca="1">IF(VLOOKUP(RANDBETWEEN(1,20),Tablas!$Q$6:$R$25,2,0)=0,"",Tabla1[[#This Row],[FECHA PROG.]]+VLOOKUP(RANDBETWEEN(1,20),Tablas!$Q$6:$R$25,2,0))</f>
        <v/>
      </c>
      <c r="L1412" s="7" t="str">
        <f ca="1">IF(Tabla1[[#This Row],[FECHA EJEC.]]="","",TIME(RANDBETWEEN(9,15),RANDBETWEEN(10,40),0))</f>
        <v/>
      </c>
      <c r="M1412" s="7" t="str">
        <f ca="1">IF(Tabla1[[#This Row],[FECHA EJEC.]]="","",Tabla1[[#This Row],[HORA INICIO]]+TIME(RANDBETWEEN(1,4),RANDBETWEEN(10,30),0))</f>
        <v/>
      </c>
      <c r="N1412" s="8" t="str">
        <f ca="1">IF(Tabla1[[#This Row],[FECHA EJEC.]]="","",HOUR(Tabla1[[#This Row],[HORA TERMINO]]-Tabla1[[#This Row],[HORA INICIO]])+MINUTE(Tabla1[[#This Row],[HORA TERMINO]]-Tabla1[[#This Row],[HORA INICIO]])/60)</f>
        <v/>
      </c>
      <c r="O1412" s="1" t="str">
        <f ca="1">IF(AND(K1412=I1412,J1412="CONFORME"),"FECHA CUMPLIDA",IF(J1412="STAND BY","STAND BY",IF(J1412=""," ",IF(Tabla1[[#This Row],[FECHA EJEC.]]="","PENDIENTE",CONCATENATE("RETRASO DE ",(K1412-I1412)," DIAS")))))</f>
        <v>PENDIENTE</v>
      </c>
      <c r="P1412" s="2" t="str">
        <f ca="1">VLOOKUP(MONTH(Tabla1[[#This Row],[FECHA PROG.]]),Tabla2[],2,0)</f>
        <v>Oct</v>
      </c>
      <c r="Q1412" s="1">
        <f ca="1">YEAR(Tabla1[[#This Row],[FECHA PROG.]])</f>
        <v>2018</v>
      </c>
      <c r="R1412" s="8">
        <f ca="1">360-SUMIFS(Tabla1[HORAS],Tabla1[MÁQUINA],Tabla1[[#This Row],[MÁQUINA]],Tabla1[AÑO],Tabla1[[#This Row],[AÑO]],Tabla1[MES],Tabla1[[#This Row],[MES]])</f>
        <v>356.7</v>
      </c>
      <c r="S1412" s="17">
        <f ca="1">Tabla1[[#This Row],[HORAS DISPONIBLES]]/360</f>
        <v>0.99083333333333334</v>
      </c>
    </row>
    <row r="1413" spans="1:19" x14ac:dyDescent="0.2">
      <c r="A1413" s="1" t="s">
        <v>142</v>
      </c>
      <c r="B1413" s="1" t="s">
        <v>37</v>
      </c>
      <c r="C1413" s="1" t="str">
        <f ca="1">VLOOKUP(RANDBETWEEN(1,13),Tablas!$N$7:$O$19,2,0)</f>
        <v>COMPACTADORA</v>
      </c>
      <c r="D1413" s="1" t="s">
        <v>12</v>
      </c>
      <c r="E1413" s="1" t="s">
        <v>24</v>
      </c>
      <c r="F1413" s="1">
        <v>201</v>
      </c>
      <c r="G1413" s="1" t="s">
        <v>25</v>
      </c>
      <c r="H1413" s="1">
        <v>1168</v>
      </c>
      <c r="I1413" s="2">
        <f t="shared" ca="1" si="22"/>
        <v>43401</v>
      </c>
      <c r="J1413" s="1" t="str">
        <f ca="1">IFERROR(IF(YEAR(Tabla1[[#This Row],[FECHA EJEC.]])&gt;0,"CONFORME","STANDBY"),"PENDIENTE")</f>
        <v>CONFORME</v>
      </c>
      <c r="K1413" s="2">
        <f ca="1">IF(VLOOKUP(RANDBETWEEN(1,20),Tablas!$Q$6:$R$25,2,0)=0,"",Tabla1[[#This Row],[FECHA PROG.]]+VLOOKUP(RANDBETWEEN(1,20),Tablas!$Q$6:$R$25,2,0))</f>
        <v>43402</v>
      </c>
      <c r="L1413" s="7">
        <f ca="1">IF(Tabla1[[#This Row],[FECHA EJEC.]]="","",TIME(RANDBETWEEN(9,15),RANDBETWEEN(10,40),0))</f>
        <v>0.4826388888888889</v>
      </c>
      <c r="M1413" s="7">
        <f ca="1">IF(Tabla1[[#This Row],[FECHA EJEC.]]="","",Tabla1[[#This Row],[HORA INICIO]]+TIME(RANDBETWEEN(1,4),RANDBETWEEN(10,30),0))</f>
        <v>0.66111111111111109</v>
      </c>
      <c r="N1413" s="8">
        <f ca="1">IF(Tabla1[[#This Row],[FECHA EJEC.]]="","",HOUR(Tabla1[[#This Row],[HORA TERMINO]]-Tabla1[[#This Row],[HORA INICIO]])+MINUTE(Tabla1[[#This Row],[HORA TERMINO]]-Tabla1[[#This Row],[HORA INICIO]])/60)</f>
        <v>4.2833333333333332</v>
      </c>
      <c r="O1413" s="1" t="str">
        <f ca="1">IF(AND(K1413=I1413,J1413="CONFORME"),"FECHA CUMPLIDA",IF(J1413="STAND BY","STAND BY",IF(J1413=""," ",IF(Tabla1[[#This Row],[FECHA EJEC.]]="","PENDIENTE",CONCATENATE("RETRASO DE ",(K1413-I1413)," DIAS")))))</f>
        <v>RETRASO DE 1 DIAS</v>
      </c>
      <c r="P1413" s="2" t="str">
        <f ca="1">VLOOKUP(MONTH(Tabla1[[#This Row],[FECHA PROG.]]),Tabla2[],2,0)</f>
        <v>Oct</v>
      </c>
      <c r="Q1413" s="1">
        <f ca="1">YEAR(Tabla1[[#This Row],[FECHA PROG.]])</f>
        <v>2018</v>
      </c>
      <c r="R1413" s="8">
        <f ca="1">360-SUMIFS(Tabla1[HORAS],Tabla1[MÁQUINA],Tabla1[[#This Row],[MÁQUINA]],Tabla1[AÑO],Tabla1[[#This Row],[AÑO]],Tabla1[MES],Tabla1[[#This Row],[MES]])</f>
        <v>347.71666666666664</v>
      </c>
      <c r="S1413" s="17">
        <f ca="1">Tabla1[[#This Row],[HORAS DISPONIBLES]]/360</f>
        <v>0.96587962962962959</v>
      </c>
    </row>
    <row r="1414" spans="1:19" x14ac:dyDescent="0.2">
      <c r="A1414" s="1" t="s">
        <v>134</v>
      </c>
      <c r="B1414" s="1" t="s">
        <v>54</v>
      </c>
      <c r="C1414" s="1" t="str">
        <f ca="1">VLOOKUP(RANDBETWEEN(1,13),Tablas!$N$7:$O$19,2,0)</f>
        <v>DRAGALINA</v>
      </c>
      <c r="D1414" s="1" t="s">
        <v>12</v>
      </c>
      <c r="E1414" s="1" t="s">
        <v>13</v>
      </c>
      <c r="F1414" s="1">
        <v>107</v>
      </c>
      <c r="G1414" s="1" t="s">
        <v>14</v>
      </c>
      <c r="H1414" s="1">
        <v>1420</v>
      </c>
      <c r="I1414" s="2">
        <f t="shared" ca="1" si="22"/>
        <v>43477</v>
      </c>
      <c r="J1414" s="1" t="str">
        <f ca="1">IFERROR(IF(YEAR(Tabla1[[#This Row],[FECHA EJEC.]])&gt;0,"CONFORME","STANDBY"),"PENDIENTE")</f>
        <v>CONFORME</v>
      </c>
      <c r="K1414" s="2">
        <f ca="1">IF(VLOOKUP(RANDBETWEEN(1,20),Tablas!$Q$6:$R$25,2,0)=0,"",Tabla1[[#This Row],[FECHA PROG.]]+VLOOKUP(RANDBETWEEN(1,20),Tablas!$Q$6:$R$25,2,0))</f>
        <v>43479</v>
      </c>
      <c r="L1414" s="7">
        <f ca="1">IF(Tabla1[[#This Row],[FECHA EJEC.]]="","",TIME(RANDBETWEEN(9,15),RANDBETWEEN(10,40),0))</f>
        <v>0.64375000000000004</v>
      </c>
      <c r="M1414" s="7">
        <f ca="1">IF(Tabla1[[#This Row],[FECHA EJEC.]]="","",Tabla1[[#This Row],[HORA INICIO]]+TIME(RANDBETWEEN(1,4),RANDBETWEEN(10,30),0))</f>
        <v>0.78402777777777777</v>
      </c>
      <c r="N1414" s="8">
        <f ca="1">IF(Tabla1[[#This Row],[FECHA EJEC.]]="","",HOUR(Tabla1[[#This Row],[HORA TERMINO]]-Tabla1[[#This Row],[HORA INICIO]])+MINUTE(Tabla1[[#This Row],[HORA TERMINO]]-Tabla1[[#This Row],[HORA INICIO]])/60)</f>
        <v>3.3666666666666667</v>
      </c>
      <c r="O1414" s="1" t="str">
        <f ca="1">IF(AND(K1414=I1414,J1414="CONFORME"),"FECHA CUMPLIDA",IF(J1414="STAND BY","STAND BY",IF(J1414=""," ",IF(Tabla1[[#This Row],[FECHA EJEC.]]="","PENDIENTE",CONCATENATE("RETRASO DE ",(K1414-I1414)," DIAS")))))</f>
        <v>RETRASO DE 2 DIAS</v>
      </c>
      <c r="P1414" s="2" t="str">
        <f ca="1">VLOOKUP(MONTH(Tabla1[[#This Row],[FECHA PROG.]]),Tabla2[],2,0)</f>
        <v>Ene</v>
      </c>
      <c r="Q1414" s="1">
        <f ca="1">YEAR(Tabla1[[#This Row],[FECHA PROG.]])</f>
        <v>2019</v>
      </c>
      <c r="R1414" s="8">
        <f ca="1">360-SUMIFS(Tabla1[HORAS],Tabla1[MÁQUINA],Tabla1[[#This Row],[MÁQUINA]],Tabla1[AÑO],Tabla1[[#This Row],[AÑO]],Tabla1[MES],Tabla1[[#This Row],[MES]])</f>
        <v>341.71666666666664</v>
      </c>
      <c r="S1414" s="17">
        <f ca="1">Tabla1[[#This Row],[HORAS DISPONIBLES]]/360</f>
        <v>0.94921296296296287</v>
      </c>
    </row>
    <row r="1415" spans="1:19" x14ac:dyDescent="0.2">
      <c r="A1415" s="1" t="s">
        <v>153</v>
      </c>
      <c r="B1415" s="1" t="s">
        <v>60</v>
      </c>
      <c r="C1415" s="1" t="str">
        <f ca="1">VLOOKUP(RANDBETWEEN(1,13),Tablas!$N$7:$O$19,2,0)</f>
        <v>MOTONIVELADORA</v>
      </c>
      <c r="E1415" s="1" t="s">
        <v>18</v>
      </c>
      <c r="F1415" s="1">
        <v>107</v>
      </c>
      <c r="G1415" s="1" t="s">
        <v>106</v>
      </c>
      <c r="H1415" s="1">
        <v>2171</v>
      </c>
      <c r="I1415" s="2">
        <f t="shared" ca="1" si="22"/>
        <v>43432</v>
      </c>
      <c r="J1415" s="1" t="str">
        <f ca="1">IFERROR(IF(YEAR(Tabla1[[#This Row],[FECHA EJEC.]])&gt;0,"CONFORME","STANDBY"),"PENDIENTE")</f>
        <v>PENDIENTE</v>
      </c>
      <c r="K1415" s="2" t="str">
        <f ca="1">IF(VLOOKUP(RANDBETWEEN(1,20),Tablas!$Q$6:$R$25,2,0)=0,"",Tabla1[[#This Row],[FECHA PROG.]]+VLOOKUP(RANDBETWEEN(1,20),Tablas!$Q$6:$R$25,2,0))</f>
        <v/>
      </c>
      <c r="L1415" s="7" t="str">
        <f ca="1">IF(Tabla1[[#This Row],[FECHA EJEC.]]="","",TIME(RANDBETWEEN(9,15),RANDBETWEEN(10,40),0))</f>
        <v/>
      </c>
      <c r="M1415" s="7" t="str">
        <f ca="1">IF(Tabla1[[#This Row],[FECHA EJEC.]]="","",Tabla1[[#This Row],[HORA INICIO]]+TIME(RANDBETWEEN(1,4),RANDBETWEEN(10,30),0))</f>
        <v/>
      </c>
      <c r="N1415" s="8" t="str">
        <f ca="1">IF(Tabla1[[#This Row],[FECHA EJEC.]]="","",HOUR(Tabla1[[#This Row],[HORA TERMINO]]-Tabla1[[#This Row],[HORA INICIO]])+MINUTE(Tabla1[[#This Row],[HORA TERMINO]]-Tabla1[[#This Row],[HORA INICIO]])/60)</f>
        <v/>
      </c>
      <c r="O1415" s="1" t="str">
        <f ca="1">IF(AND(K1415=I1415,J1415="CONFORME"),"FECHA CUMPLIDA",IF(J1415="STAND BY","STAND BY",IF(J1415=""," ",IF(Tabla1[[#This Row],[FECHA EJEC.]]="","PENDIENTE",CONCATENATE("RETRASO DE ",(K1415-I1415)," DIAS")))))</f>
        <v>PENDIENTE</v>
      </c>
      <c r="P1415" s="2" t="str">
        <f ca="1">VLOOKUP(MONTH(Tabla1[[#This Row],[FECHA PROG.]]),Tabla2[],2,0)</f>
        <v>Nov</v>
      </c>
      <c r="Q1415" s="1">
        <f ca="1">YEAR(Tabla1[[#This Row],[FECHA PROG.]])</f>
        <v>2018</v>
      </c>
      <c r="R1415" s="8">
        <f ca="1">360-SUMIFS(Tabla1[HORAS],Tabla1[MÁQUINA],Tabla1[[#This Row],[MÁQUINA]],Tabla1[AÑO],Tabla1[[#This Row],[AÑO]],Tabla1[MES],Tabla1[[#This Row],[MES]])</f>
        <v>360</v>
      </c>
      <c r="S1415" s="17">
        <f ca="1">Tabla1[[#This Row],[HORAS DISPONIBLES]]/360</f>
        <v>1</v>
      </c>
    </row>
    <row r="1416" spans="1:19" x14ac:dyDescent="0.2">
      <c r="A1416" s="1" t="s">
        <v>162</v>
      </c>
      <c r="B1416" s="1" t="s">
        <v>71</v>
      </c>
      <c r="C1416" s="1" t="str">
        <f ca="1">VLOOKUP(RANDBETWEEN(1,13),Tablas!$N$7:$O$19,2,0)</f>
        <v>DRAGALINA</v>
      </c>
      <c r="E1416" s="1" t="s">
        <v>18</v>
      </c>
      <c r="F1416" s="1">
        <v>201</v>
      </c>
      <c r="G1416" s="1" t="s">
        <v>55</v>
      </c>
      <c r="H1416" s="1">
        <v>1911</v>
      </c>
      <c r="I1416" s="2">
        <f t="shared" ca="1" si="22"/>
        <v>43495</v>
      </c>
      <c r="J1416" s="1" t="str">
        <f ca="1">IFERROR(IF(YEAR(Tabla1[[#This Row],[FECHA EJEC.]])&gt;0,"CONFORME","STANDBY"),"PENDIENTE")</f>
        <v>PENDIENTE</v>
      </c>
      <c r="K1416" s="2" t="str">
        <f ca="1">IF(VLOOKUP(RANDBETWEEN(1,20),Tablas!$Q$6:$R$25,2,0)=0,"",Tabla1[[#This Row],[FECHA PROG.]]+VLOOKUP(RANDBETWEEN(1,20),Tablas!$Q$6:$R$25,2,0))</f>
        <v/>
      </c>
      <c r="L1416" s="7" t="str">
        <f ca="1">IF(Tabla1[[#This Row],[FECHA EJEC.]]="","",TIME(RANDBETWEEN(9,15),RANDBETWEEN(10,40),0))</f>
        <v/>
      </c>
      <c r="M1416" s="7" t="str">
        <f ca="1">IF(Tabla1[[#This Row],[FECHA EJEC.]]="","",Tabla1[[#This Row],[HORA INICIO]]+TIME(RANDBETWEEN(1,4),RANDBETWEEN(10,30),0))</f>
        <v/>
      </c>
      <c r="N1416" s="8" t="str">
        <f ca="1">IF(Tabla1[[#This Row],[FECHA EJEC.]]="","",HOUR(Tabla1[[#This Row],[HORA TERMINO]]-Tabla1[[#This Row],[HORA INICIO]])+MINUTE(Tabla1[[#This Row],[HORA TERMINO]]-Tabla1[[#This Row],[HORA INICIO]])/60)</f>
        <v/>
      </c>
      <c r="O1416" s="1" t="str">
        <f ca="1">IF(AND(K1416=I1416,J1416="CONFORME"),"FECHA CUMPLIDA",IF(J1416="STAND BY","STAND BY",IF(J1416=""," ",IF(Tabla1[[#This Row],[FECHA EJEC.]]="","PENDIENTE",CONCATENATE("RETRASO DE ",(K1416-I1416)," DIAS")))))</f>
        <v>PENDIENTE</v>
      </c>
      <c r="P1416" s="2" t="str">
        <f ca="1">VLOOKUP(MONTH(Tabla1[[#This Row],[FECHA PROG.]]),Tabla2[],2,0)</f>
        <v>Ene</v>
      </c>
      <c r="Q1416" s="1">
        <f ca="1">YEAR(Tabla1[[#This Row],[FECHA PROG.]])</f>
        <v>2019</v>
      </c>
      <c r="R1416" s="8">
        <f ca="1">360-SUMIFS(Tabla1[HORAS],Tabla1[MÁQUINA],Tabla1[[#This Row],[MÁQUINA]],Tabla1[AÑO],Tabla1[[#This Row],[AÑO]],Tabla1[MES],Tabla1[[#This Row],[MES]])</f>
        <v>357.56666666666666</v>
      </c>
      <c r="S1416" s="17">
        <f ca="1">Tabla1[[#This Row],[HORAS DISPONIBLES]]/360</f>
        <v>0.99324074074074076</v>
      </c>
    </row>
    <row r="1417" spans="1:19" x14ac:dyDescent="0.2">
      <c r="A1417" s="1" t="s">
        <v>163</v>
      </c>
      <c r="B1417" s="1" t="s">
        <v>72</v>
      </c>
      <c r="C1417" s="1" t="str">
        <f ca="1">VLOOKUP(RANDBETWEEN(1,13),Tablas!$N$7:$O$19,2,0)</f>
        <v>ESCREPA</v>
      </c>
      <c r="E1417" s="1" t="s">
        <v>18</v>
      </c>
      <c r="F1417" s="1">
        <v>201</v>
      </c>
      <c r="G1417" s="1" t="s">
        <v>55</v>
      </c>
      <c r="H1417" s="1">
        <v>1911</v>
      </c>
      <c r="I1417" s="2">
        <f t="shared" ca="1" si="22"/>
        <v>43204</v>
      </c>
      <c r="J1417" s="1" t="str">
        <f ca="1">IFERROR(IF(YEAR(Tabla1[[#This Row],[FECHA EJEC.]])&gt;0,"CONFORME","STANDBY"),"PENDIENTE")</f>
        <v>CONFORME</v>
      </c>
      <c r="K1417" s="2">
        <f ca="1">IF(VLOOKUP(RANDBETWEEN(1,20),Tablas!$Q$6:$R$25,2,0)=0,"",Tabla1[[#This Row],[FECHA PROG.]]+VLOOKUP(RANDBETWEEN(1,20),Tablas!$Q$6:$R$25,2,0))</f>
        <v>43205</v>
      </c>
      <c r="L1417" s="7">
        <f ca="1">IF(Tabla1[[#This Row],[FECHA EJEC.]]="","",TIME(RANDBETWEEN(9,15),RANDBETWEEN(10,40),0))</f>
        <v>0.63402777777777775</v>
      </c>
      <c r="M1417" s="7">
        <f ca="1">IF(Tabla1[[#This Row],[FECHA EJEC.]]="","",Tabla1[[#This Row],[HORA INICIO]]+TIME(RANDBETWEEN(1,4),RANDBETWEEN(10,30),0))</f>
        <v>0.68263888888888891</v>
      </c>
      <c r="N1417" s="8">
        <f ca="1">IF(Tabla1[[#This Row],[FECHA EJEC.]]="","",HOUR(Tabla1[[#This Row],[HORA TERMINO]]-Tabla1[[#This Row],[HORA INICIO]])+MINUTE(Tabla1[[#This Row],[HORA TERMINO]]-Tabla1[[#This Row],[HORA INICIO]])/60)</f>
        <v>1.1666666666666667</v>
      </c>
      <c r="O1417" s="1" t="str">
        <f ca="1">IF(AND(K1417=I1417,J1417="CONFORME"),"FECHA CUMPLIDA",IF(J1417="STAND BY","STAND BY",IF(J1417=""," ",IF(Tabla1[[#This Row],[FECHA EJEC.]]="","PENDIENTE",CONCATENATE("RETRASO DE ",(K1417-I1417)," DIAS")))))</f>
        <v>RETRASO DE 1 DIAS</v>
      </c>
      <c r="P1417" s="2" t="str">
        <f ca="1">VLOOKUP(MONTH(Tabla1[[#This Row],[FECHA PROG.]]),Tabla2[],2,0)</f>
        <v>Abr</v>
      </c>
      <c r="Q1417" s="1">
        <f ca="1">YEAR(Tabla1[[#This Row],[FECHA PROG.]])</f>
        <v>2018</v>
      </c>
      <c r="R1417" s="8">
        <f ca="1">360-SUMIFS(Tabla1[HORAS],Tabla1[MÁQUINA],Tabla1[[#This Row],[MÁQUINA]],Tabla1[AÑO],Tabla1[[#This Row],[AÑO]],Tabla1[MES],Tabla1[[#This Row],[MES]])</f>
        <v>358.83333333333331</v>
      </c>
      <c r="S1417" s="17">
        <f ca="1">Tabla1[[#This Row],[HORAS DISPONIBLES]]/360</f>
        <v>0.99675925925925923</v>
      </c>
    </row>
    <row r="1418" spans="1:19" x14ac:dyDescent="0.2">
      <c r="A1418" s="1" t="s">
        <v>164</v>
      </c>
      <c r="B1418" s="1" t="s">
        <v>73</v>
      </c>
      <c r="C1418" s="1" t="str">
        <f ca="1">VLOOKUP(RANDBETWEEN(1,13),Tablas!$N$7:$O$19,2,0)</f>
        <v>TRACTORES</v>
      </c>
      <c r="E1418" s="1" t="s">
        <v>18</v>
      </c>
      <c r="F1418" s="1">
        <v>201</v>
      </c>
      <c r="G1418" s="1" t="s">
        <v>55</v>
      </c>
      <c r="H1418" s="1">
        <v>1911</v>
      </c>
      <c r="I1418" s="2">
        <f t="shared" ca="1" si="22"/>
        <v>43576</v>
      </c>
      <c r="J1418" s="1" t="str">
        <f ca="1">IFERROR(IF(YEAR(Tabla1[[#This Row],[FECHA EJEC.]])&gt;0,"CONFORME","STANDBY"),"PENDIENTE")</f>
        <v>CONFORME</v>
      </c>
      <c r="K1418" s="2">
        <f ca="1">IF(VLOOKUP(RANDBETWEEN(1,20),Tablas!$Q$6:$R$25,2,0)=0,"",Tabla1[[#This Row],[FECHA PROG.]]+VLOOKUP(RANDBETWEEN(1,20),Tablas!$Q$6:$R$25,2,0))</f>
        <v>43580</v>
      </c>
      <c r="L1418" s="7">
        <f ca="1">IF(Tabla1[[#This Row],[FECHA EJEC.]]="","",TIME(RANDBETWEEN(9,15),RANDBETWEEN(10,40),0))</f>
        <v>0.51041666666666663</v>
      </c>
      <c r="M1418" s="7">
        <f ca="1">IF(Tabla1[[#This Row],[FECHA EJEC.]]="","",Tabla1[[#This Row],[HORA INICIO]]+TIME(RANDBETWEEN(1,4),RANDBETWEEN(10,30),0))</f>
        <v>0.69791666666666663</v>
      </c>
      <c r="N1418" s="8">
        <f ca="1">IF(Tabla1[[#This Row],[FECHA EJEC.]]="","",HOUR(Tabla1[[#This Row],[HORA TERMINO]]-Tabla1[[#This Row],[HORA INICIO]])+MINUTE(Tabla1[[#This Row],[HORA TERMINO]]-Tabla1[[#This Row],[HORA INICIO]])/60)</f>
        <v>4.5</v>
      </c>
      <c r="O1418" s="1" t="str">
        <f ca="1">IF(AND(K1418=I1418,J1418="CONFORME"),"FECHA CUMPLIDA",IF(J1418="STAND BY","STAND BY",IF(J1418=""," ",IF(Tabla1[[#This Row],[FECHA EJEC.]]="","PENDIENTE",CONCATENATE("RETRASO DE ",(K1418-I1418)," DIAS")))))</f>
        <v>RETRASO DE 4 DIAS</v>
      </c>
      <c r="P1418" s="2" t="str">
        <f ca="1">VLOOKUP(MONTH(Tabla1[[#This Row],[FECHA PROG.]]),Tabla2[],2,0)</f>
        <v>Abr</v>
      </c>
      <c r="Q1418" s="1">
        <f ca="1">YEAR(Tabla1[[#This Row],[FECHA PROG.]])</f>
        <v>2019</v>
      </c>
      <c r="R1418" s="8">
        <f ca="1">360-SUMIFS(Tabla1[HORAS],Tabla1[MÁQUINA],Tabla1[[#This Row],[MÁQUINA]],Tabla1[AÑO],Tabla1[[#This Row],[AÑO]],Tabla1[MES],Tabla1[[#This Row],[MES]])</f>
        <v>355.5</v>
      </c>
      <c r="S1418" s="17">
        <f ca="1">Tabla1[[#This Row],[HORAS DISPONIBLES]]/360</f>
        <v>0.98750000000000004</v>
      </c>
    </row>
    <row r="1419" spans="1:19" x14ac:dyDescent="0.2">
      <c r="A1419" s="1" t="s">
        <v>165</v>
      </c>
      <c r="B1419" s="1" t="s">
        <v>74</v>
      </c>
      <c r="C1419" s="1" t="str">
        <f ca="1">VLOOKUP(RANDBETWEEN(1,13),Tablas!$N$7:$O$19,2,0)</f>
        <v>EXCAVADORA</v>
      </c>
      <c r="E1419" s="1" t="s">
        <v>18</v>
      </c>
      <c r="F1419" s="1">
        <v>201</v>
      </c>
      <c r="G1419" s="1" t="s">
        <v>55</v>
      </c>
      <c r="H1419" s="1">
        <v>1911</v>
      </c>
      <c r="I1419" s="2">
        <f t="shared" ca="1" si="22"/>
        <v>43202</v>
      </c>
      <c r="J1419" s="1" t="str">
        <f ca="1">IFERROR(IF(YEAR(Tabla1[[#This Row],[FECHA EJEC.]])&gt;0,"CONFORME","STANDBY"),"PENDIENTE")</f>
        <v>CONFORME</v>
      </c>
      <c r="K1419" s="2">
        <f ca="1">IF(VLOOKUP(RANDBETWEEN(1,20),Tablas!$Q$6:$R$25,2,0)=0,"",Tabla1[[#This Row],[FECHA PROG.]]+VLOOKUP(RANDBETWEEN(1,20),Tablas!$Q$6:$R$25,2,0))</f>
        <v>43205</v>
      </c>
      <c r="L1419" s="7">
        <f ca="1">IF(Tabla1[[#This Row],[FECHA EJEC.]]="","",TIME(RANDBETWEEN(9,15),RANDBETWEEN(10,40),0))</f>
        <v>0.59236111111111112</v>
      </c>
      <c r="M1419" s="7">
        <f ca="1">IF(Tabla1[[#This Row],[FECHA EJEC.]]="","",Tabla1[[#This Row],[HORA INICIO]]+TIME(RANDBETWEEN(1,4),RANDBETWEEN(10,30),0))</f>
        <v>0.73263888888888884</v>
      </c>
      <c r="N1419" s="8">
        <f ca="1">IF(Tabla1[[#This Row],[FECHA EJEC.]]="","",HOUR(Tabla1[[#This Row],[HORA TERMINO]]-Tabla1[[#This Row],[HORA INICIO]])+MINUTE(Tabla1[[#This Row],[HORA TERMINO]]-Tabla1[[#This Row],[HORA INICIO]])/60)</f>
        <v>3.3666666666666667</v>
      </c>
      <c r="O1419" s="1" t="str">
        <f ca="1">IF(AND(K1419=I1419,J1419="CONFORME"),"FECHA CUMPLIDA",IF(J1419="STAND BY","STAND BY",IF(J1419=""," ",IF(Tabla1[[#This Row],[FECHA EJEC.]]="","PENDIENTE",CONCATENATE("RETRASO DE ",(K1419-I1419)," DIAS")))))</f>
        <v>RETRASO DE 3 DIAS</v>
      </c>
      <c r="P1419" s="2" t="str">
        <f ca="1">VLOOKUP(MONTH(Tabla1[[#This Row],[FECHA PROG.]]),Tabla2[],2,0)</f>
        <v>Abr</v>
      </c>
      <c r="Q1419" s="1">
        <f ca="1">YEAR(Tabla1[[#This Row],[FECHA PROG.]])</f>
        <v>2018</v>
      </c>
      <c r="R1419" s="8">
        <f ca="1">360-SUMIFS(Tabla1[HORAS],Tabla1[MÁQUINA],Tabla1[[#This Row],[MÁQUINA]],Tabla1[AÑO],Tabla1[[#This Row],[AÑO]],Tabla1[MES],Tabla1[[#This Row],[MES]])</f>
        <v>356.63333333333333</v>
      </c>
      <c r="S1419" s="17">
        <f ca="1">Tabla1[[#This Row],[HORAS DISPONIBLES]]/360</f>
        <v>0.99064814814814817</v>
      </c>
    </row>
    <row r="1420" spans="1:19" x14ac:dyDescent="0.2">
      <c r="A1420" s="1" t="s">
        <v>166</v>
      </c>
      <c r="B1420" s="1" t="s">
        <v>75</v>
      </c>
      <c r="C1420" s="1" t="str">
        <f ca="1">VLOOKUP(RANDBETWEEN(1,13),Tablas!$N$7:$O$19,2,0)</f>
        <v>MOTOTRAILLA</v>
      </c>
      <c r="E1420" s="1" t="s">
        <v>18</v>
      </c>
      <c r="F1420" s="1">
        <v>201</v>
      </c>
      <c r="G1420" s="1" t="s">
        <v>55</v>
      </c>
      <c r="H1420" s="1">
        <v>1911</v>
      </c>
      <c r="I1420" s="2">
        <f t="shared" ca="1" si="22"/>
        <v>43285</v>
      </c>
      <c r="J1420" s="1" t="str">
        <f ca="1">IFERROR(IF(YEAR(Tabla1[[#This Row],[FECHA EJEC.]])&gt;0,"CONFORME","STANDBY"),"PENDIENTE")</f>
        <v>CONFORME</v>
      </c>
      <c r="K1420" s="2">
        <f ca="1">IF(VLOOKUP(RANDBETWEEN(1,20),Tablas!$Q$6:$R$25,2,0)=0,"",Tabla1[[#This Row],[FECHA PROG.]]+VLOOKUP(RANDBETWEEN(1,20),Tablas!$Q$6:$R$25,2,0))</f>
        <v>43285</v>
      </c>
      <c r="L1420" s="7">
        <f ca="1">IF(Tabla1[[#This Row],[FECHA EJEC.]]="","",TIME(RANDBETWEEN(9,15),RANDBETWEEN(10,40),0))</f>
        <v>0.38819444444444445</v>
      </c>
      <c r="M1420" s="7">
        <f ca="1">IF(Tabla1[[#This Row],[FECHA EJEC.]]="","",Tabla1[[#This Row],[HORA INICIO]]+TIME(RANDBETWEEN(1,4),RANDBETWEEN(10,30),0))</f>
        <v>0.4916666666666667</v>
      </c>
      <c r="N1420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1420" s="1" t="str">
        <f ca="1">IF(AND(K1420=I1420,J1420="CONFORME"),"FECHA CUMPLIDA",IF(J1420="STAND BY","STAND BY",IF(J1420=""," ",IF(Tabla1[[#This Row],[FECHA EJEC.]]="","PENDIENTE",CONCATENATE("RETRASO DE ",(K1420-I1420)," DIAS")))))</f>
        <v>FECHA CUMPLIDA</v>
      </c>
      <c r="P1420" s="2" t="str">
        <f ca="1">VLOOKUP(MONTH(Tabla1[[#This Row],[FECHA PROG.]]),Tabla2[],2,0)</f>
        <v>Jul</v>
      </c>
      <c r="Q1420" s="1">
        <f ca="1">YEAR(Tabla1[[#This Row],[FECHA PROG.]])</f>
        <v>2018</v>
      </c>
      <c r="R1420" s="8">
        <f ca="1">360-SUMIFS(Tabla1[HORAS],Tabla1[MÁQUINA],Tabla1[[#This Row],[MÁQUINA]],Tabla1[AÑO],Tabla1[[#This Row],[AÑO]],Tabla1[MES],Tabla1[[#This Row],[MES]])</f>
        <v>353.01666666666665</v>
      </c>
      <c r="S1420" s="17">
        <f ca="1">Tabla1[[#This Row],[HORAS DISPONIBLES]]/360</f>
        <v>0.98060185185185178</v>
      </c>
    </row>
    <row r="1421" spans="1:19" x14ac:dyDescent="0.2">
      <c r="A1421" s="1" t="s">
        <v>167</v>
      </c>
      <c r="B1421" s="1" t="s">
        <v>76</v>
      </c>
      <c r="C1421" s="1" t="str">
        <f ca="1">VLOOKUP(RANDBETWEEN(1,13),Tablas!$N$7:$O$19,2,0)</f>
        <v>PAVIMENTADORA</v>
      </c>
      <c r="E1421" s="1" t="s">
        <v>18</v>
      </c>
      <c r="F1421" s="1">
        <v>201</v>
      </c>
      <c r="G1421" s="1" t="s">
        <v>55</v>
      </c>
      <c r="H1421" s="1">
        <v>1911</v>
      </c>
      <c r="I1421" s="2">
        <f t="shared" ca="1" si="22"/>
        <v>43381</v>
      </c>
      <c r="J1421" s="1" t="str">
        <f ca="1">IFERROR(IF(YEAR(Tabla1[[#This Row],[FECHA EJEC.]])&gt;0,"CONFORME","STANDBY"),"PENDIENTE")</f>
        <v>CONFORME</v>
      </c>
      <c r="K1421" s="2">
        <f ca="1">IF(VLOOKUP(RANDBETWEEN(1,20),Tablas!$Q$6:$R$25,2,0)=0,"",Tabla1[[#This Row],[FECHA PROG.]]+VLOOKUP(RANDBETWEEN(1,20),Tablas!$Q$6:$R$25,2,0))</f>
        <v>43381</v>
      </c>
      <c r="L1421" s="7">
        <f ca="1">IF(Tabla1[[#This Row],[FECHA EJEC.]]="","",TIME(RANDBETWEEN(9,15),RANDBETWEEN(10,40),0))</f>
        <v>0.39166666666666666</v>
      </c>
      <c r="M1421" s="7">
        <f ca="1">IF(Tabla1[[#This Row],[FECHA EJEC.]]="","",Tabla1[[#This Row],[HORA INICIO]]+TIME(RANDBETWEEN(1,4),RANDBETWEEN(10,30),0))</f>
        <v>0.57916666666666661</v>
      </c>
      <c r="N1421" s="8">
        <f ca="1">IF(Tabla1[[#This Row],[FECHA EJEC.]]="","",HOUR(Tabla1[[#This Row],[HORA TERMINO]]-Tabla1[[#This Row],[HORA INICIO]])+MINUTE(Tabla1[[#This Row],[HORA TERMINO]]-Tabla1[[#This Row],[HORA INICIO]])/60)</f>
        <v>4.5</v>
      </c>
      <c r="O1421" s="1" t="str">
        <f ca="1">IF(AND(K1421=I1421,J1421="CONFORME"),"FECHA CUMPLIDA",IF(J1421="STAND BY","STAND BY",IF(J1421=""," ",IF(Tabla1[[#This Row],[FECHA EJEC.]]="","PENDIENTE",CONCATENATE("RETRASO DE ",(K1421-I1421)," DIAS")))))</f>
        <v>FECHA CUMPLIDA</v>
      </c>
      <c r="P1421" s="2" t="str">
        <f ca="1">VLOOKUP(MONTH(Tabla1[[#This Row],[FECHA PROG.]]),Tabla2[],2,0)</f>
        <v>Oct</v>
      </c>
      <c r="Q1421" s="1">
        <f ca="1">YEAR(Tabla1[[#This Row],[FECHA PROG.]])</f>
        <v>2018</v>
      </c>
      <c r="R1421" s="8">
        <f ca="1">360-SUMIFS(Tabla1[HORAS],Tabla1[MÁQUINA],Tabla1[[#This Row],[MÁQUINA]],Tabla1[AÑO],Tabla1[[#This Row],[AÑO]],Tabla1[MES],Tabla1[[#This Row],[MES]])</f>
        <v>355.5</v>
      </c>
      <c r="S1421" s="17">
        <f ca="1">Tabla1[[#This Row],[HORAS DISPONIBLES]]/360</f>
        <v>0.98750000000000004</v>
      </c>
    </row>
    <row r="1422" spans="1:19" x14ac:dyDescent="0.2">
      <c r="A1422" s="1" t="s">
        <v>168</v>
      </c>
      <c r="B1422" s="1" t="s">
        <v>77</v>
      </c>
      <c r="C1422" s="1" t="str">
        <f ca="1">VLOOKUP(RANDBETWEEN(1,13),Tablas!$N$7:$O$19,2,0)</f>
        <v>DRAGALINA</v>
      </c>
      <c r="E1422" s="1" t="s">
        <v>18</v>
      </c>
      <c r="F1422" s="1">
        <v>201</v>
      </c>
      <c r="G1422" s="1" t="s">
        <v>55</v>
      </c>
      <c r="H1422" s="1">
        <v>1911</v>
      </c>
      <c r="I1422" s="2">
        <f t="shared" ca="1" si="22"/>
        <v>43588</v>
      </c>
      <c r="J1422" s="1" t="str">
        <f ca="1">IFERROR(IF(YEAR(Tabla1[[#This Row],[FECHA EJEC.]])&gt;0,"CONFORME","STANDBY"),"PENDIENTE")</f>
        <v>PENDIENTE</v>
      </c>
      <c r="K1422" s="2" t="str">
        <f ca="1">IF(VLOOKUP(RANDBETWEEN(1,20),Tablas!$Q$6:$R$25,2,0)=0,"",Tabla1[[#This Row],[FECHA PROG.]]+VLOOKUP(RANDBETWEEN(1,20),Tablas!$Q$6:$R$25,2,0))</f>
        <v/>
      </c>
      <c r="L1422" s="7" t="str">
        <f ca="1">IF(Tabla1[[#This Row],[FECHA EJEC.]]="","",TIME(RANDBETWEEN(9,15),RANDBETWEEN(10,40),0))</f>
        <v/>
      </c>
      <c r="M1422" s="7" t="str">
        <f ca="1">IF(Tabla1[[#This Row],[FECHA EJEC.]]="","",Tabla1[[#This Row],[HORA INICIO]]+TIME(RANDBETWEEN(1,4),RANDBETWEEN(10,30),0))</f>
        <v/>
      </c>
      <c r="N1422" s="8" t="str">
        <f ca="1">IF(Tabla1[[#This Row],[FECHA EJEC.]]="","",HOUR(Tabla1[[#This Row],[HORA TERMINO]]-Tabla1[[#This Row],[HORA INICIO]])+MINUTE(Tabla1[[#This Row],[HORA TERMINO]]-Tabla1[[#This Row],[HORA INICIO]])/60)</f>
        <v/>
      </c>
      <c r="O1422" s="1" t="str">
        <f ca="1">IF(AND(K1422=I1422,J1422="CONFORME"),"FECHA CUMPLIDA",IF(J1422="STAND BY","STAND BY",IF(J1422=""," ",IF(Tabla1[[#This Row],[FECHA EJEC.]]="","PENDIENTE",CONCATENATE("RETRASO DE ",(K1422-I1422)," DIAS")))))</f>
        <v>PENDIENTE</v>
      </c>
      <c r="P1422" s="2" t="str">
        <f ca="1">VLOOKUP(MONTH(Tabla1[[#This Row],[FECHA PROG.]]),Tabla2[],2,0)</f>
        <v>May</v>
      </c>
      <c r="Q1422" s="1">
        <f ca="1">YEAR(Tabla1[[#This Row],[FECHA PROG.]])</f>
        <v>2019</v>
      </c>
      <c r="R1422" s="8">
        <f ca="1">360-SUMIFS(Tabla1[HORAS],Tabla1[MÁQUINA],Tabla1[[#This Row],[MÁQUINA]],Tabla1[AÑO],Tabla1[[#This Row],[AÑO]],Tabla1[MES],Tabla1[[#This Row],[MES]])</f>
        <v>356.58333333333331</v>
      </c>
      <c r="S1422" s="17">
        <f ca="1">Tabla1[[#This Row],[HORAS DISPONIBLES]]/360</f>
        <v>0.99050925925925926</v>
      </c>
    </row>
    <row r="1423" spans="1:19" x14ac:dyDescent="0.2">
      <c r="A1423" s="1" t="s">
        <v>169</v>
      </c>
      <c r="B1423" s="1" t="s">
        <v>78</v>
      </c>
      <c r="C1423" s="1" t="str">
        <f ca="1">VLOOKUP(RANDBETWEEN(1,13),Tablas!$N$7:$O$19,2,0)</f>
        <v>CARGADORA</v>
      </c>
      <c r="E1423" s="1" t="s">
        <v>18</v>
      </c>
      <c r="F1423" s="1">
        <v>201</v>
      </c>
      <c r="G1423" s="1" t="s">
        <v>55</v>
      </c>
      <c r="H1423" s="1">
        <v>1911</v>
      </c>
      <c r="I1423" s="2">
        <f t="shared" ca="1" si="22"/>
        <v>43381</v>
      </c>
      <c r="J1423" s="1" t="str">
        <f ca="1">IFERROR(IF(YEAR(Tabla1[[#This Row],[FECHA EJEC.]])&gt;0,"CONFORME","STANDBY"),"PENDIENTE")</f>
        <v>CONFORME</v>
      </c>
      <c r="K1423" s="2">
        <f ca="1">IF(VLOOKUP(RANDBETWEEN(1,20),Tablas!$Q$6:$R$25,2,0)=0,"",Tabla1[[#This Row],[FECHA PROG.]]+VLOOKUP(RANDBETWEEN(1,20),Tablas!$Q$6:$R$25,2,0))</f>
        <v>43385</v>
      </c>
      <c r="L1423" s="7">
        <f ca="1">IF(Tabla1[[#This Row],[FECHA EJEC.]]="","",TIME(RANDBETWEEN(9,15),RANDBETWEEN(10,40),0))</f>
        <v>0.56458333333333333</v>
      </c>
      <c r="M1423" s="7">
        <f ca="1">IF(Tabla1[[#This Row],[FECHA EJEC.]]="","",Tabla1[[#This Row],[HORA INICIO]]+TIME(RANDBETWEEN(1,4),RANDBETWEEN(10,30),0))</f>
        <v>0.62708333333333333</v>
      </c>
      <c r="N1423" s="8">
        <f ca="1">IF(Tabla1[[#This Row],[FECHA EJEC.]]="","",HOUR(Tabla1[[#This Row],[HORA TERMINO]]-Tabla1[[#This Row],[HORA INICIO]])+MINUTE(Tabla1[[#This Row],[HORA TERMINO]]-Tabla1[[#This Row],[HORA INICIO]])/60)</f>
        <v>1.5</v>
      </c>
      <c r="O1423" s="1" t="str">
        <f ca="1">IF(AND(K1423=I1423,J1423="CONFORME"),"FECHA CUMPLIDA",IF(J1423="STAND BY","STAND BY",IF(J1423=""," ",IF(Tabla1[[#This Row],[FECHA EJEC.]]="","PENDIENTE",CONCATENATE("RETRASO DE ",(K1423-I1423)," DIAS")))))</f>
        <v>RETRASO DE 4 DIAS</v>
      </c>
      <c r="P1423" s="2" t="str">
        <f ca="1">VLOOKUP(MONTH(Tabla1[[#This Row],[FECHA PROG.]]),Tabla2[],2,0)</f>
        <v>Oct</v>
      </c>
      <c r="Q1423" s="1">
        <f ca="1">YEAR(Tabla1[[#This Row],[FECHA PROG.]])</f>
        <v>2018</v>
      </c>
      <c r="R1423" s="8">
        <f ca="1">360-SUMIFS(Tabla1[HORAS],Tabla1[MÁQUINA],Tabla1[[#This Row],[MÁQUINA]],Tabla1[AÑO],Tabla1[[#This Row],[AÑO]],Tabla1[MES],Tabla1[[#This Row],[MES]])</f>
        <v>358.5</v>
      </c>
      <c r="S1423" s="17">
        <f ca="1">Tabla1[[#This Row],[HORAS DISPONIBLES]]/360</f>
        <v>0.99583333333333335</v>
      </c>
    </row>
    <row r="1424" spans="1:19" x14ac:dyDescent="0.2">
      <c r="A1424" s="1" t="s">
        <v>135</v>
      </c>
      <c r="B1424" s="1" t="s">
        <v>16</v>
      </c>
      <c r="C1424" s="1" t="str">
        <f ca="1">VLOOKUP(RANDBETWEEN(1,13),Tablas!$N$7:$O$19,2,0)</f>
        <v>DRAGAS</v>
      </c>
      <c r="D1424" s="1" t="s">
        <v>12</v>
      </c>
      <c r="E1424" s="1" t="s">
        <v>13</v>
      </c>
      <c r="F1424" s="1">
        <v>107</v>
      </c>
      <c r="G1424" s="1" t="s">
        <v>14</v>
      </c>
      <c r="H1424" s="1">
        <v>1420</v>
      </c>
      <c r="I1424" s="2">
        <f t="shared" ca="1" si="22"/>
        <v>43351</v>
      </c>
      <c r="J1424" s="1" t="str">
        <f ca="1">IFERROR(IF(YEAR(Tabla1[[#This Row],[FECHA EJEC.]])&gt;0,"CONFORME","STANDBY"),"PENDIENTE")</f>
        <v>CONFORME</v>
      </c>
      <c r="K1424" s="2">
        <f ca="1">IF(VLOOKUP(RANDBETWEEN(1,20),Tablas!$Q$6:$R$25,2,0)=0,"",Tabla1[[#This Row],[FECHA PROG.]]+VLOOKUP(RANDBETWEEN(1,20),Tablas!$Q$6:$R$25,2,0))</f>
        <v>43352</v>
      </c>
      <c r="L1424" s="7">
        <f ca="1">IF(Tabla1[[#This Row],[FECHA EJEC.]]="","",TIME(RANDBETWEEN(9,15),RANDBETWEEN(10,40),0))</f>
        <v>0.60972222222222228</v>
      </c>
      <c r="M1424" s="7">
        <f ca="1">IF(Tabla1[[#This Row],[FECHA EJEC.]]="","",Tabla1[[#This Row],[HORA INICIO]]+TIME(RANDBETWEEN(1,4),RANDBETWEEN(10,30),0))</f>
        <v>0.71180555555555558</v>
      </c>
      <c r="N1424" s="8">
        <f ca="1">IF(Tabla1[[#This Row],[FECHA EJEC.]]="","",HOUR(Tabla1[[#This Row],[HORA TERMINO]]-Tabla1[[#This Row],[HORA INICIO]])+MINUTE(Tabla1[[#This Row],[HORA TERMINO]]-Tabla1[[#This Row],[HORA INICIO]])/60)</f>
        <v>2.4500000000000002</v>
      </c>
      <c r="O1424" s="1" t="str">
        <f ca="1">IF(AND(K1424=I1424,J1424="CONFORME"),"FECHA CUMPLIDA",IF(J1424="STAND BY","STAND BY",IF(J1424=""," ",IF(Tabla1[[#This Row],[FECHA EJEC.]]="","PENDIENTE",CONCATENATE("RETRASO DE ",(K1424-I1424)," DIAS")))))</f>
        <v>RETRASO DE 1 DIAS</v>
      </c>
      <c r="P1424" s="2" t="str">
        <f ca="1">VLOOKUP(MONTH(Tabla1[[#This Row],[FECHA PROG.]]),Tabla2[],2,0)</f>
        <v>Set</v>
      </c>
      <c r="Q1424" s="1">
        <f ca="1">YEAR(Tabla1[[#This Row],[FECHA PROG.]])</f>
        <v>2018</v>
      </c>
      <c r="R1424" s="8">
        <f ca="1">360-SUMIFS(Tabla1[HORAS],Tabla1[MÁQUINA],Tabla1[[#This Row],[MÁQUINA]],Tabla1[AÑO],Tabla1[[#This Row],[AÑO]],Tabla1[MES],Tabla1[[#This Row],[MES]])</f>
        <v>340.91666666666669</v>
      </c>
      <c r="S1424" s="17">
        <f ca="1">Tabla1[[#This Row],[HORAS DISPONIBLES]]/360</f>
        <v>0.94699074074074074</v>
      </c>
    </row>
    <row r="1425" spans="1:19" x14ac:dyDescent="0.2">
      <c r="A1425" s="1" t="s">
        <v>135</v>
      </c>
      <c r="B1425" s="1" t="s">
        <v>16</v>
      </c>
      <c r="C1425" s="1" t="str">
        <f ca="1">VLOOKUP(RANDBETWEEN(1,13),Tablas!$N$7:$O$19,2,0)</f>
        <v>TRACTORES</v>
      </c>
      <c r="D1425" s="1" t="s">
        <v>12</v>
      </c>
      <c r="E1425" s="1" t="s">
        <v>18</v>
      </c>
      <c r="F1425" s="1">
        <v>107</v>
      </c>
      <c r="G1425" s="1" t="s">
        <v>14</v>
      </c>
      <c r="H1425" s="1">
        <v>1420</v>
      </c>
      <c r="I1425" s="2">
        <f t="shared" ca="1" si="22"/>
        <v>43502</v>
      </c>
      <c r="J1425" s="1" t="str">
        <f ca="1">IFERROR(IF(YEAR(Tabla1[[#This Row],[FECHA EJEC.]])&gt;0,"CONFORME","STANDBY"),"PENDIENTE")</f>
        <v>CONFORME</v>
      </c>
      <c r="K1425" s="2">
        <f ca="1">IF(VLOOKUP(RANDBETWEEN(1,20),Tablas!$Q$6:$R$25,2,0)=0,"",Tabla1[[#This Row],[FECHA PROG.]]+VLOOKUP(RANDBETWEEN(1,20),Tablas!$Q$6:$R$25,2,0))</f>
        <v>43504</v>
      </c>
      <c r="L1425" s="7">
        <f ca="1">IF(Tabla1[[#This Row],[FECHA EJEC.]]="","",TIME(RANDBETWEEN(9,15),RANDBETWEEN(10,40),0))</f>
        <v>0.43611111111111112</v>
      </c>
      <c r="M1425" s="7">
        <f ca="1">IF(Tabla1[[#This Row],[FECHA EJEC.]]="","",Tabla1[[#This Row],[HORA INICIO]]+TIME(RANDBETWEEN(1,4),RANDBETWEEN(10,30),0))</f>
        <v>0.49722222222222223</v>
      </c>
      <c r="N1425" s="8">
        <f ca="1">IF(Tabla1[[#This Row],[FECHA EJEC.]]="","",HOUR(Tabla1[[#This Row],[HORA TERMINO]]-Tabla1[[#This Row],[HORA INICIO]])+MINUTE(Tabla1[[#This Row],[HORA TERMINO]]-Tabla1[[#This Row],[HORA INICIO]])/60)</f>
        <v>1.4666666666666668</v>
      </c>
      <c r="O1425" s="1" t="str">
        <f ca="1">IF(AND(K1425=I1425,J1425="CONFORME"),"FECHA CUMPLIDA",IF(J1425="STAND BY","STAND BY",IF(J1425=""," ",IF(Tabla1[[#This Row],[FECHA EJEC.]]="","PENDIENTE",CONCATENATE("RETRASO DE ",(K1425-I1425)," DIAS")))))</f>
        <v>RETRASO DE 2 DIAS</v>
      </c>
      <c r="P1425" s="2" t="str">
        <f ca="1">VLOOKUP(MONTH(Tabla1[[#This Row],[FECHA PROG.]]),Tabla2[],2,0)</f>
        <v>Feb</v>
      </c>
      <c r="Q1425" s="1">
        <f ca="1">YEAR(Tabla1[[#This Row],[FECHA PROG.]])</f>
        <v>2019</v>
      </c>
      <c r="R1425" s="8">
        <f ca="1">360-SUMIFS(Tabla1[HORAS],Tabla1[MÁQUINA],Tabla1[[#This Row],[MÁQUINA]],Tabla1[AÑO],Tabla1[[#This Row],[AÑO]],Tabla1[MES],Tabla1[[#This Row],[MES]])</f>
        <v>343.5333333333333</v>
      </c>
      <c r="S1425" s="17">
        <f ca="1">Tabla1[[#This Row],[HORAS DISPONIBLES]]/360</f>
        <v>0.95425925925925914</v>
      </c>
    </row>
    <row r="1426" spans="1:19" x14ac:dyDescent="0.2">
      <c r="A1426" s="1" t="s">
        <v>145</v>
      </c>
      <c r="B1426" s="1" t="s">
        <v>39</v>
      </c>
      <c r="C1426" s="1" t="str">
        <f ca="1">VLOOKUP(RANDBETWEEN(1,13),Tablas!$N$7:$O$19,2,0)</f>
        <v>RETROEXCAVADORA</v>
      </c>
      <c r="D1426" s="1" t="s">
        <v>12</v>
      </c>
      <c r="E1426" s="1" t="s">
        <v>21</v>
      </c>
      <c r="F1426" s="1">
        <v>107</v>
      </c>
      <c r="G1426" s="1" t="s">
        <v>14</v>
      </c>
      <c r="H1426" s="1">
        <v>2171</v>
      </c>
      <c r="I1426" s="2">
        <f t="shared" ca="1" si="22"/>
        <v>43189</v>
      </c>
      <c r="J1426" s="1" t="str">
        <f ca="1">IFERROR(IF(YEAR(Tabla1[[#This Row],[FECHA EJEC.]])&gt;0,"CONFORME","STANDBY"),"PENDIENTE")</f>
        <v>CONFORME</v>
      </c>
      <c r="K1426" s="2">
        <f ca="1">IF(VLOOKUP(RANDBETWEEN(1,20),Tablas!$Q$6:$R$25,2,0)=0,"",Tabla1[[#This Row],[FECHA PROG.]]+VLOOKUP(RANDBETWEEN(1,20),Tablas!$Q$6:$R$25,2,0))</f>
        <v>43190</v>
      </c>
      <c r="L1426" s="7">
        <f ca="1">IF(Tabla1[[#This Row],[FECHA EJEC.]]="","",TIME(RANDBETWEEN(9,15),RANDBETWEEN(10,40),0))</f>
        <v>0.52361111111111114</v>
      </c>
      <c r="M1426" s="7">
        <f ca="1">IF(Tabla1[[#This Row],[FECHA EJEC.]]="","",Tabla1[[#This Row],[HORA INICIO]]+TIME(RANDBETWEEN(1,4),RANDBETWEEN(10,30),0))</f>
        <v>0.69861111111111107</v>
      </c>
      <c r="N1426" s="8">
        <f ca="1">IF(Tabla1[[#This Row],[FECHA EJEC.]]="","",HOUR(Tabla1[[#This Row],[HORA TERMINO]]-Tabla1[[#This Row],[HORA INICIO]])+MINUTE(Tabla1[[#This Row],[HORA TERMINO]]-Tabla1[[#This Row],[HORA INICIO]])/60)</f>
        <v>4.2</v>
      </c>
      <c r="O1426" s="1" t="str">
        <f ca="1">IF(AND(K1426=I1426,J1426="CONFORME"),"FECHA CUMPLIDA",IF(J1426="STAND BY","STAND BY",IF(J1426=""," ",IF(Tabla1[[#This Row],[FECHA EJEC.]]="","PENDIENTE",CONCATENATE("RETRASO DE ",(K1426-I1426)," DIAS")))))</f>
        <v>RETRASO DE 1 DIAS</v>
      </c>
      <c r="P1426" s="2" t="str">
        <f ca="1">VLOOKUP(MONTH(Tabla1[[#This Row],[FECHA PROG.]]),Tabla2[],2,0)</f>
        <v>Mar</v>
      </c>
      <c r="Q1426" s="1">
        <f ca="1">YEAR(Tabla1[[#This Row],[FECHA PROG.]])</f>
        <v>2018</v>
      </c>
      <c r="R1426" s="8">
        <f ca="1">360-SUMIFS(Tabla1[HORAS],Tabla1[MÁQUINA],Tabla1[[#This Row],[MÁQUINA]],Tabla1[AÑO],Tabla1[[#This Row],[AÑO]],Tabla1[MES],Tabla1[[#This Row],[MES]])</f>
        <v>343.95</v>
      </c>
      <c r="S1426" s="17">
        <f ca="1">Tabla1[[#This Row],[HORAS DISPONIBLES]]/360</f>
        <v>0.95541666666666658</v>
      </c>
    </row>
    <row r="1427" spans="1:19" x14ac:dyDescent="0.2">
      <c r="A1427" s="1" t="s">
        <v>188</v>
      </c>
      <c r="B1427" s="1" t="s">
        <v>35</v>
      </c>
      <c r="C1427" s="1" t="str">
        <f ca="1">VLOOKUP(RANDBETWEEN(1,13),Tablas!$N$7:$O$19,2,0)</f>
        <v>COMPACTADORA</v>
      </c>
      <c r="D1427" s="1" t="s">
        <v>12</v>
      </c>
      <c r="E1427" s="1" t="s">
        <v>13</v>
      </c>
      <c r="F1427" s="1">
        <v>106</v>
      </c>
      <c r="G1427" s="1" t="s">
        <v>14</v>
      </c>
      <c r="H1427" s="1">
        <v>1420</v>
      </c>
      <c r="I1427" s="2">
        <f t="shared" ca="1" si="22"/>
        <v>43172</v>
      </c>
      <c r="J1427" s="1" t="str">
        <f ca="1">IFERROR(IF(YEAR(Tabla1[[#This Row],[FECHA EJEC.]])&gt;0,"CONFORME","STANDBY"),"PENDIENTE")</f>
        <v>CONFORME</v>
      </c>
      <c r="K1427" s="2">
        <f ca="1">IF(VLOOKUP(RANDBETWEEN(1,20),Tablas!$Q$6:$R$25,2,0)=0,"",Tabla1[[#This Row],[FECHA PROG.]]+VLOOKUP(RANDBETWEEN(1,20),Tablas!$Q$6:$R$25,2,0))</f>
        <v>43175</v>
      </c>
      <c r="L1427" s="7">
        <f ca="1">IF(Tabla1[[#This Row],[FECHA EJEC.]]="","",TIME(RANDBETWEEN(9,15),RANDBETWEEN(10,40),0))</f>
        <v>0.55625000000000002</v>
      </c>
      <c r="M1427" s="7">
        <f ca="1">IF(Tabla1[[#This Row],[FECHA EJEC.]]="","",Tabla1[[#This Row],[HORA INICIO]]+TIME(RANDBETWEEN(1,4),RANDBETWEEN(10,30),0))</f>
        <v>0.61041666666666672</v>
      </c>
      <c r="N1427" s="8">
        <f ca="1">IF(Tabla1[[#This Row],[FECHA EJEC.]]="","",HOUR(Tabla1[[#This Row],[HORA TERMINO]]-Tabla1[[#This Row],[HORA INICIO]])+MINUTE(Tabla1[[#This Row],[HORA TERMINO]]-Tabla1[[#This Row],[HORA INICIO]])/60)</f>
        <v>1.3</v>
      </c>
      <c r="O1427" s="1" t="str">
        <f ca="1">IF(AND(K1427=I1427,J1427="CONFORME"),"FECHA CUMPLIDA",IF(J1427="STAND BY","STAND BY",IF(J1427=""," ",IF(Tabla1[[#This Row],[FECHA EJEC.]]="","PENDIENTE",CONCATENATE("RETRASO DE ",(K1427-I1427)," DIAS")))))</f>
        <v>RETRASO DE 3 DIAS</v>
      </c>
      <c r="P1427" s="2" t="str">
        <f ca="1">VLOOKUP(MONTH(Tabla1[[#This Row],[FECHA PROG.]]),Tabla2[],2,0)</f>
        <v>Mar</v>
      </c>
      <c r="Q1427" s="1">
        <f ca="1">YEAR(Tabla1[[#This Row],[FECHA PROG.]])</f>
        <v>2018</v>
      </c>
      <c r="R1427" s="8">
        <f ca="1">360-SUMIFS(Tabla1[HORAS],Tabla1[MÁQUINA],Tabla1[[#This Row],[MÁQUINA]],Tabla1[AÑO],Tabla1[[#This Row],[AÑO]],Tabla1[MES],Tabla1[[#This Row],[MES]])</f>
        <v>343.01666666666665</v>
      </c>
      <c r="S1427" s="17">
        <f ca="1">Tabla1[[#This Row],[HORAS DISPONIBLES]]/360</f>
        <v>0.95282407407407399</v>
      </c>
    </row>
    <row r="1428" spans="1:19" x14ac:dyDescent="0.2">
      <c r="A1428" s="1" t="s">
        <v>188</v>
      </c>
      <c r="B1428" s="1" t="s">
        <v>35</v>
      </c>
      <c r="C1428" s="1" t="str">
        <f ca="1">VLOOKUP(RANDBETWEEN(1,13),Tablas!$N$7:$O$19,2,0)</f>
        <v>CARGADORA</v>
      </c>
      <c r="D1428" s="1" t="s">
        <v>12</v>
      </c>
      <c r="E1428" s="1" t="s">
        <v>18</v>
      </c>
      <c r="F1428" s="1">
        <v>106</v>
      </c>
      <c r="G1428" s="1" t="s">
        <v>55</v>
      </c>
      <c r="H1428" s="1">
        <v>1911</v>
      </c>
      <c r="I1428" s="2">
        <f t="shared" ca="1" si="22"/>
        <v>43305</v>
      </c>
      <c r="J1428" s="1" t="str">
        <f ca="1">IFERROR(IF(YEAR(Tabla1[[#This Row],[FECHA EJEC.]])&gt;0,"CONFORME","STANDBY"),"PENDIENTE")</f>
        <v>CONFORME</v>
      </c>
      <c r="K1428" s="2">
        <f ca="1">IF(VLOOKUP(RANDBETWEEN(1,20),Tablas!$Q$6:$R$25,2,0)=0,"",Tabla1[[#This Row],[FECHA PROG.]]+VLOOKUP(RANDBETWEEN(1,20),Tablas!$Q$6:$R$25,2,0))</f>
        <v>43309</v>
      </c>
      <c r="L1428" s="7">
        <f ca="1">IF(Tabla1[[#This Row],[FECHA EJEC.]]="","",TIME(RANDBETWEEN(9,15),RANDBETWEEN(10,40),0))</f>
        <v>0.43055555555555558</v>
      </c>
      <c r="M1428" s="7">
        <f ca="1">IF(Tabla1[[#This Row],[FECHA EJEC.]]="","",Tabla1[[#This Row],[HORA INICIO]]+TIME(RANDBETWEEN(1,4),RANDBETWEEN(10,30),0))</f>
        <v>0.48611111111111116</v>
      </c>
      <c r="N1428" s="8">
        <f ca="1">IF(Tabla1[[#This Row],[FECHA EJEC.]]="","",HOUR(Tabla1[[#This Row],[HORA TERMINO]]-Tabla1[[#This Row],[HORA INICIO]])+MINUTE(Tabla1[[#This Row],[HORA TERMINO]]-Tabla1[[#This Row],[HORA INICIO]])/60)</f>
        <v>1.3333333333333333</v>
      </c>
      <c r="O1428" s="1" t="str">
        <f ca="1">IF(AND(K1428=I1428,J1428="CONFORME"),"FECHA CUMPLIDA",IF(J1428="STAND BY","STAND BY",IF(J1428=""," ",IF(Tabla1[[#This Row],[FECHA EJEC.]]="","PENDIENTE",CONCATENATE("RETRASO DE ",(K1428-I1428)," DIAS")))))</f>
        <v>RETRASO DE 4 DIAS</v>
      </c>
      <c r="P1428" s="2" t="str">
        <f ca="1">VLOOKUP(MONTH(Tabla1[[#This Row],[FECHA PROG.]]),Tabla2[],2,0)</f>
        <v>Jul</v>
      </c>
      <c r="Q1428" s="1">
        <f ca="1">YEAR(Tabla1[[#This Row],[FECHA PROG.]])</f>
        <v>2018</v>
      </c>
      <c r="R1428" s="8">
        <f ca="1">360-SUMIFS(Tabla1[HORAS],Tabla1[MÁQUINA],Tabla1[[#This Row],[MÁQUINA]],Tabla1[AÑO],Tabla1[[#This Row],[AÑO]],Tabla1[MES],Tabla1[[#This Row],[MES]])</f>
        <v>341.13333333333333</v>
      </c>
      <c r="S1428" s="17">
        <f ca="1">Tabla1[[#This Row],[HORAS DISPONIBLES]]/360</f>
        <v>0.94759259259259254</v>
      </c>
    </row>
    <row r="1429" spans="1:19" x14ac:dyDescent="0.2">
      <c r="A1429" s="1" t="s">
        <v>146</v>
      </c>
      <c r="B1429" s="1" t="s">
        <v>40</v>
      </c>
      <c r="C1429" s="1" t="str">
        <f ca="1">VLOOKUP(RANDBETWEEN(1,13),Tablas!$N$7:$O$19,2,0)</f>
        <v>COMPACTADORA</v>
      </c>
      <c r="D1429" s="1" t="s">
        <v>12</v>
      </c>
      <c r="E1429" s="1" t="s">
        <v>24</v>
      </c>
      <c r="F1429" s="1">
        <v>201</v>
      </c>
      <c r="G1429" s="1" t="s">
        <v>25</v>
      </c>
      <c r="H1429" s="1">
        <v>1168</v>
      </c>
      <c r="I1429" s="2">
        <f t="shared" ca="1" si="22"/>
        <v>43354</v>
      </c>
      <c r="J1429" s="1" t="str">
        <f ca="1">IFERROR(IF(YEAR(Tabla1[[#This Row],[FECHA EJEC.]])&gt;0,"CONFORME","STANDBY"),"PENDIENTE")</f>
        <v>CONFORME</v>
      </c>
      <c r="K1429" s="2">
        <f ca="1">IF(VLOOKUP(RANDBETWEEN(1,20),Tablas!$Q$6:$R$25,2,0)=0,"",Tabla1[[#This Row],[FECHA PROG.]]+VLOOKUP(RANDBETWEEN(1,20),Tablas!$Q$6:$R$25,2,0))</f>
        <v>43355</v>
      </c>
      <c r="L1429" s="7">
        <f ca="1">IF(Tabla1[[#This Row],[FECHA EJEC.]]="","",TIME(RANDBETWEEN(9,15),RANDBETWEEN(10,40),0))</f>
        <v>0.39652777777777776</v>
      </c>
      <c r="M1429" s="7">
        <f ca="1">IF(Tabla1[[#This Row],[FECHA EJEC.]]="","",Tabla1[[#This Row],[HORA INICIO]]+TIME(RANDBETWEEN(1,4),RANDBETWEEN(10,30),0))</f>
        <v>0.45694444444444443</v>
      </c>
      <c r="N1429" s="8">
        <f ca="1">IF(Tabla1[[#This Row],[FECHA EJEC.]]="","",HOUR(Tabla1[[#This Row],[HORA TERMINO]]-Tabla1[[#This Row],[HORA INICIO]])+MINUTE(Tabla1[[#This Row],[HORA TERMINO]]-Tabla1[[#This Row],[HORA INICIO]])/60)</f>
        <v>1.45</v>
      </c>
      <c r="O1429" s="1" t="str">
        <f ca="1">IF(AND(K1429=I1429,J1429="CONFORME"),"FECHA CUMPLIDA",IF(J1429="STAND BY","STAND BY",IF(J1429=""," ",IF(Tabla1[[#This Row],[FECHA EJEC.]]="","PENDIENTE",CONCATENATE("RETRASO DE ",(K1429-I1429)," DIAS")))))</f>
        <v>RETRASO DE 1 DIAS</v>
      </c>
      <c r="P1429" s="2" t="str">
        <f ca="1">VLOOKUP(MONTH(Tabla1[[#This Row],[FECHA PROG.]]),Tabla2[],2,0)</f>
        <v>Set</v>
      </c>
      <c r="Q1429" s="1">
        <f ca="1">YEAR(Tabla1[[#This Row],[FECHA PROG.]])</f>
        <v>2018</v>
      </c>
      <c r="R1429" s="8">
        <f ca="1">360-SUMIFS(Tabla1[HORAS],Tabla1[MÁQUINA],Tabla1[[#This Row],[MÁQUINA]],Tabla1[AÑO],Tabla1[[#This Row],[AÑO]],Tabla1[MES],Tabla1[[#This Row],[MES]])</f>
        <v>357.28333333333336</v>
      </c>
      <c r="S1429" s="17">
        <f ca="1">Tabla1[[#This Row],[HORAS DISPONIBLES]]/360</f>
        <v>0.99245370370370378</v>
      </c>
    </row>
    <row r="1430" spans="1:19" x14ac:dyDescent="0.2">
      <c r="A1430" s="1" t="s">
        <v>134</v>
      </c>
      <c r="B1430" s="1" t="s">
        <v>11</v>
      </c>
      <c r="C1430" s="1" t="str">
        <f ca="1">VLOOKUP(RANDBETWEEN(1,13),Tablas!$N$7:$O$19,2,0)</f>
        <v>TRACTORES</v>
      </c>
      <c r="D1430" s="1" t="s">
        <v>12</v>
      </c>
      <c r="E1430" s="1" t="s">
        <v>13</v>
      </c>
      <c r="F1430" s="1">
        <v>107</v>
      </c>
      <c r="G1430" s="1" t="s">
        <v>14</v>
      </c>
      <c r="H1430" s="1">
        <v>1420</v>
      </c>
      <c r="I1430" s="2">
        <f t="shared" ca="1" si="22"/>
        <v>43614</v>
      </c>
      <c r="J1430" s="1" t="str">
        <f ca="1">IFERROR(IF(YEAR(Tabla1[[#This Row],[FECHA EJEC.]])&gt;0,"CONFORME","STANDBY"),"PENDIENTE")</f>
        <v>PENDIENTE</v>
      </c>
      <c r="K1430" s="2" t="str">
        <f ca="1">IF(VLOOKUP(RANDBETWEEN(1,20),Tablas!$Q$6:$R$25,2,0)=0,"",Tabla1[[#This Row],[FECHA PROG.]]+VLOOKUP(RANDBETWEEN(1,20),Tablas!$Q$6:$R$25,2,0))</f>
        <v/>
      </c>
      <c r="L1430" s="7" t="str">
        <f ca="1">IF(Tabla1[[#This Row],[FECHA EJEC.]]="","",TIME(RANDBETWEEN(9,15),RANDBETWEEN(10,40),0))</f>
        <v/>
      </c>
      <c r="M1430" s="7" t="str">
        <f ca="1">IF(Tabla1[[#This Row],[FECHA EJEC.]]="","",Tabla1[[#This Row],[HORA INICIO]]+TIME(RANDBETWEEN(1,4),RANDBETWEEN(10,30),0))</f>
        <v/>
      </c>
      <c r="N1430" s="8" t="str">
        <f ca="1">IF(Tabla1[[#This Row],[FECHA EJEC.]]="","",HOUR(Tabla1[[#This Row],[HORA TERMINO]]-Tabla1[[#This Row],[HORA INICIO]])+MINUTE(Tabla1[[#This Row],[HORA TERMINO]]-Tabla1[[#This Row],[HORA INICIO]])/60)</f>
        <v/>
      </c>
      <c r="O1430" s="1" t="str">
        <f ca="1">IF(AND(K1430=I1430,J1430="CONFORME"),"FECHA CUMPLIDA",IF(J1430="STAND BY","STAND BY",IF(J1430=""," ",IF(Tabla1[[#This Row],[FECHA EJEC.]]="","PENDIENTE",CONCATENATE("RETRASO DE ",(K1430-I1430)," DIAS")))))</f>
        <v>PENDIENTE</v>
      </c>
      <c r="P1430" s="2" t="str">
        <f ca="1">VLOOKUP(MONTH(Tabla1[[#This Row],[FECHA PROG.]]),Tabla2[],2,0)</f>
        <v>May</v>
      </c>
      <c r="Q1430" s="1">
        <f ca="1">YEAR(Tabla1[[#This Row],[FECHA PROG.]])</f>
        <v>2019</v>
      </c>
      <c r="R1430" s="8">
        <f ca="1">360-SUMIFS(Tabla1[HORAS],Tabla1[MÁQUINA],Tabla1[[#This Row],[MÁQUINA]],Tabla1[AÑO],Tabla1[[#This Row],[AÑO]],Tabla1[MES],Tabla1[[#This Row],[MES]])</f>
        <v>354.28333333333336</v>
      </c>
      <c r="S1430" s="17">
        <f ca="1">Tabla1[[#This Row],[HORAS DISPONIBLES]]/360</f>
        <v>0.98412037037037048</v>
      </c>
    </row>
    <row r="1431" spans="1:19" x14ac:dyDescent="0.2">
      <c r="A1431" s="1" t="s">
        <v>154</v>
      </c>
      <c r="B1431" s="1" t="s">
        <v>61</v>
      </c>
      <c r="C1431" s="1" t="str">
        <f ca="1">VLOOKUP(RANDBETWEEN(1,13),Tablas!$N$7:$O$19,2,0)</f>
        <v>CISTERNAS DE AGUA</v>
      </c>
      <c r="E1431" s="1" t="s">
        <v>18</v>
      </c>
      <c r="F1431" s="1">
        <v>107</v>
      </c>
      <c r="G1431" s="1" t="s">
        <v>106</v>
      </c>
      <c r="H1431" s="1">
        <v>1911</v>
      </c>
      <c r="I1431" s="2">
        <f t="shared" ca="1" si="22"/>
        <v>43111</v>
      </c>
      <c r="J1431" s="1" t="str">
        <f ca="1">IFERROR(IF(YEAR(Tabla1[[#This Row],[FECHA EJEC.]])&gt;0,"CONFORME","STANDBY"),"PENDIENTE")</f>
        <v>PENDIENTE</v>
      </c>
      <c r="K1431" s="2" t="str">
        <f ca="1">IF(VLOOKUP(RANDBETWEEN(1,20),Tablas!$Q$6:$R$25,2,0)=0,"",Tabla1[[#This Row],[FECHA PROG.]]+VLOOKUP(RANDBETWEEN(1,20),Tablas!$Q$6:$R$25,2,0))</f>
        <v/>
      </c>
      <c r="L1431" s="7" t="str">
        <f ca="1">IF(Tabla1[[#This Row],[FECHA EJEC.]]="","",TIME(RANDBETWEEN(9,15),RANDBETWEEN(10,40),0))</f>
        <v/>
      </c>
      <c r="M1431" s="7" t="str">
        <f ca="1">IF(Tabla1[[#This Row],[FECHA EJEC.]]="","",Tabla1[[#This Row],[HORA INICIO]]+TIME(RANDBETWEEN(1,4),RANDBETWEEN(10,30),0))</f>
        <v/>
      </c>
      <c r="N1431" s="8" t="str">
        <f ca="1">IF(Tabla1[[#This Row],[FECHA EJEC.]]="","",HOUR(Tabla1[[#This Row],[HORA TERMINO]]-Tabla1[[#This Row],[HORA INICIO]])+MINUTE(Tabla1[[#This Row],[HORA TERMINO]]-Tabla1[[#This Row],[HORA INICIO]])/60)</f>
        <v/>
      </c>
      <c r="O1431" s="1" t="str">
        <f ca="1">IF(AND(K1431=I1431,J1431="CONFORME"),"FECHA CUMPLIDA",IF(J1431="STAND BY","STAND BY",IF(J1431=""," ",IF(Tabla1[[#This Row],[FECHA EJEC.]]="","PENDIENTE",CONCATENATE("RETRASO DE ",(K1431-I1431)," DIAS")))))</f>
        <v>PENDIENTE</v>
      </c>
      <c r="P1431" s="2" t="str">
        <f ca="1">VLOOKUP(MONTH(Tabla1[[#This Row],[FECHA PROG.]]),Tabla2[],2,0)</f>
        <v>Ene</v>
      </c>
      <c r="Q1431" s="1">
        <f ca="1">YEAR(Tabla1[[#This Row],[FECHA PROG.]])</f>
        <v>2018</v>
      </c>
      <c r="R1431" s="8">
        <f ca="1">360-SUMIFS(Tabla1[HORAS],Tabla1[MÁQUINA],Tabla1[[#This Row],[MÁQUINA]],Tabla1[AÑO],Tabla1[[#This Row],[AÑO]],Tabla1[MES],Tabla1[[#This Row],[MES]])</f>
        <v>355.63333333333333</v>
      </c>
      <c r="S1431" s="17">
        <f ca="1">Tabla1[[#This Row],[HORAS DISPONIBLES]]/360</f>
        <v>0.9878703703703704</v>
      </c>
    </row>
    <row r="1432" spans="1:19" x14ac:dyDescent="0.2">
      <c r="A1432" s="1" t="s">
        <v>170</v>
      </c>
      <c r="B1432" s="1" t="s">
        <v>80</v>
      </c>
      <c r="C1432" s="1" t="str">
        <f ca="1">VLOOKUP(RANDBETWEEN(1,13),Tablas!$N$7:$O$19,2,0)</f>
        <v>DRAGALINA</v>
      </c>
      <c r="E1432" s="1" t="s">
        <v>18</v>
      </c>
      <c r="F1432" s="1">
        <v>201</v>
      </c>
      <c r="G1432" s="1" t="s">
        <v>55</v>
      </c>
      <c r="H1432" s="1">
        <v>1911</v>
      </c>
      <c r="I1432" s="2">
        <f t="shared" ca="1" si="22"/>
        <v>43326</v>
      </c>
      <c r="J1432" s="1" t="str">
        <f ca="1">IFERROR(IF(YEAR(Tabla1[[#This Row],[FECHA EJEC.]])&gt;0,"CONFORME","STANDBY"),"PENDIENTE")</f>
        <v>CONFORME</v>
      </c>
      <c r="K1432" s="2">
        <f ca="1">IF(VLOOKUP(RANDBETWEEN(1,20),Tablas!$Q$6:$R$25,2,0)=0,"",Tabla1[[#This Row],[FECHA PROG.]]+VLOOKUP(RANDBETWEEN(1,20),Tablas!$Q$6:$R$25,2,0))</f>
        <v>43327</v>
      </c>
      <c r="L1432" s="7">
        <f ca="1">IF(Tabla1[[#This Row],[FECHA EJEC.]]="","",TIME(RANDBETWEEN(9,15),RANDBETWEEN(10,40),0))</f>
        <v>0.44305555555555554</v>
      </c>
      <c r="M1432" s="7">
        <f ca="1">IF(Tabla1[[#This Row],[FECHA EJEC.]]="","",Tabla1[[#This Row],[HORA INICIO]]+TIME(RANDBETWEEN(1,4),RANDBETWEEN(10,30),0))</f>
        <v>0.53333333333333333</v>
      </c>
      <c r="N1432" s="8">
        <f ca="1">IF(Tabla1[[#This Row],[FECHA EJEC.]]="","",HOUR(Tabla1[[#This Row],[HORA TERMINO]]-Tabla1[[#This Row],[HORA INICIO]])+MINUTE(Tabla1[[#This Row],[HORA TERMINO]]-Tabla1[[#This Row],[HORA INICIO]])/60)</f>
        <v>2.1666666666666665</v>
      </c>
      <c r="O1432" s="1" t="str">
        <f ca="1">IF(AND(K1432=I1432,J1432="CONFORME"),"FECHA CUMPLIDA",IF(J1432="STAND BY","STAND BY",IF(J1432=""," ",IF(Tabla1[[#This Row],[FECHA EJEC.]]="","PENDIENTE",CONCATENATE("RETRASO DE ",(K1432-I1432)," DIAS")))))</f>
        <v>RETRASO DE 1 DIAS</v>
      </c>
      <c r="P1432" s="2" t="str">
        <f ca="1">VLOOKUP(MONTH(Tabla1[[#This Row],[FECHA PROG.]]),Tabla2[],2,0)</f>
        <v>Ago</v>
      </c>
      <c r="Q1432" s="1">
        <f ca="1">YEAR(Tabla1[[#This Row],[FECHA PROG.]])</f>
        <v>2018</v>
      </c>
      <c r="R1432" s="8">
        <f ca="1">360-SUMIFS(Tabla1[HORAS],Tabla1[MÁQUINA],Tabla1[[#This Row],[MÁQUINA]],Tabla1[AÑO],Tabla1[[#This Row],[AÑO]],Tabla1[MES],Tabla1[[#This Row],[MES]])</f>
        <v>357.83333333333331</v>
      </c>
      <c r="S1432" s="17">
        <f ca="1">Tabla1[[#This Row],[HORAS DISPONIBLES]]/360</f>
        <v>0.99398148148148147</v>
      </c>
    </row>
    <row r="1433" spans="1:19" x14ac:dyDescent="0.2">
      <c r="A1433" s="1" t="s">
        <v>171</v>
      </c>
      <c r="B1433" s="1" t="s">
        <v>81</v>
      </c>
      <c r="C1433" s="1" t="str">
        <f ca="1">VLOOKUP(RANDBETWEEN(1,13),Tablas!$N$7:$O$19,2,0)</f>
        <v>PAVIMENTADORA</v>
      </c>
      <c r="E1433" s="1" t="s">
        <v>18</v>
      </c>
      <c r="F1433" s="1">
        <v>201</v>
      </c>
      <c r="G1433" s="1" t="s">
        <v>55</v>
      </c>
      <c r="H1433" s="1">
        <v>1911</v>
      </c>
      <c r="I1433" s="2">
        <f t="shared" ca="1" si="22"/>
        <v>43153</v>
      </c>
      <c r="J1433" s="1" t="str">
        <f ca="1">IFERROR(IF(YEAR(Tabla1[[#This Row],[FECHA EJEC.]])&gt;0,"CONFORME","STANDBY"),"PENDIENTE")</f>
        <v>CONFORME</v>
      </c>
      <c r="K1433" s="2">
        <f ca="1">IF(VLOOKUP(RANDBETWEEN(1,20),Tablas!$Q$6:$R$25,2,0)=0,"",Tabla1[[#This Row],[FECHA PROG.]]+VLOOKUP(RANDBETWEEN(1,20),Tablas!$Q$6:$R$25,2,0))</f>
        <v>43153</v>
      </c>
      <c r="L1433" s="7">
        <f ca="1">IF(Tabla1[[#This Row],[FECHA EJEC.]]="","",TIME(RANDBETWEEN(9,15),RANDBETWEEN(10,40),0))</f>
        <v>0.47847222222222224</v>
      </c>
      <c r="M1433" s="7">
        <f ca="1">IF(Tabla1[[#This Row],[FECHA EJEC.]]="","",Tabla1[[#This Row],[HORA INICIO]]+TIME(RANDBETWEEN(1,4),RANDBETWEEN(10,30),0))</f>
        <v>0.57569444444444451</v>
      </c>
      <c r="N1433" s="8">
        <f ca="1">IF(Tabla1[[#This Row],[FECHA EJEC.]]="","",HOUR(Tabla1[[#This Row],[HORA TERMINO]]-Tabla1[[#This Row],[HORA INICIO]])+MINUTE(Tabla1[[#This Row],[HORA TERMINO]]-Tabla1[[#This Row],[HORA INICIO]])/60)</f>
        <v>2.3333333333333335</v>
      </c>
      <c r="O1433" s="1" t="str">
        <f ca="1">IF(AND(K1433=I1433,J1433="CONFORME"),"FECHA CUMPLIDA",IF(J1433="STAND BY","STAND BY",IF(J1433=""," ",IF(Tabla1[[#This Row],[FECHA EJEC.]]="","PENDIENTE",CONCATENATE("RETRASO DE ",(K1433-I1433)," DIAS")))))</f>
        <v>FECHA CUMPLIDA</v>
      </c>
      <c r="P1433" s="2" t="str">
        <f ca="1">VLOOKUP(MONTH(Tabla1[[#This Row],[FECHA PROG.]]),Tabla2[],2,0)</f>
        <v>Feb</v>
      </c>
      <c r="Q1433" s="1">
        <f ca="1">YEAR(Tabla1[[#This Row],[FECHA PROG.]])</f>
        <v>2018</v>
      </c>
      <c r="R1433" s="8">
        <f ca="1">360-SUMIFS(Tabla1[HORAS],Tabla1[MÁQUINA],Tabla1[[#This Row],[MÁQUINA]],Tabla1[AÑO],Tabla1[[#This Row],[AÑO]],Tabla1[MES],Tabla1[[#This Row],[MES]])</f>
        <v>357.66666666666669</v>
      </c>
      <c r="S1433" s="17">
        <f ca="1">Tabla1[[#This Row],[HORAS DISPONIBLES]]/360</f>
        <v>0.99351851851851858</v>
      </c>
    </row>
    <row r="1434" spans="1:19" x14ac:dyDescent="0.2">
      <c r="A1434" s="1" t="s">
        <v>172</v>
      </c>
      <c r="B1434" s="1" t="s">
        <v>82</v>
      </c>
      <c r="C1434" s="1" t="str">
        <f ca="1">VLOOKUP(RANDBETWEEN(1,13),Tablas!$N$7:$O$19,2,0)</f>
        <v>RETROEXCAVADORA</v>
      </c>
      <c r="E1434" s="1" t="s">
        <v>18</v>
      </c>
      <c r="F1434" s="1">
        <v>201</v>
      </c>
      <c r="G1434" s="1" t="s">
        <v>55</v>
      </c>
      <c r="H1434" s="1">
        <v>1911</v>
      </c>
      <c r="I1434" s="2">
        <f t="shared" ca="1" si="22"/>
        <v>43166</v>
      </c>
      <c r="J1434" s="1" t="str">
        <f ca="1">IFERROR(IF(YEAR(Tabla1[[#This Row],[FECHA EJEC.]])&gt;0,"CONFORME","STANDBY"),"PENDIENTE")</f>
        <v>CONFORME</v>
      </c>
      <c r="K1434" s="2">
        <f ca="1">IF(VLOOKUP(RANDBETWEEN(1,20),Tablas!$Q$6:$R$25,2,0)=0,"",Tabla1[[#This Row],[FECHA PROG.]]+VLOOKUP(RANDBETWEEN(1,20),Tablas!$Q$6:$R$25,2,0))</f>
        <v>43168</v>
      </c>
      <c r="L1434" s="7">
        <f ca="1">IF(Tabla1[[#This Row],[FECHA EJEC.]]="","",TIME(RANDBETWEEN(9,15),RANDBETWEEN(10,40),0))</f>
        <v>0.43333333333333335</v>
      </c>
      <c r="M1434" s="7">
        <f ca="1">IF(Tabla1[[#This Row],[FECHA EJEC.]]="","",Tabla1[[#This Row],[HORA INICIO]]+TIME(RANDBETWEEN(1,4),RANDBETWEEN(10,30),0))</f>
        <v>0.60902777777777772</v>
      </c>
      <c r="N1434" s="8">
        <f ca="1">IF(Tabla1[[#This Row],[FECHA EJEC.]]="","",HOUR(Tabla1[[#This Row],[HORA TERMINO]]-Tabla1[[#This Row],[HORA INICIO]])+MINUTE(Tabla1[[#This Row],[HORA TERMINO]]-Tabla1[[#This Row],[HORA INICIO]])/60)</f>
        <v>4.2166666666666668</v>
      </c>
      <c r="O1434" s="1" t="str">
        <f ca="1">IF(AND(K1434=I1434,J1434="CONFORME"),"FECHA CUMPLIDA",IF(J1434="STAND BY","STAND BY",IF(J1434=""," ",IF(Tabla1[[#This Row],[FECHA EJEC.]]="","PENDIENTE",CONCATENATE("RETRASO DE ",(K1434-I1434)," DIAS")))))</f>
        <v>RETRASO DE 2 DIAS</v>
      </c>
      <c r="P1434" s="2" t="str">
        <f ca="1">VLOOKUP(MONTH(Tabla1[[#This Row],[FECHA PROG.]]),Tabla2[],2,0)</f>
        <v>Mar</v>
      </c>
      <c r="Q1434" s="1">
        <f ca="1">YEAR(Tabla1[[#This Row],[FECHA PROG.]])</f>
        <v>2018</v>
      </c>
      <c r="R1434" s="8">
        <f ca="1">360-SUMIFS(Tabla1[HORAS],Tabla1[MÁQUINA],Tabla1[[#This Row],[MÁQUINA]],Tabla1[AÑO],Tabla1[[#This Row],[AÑO]],Tabla1[MES],Tabla1[[#This Row],[MES]])</f>
        <v>355.78333333333336</v>
      </c>
      <c r="S1434" s="17">
        <f ca="1">Tabla1[[#This Row],[HORAS DISPONIBLES]]/360</f>
        <v>0.98828703703703713</v>
      </c>
    </row>
    <row r="1435" spans="1:19" x14ac:dyDescent="0.2">
      <c r="A1435" s="1" t="s">
        <v>173</v>
      </c>
      <c r="B1435" s="1" t="s">
        <v>83</v>
      </c>
      <c r="C1435" s="1" t="str">
        <f ca="1">VLOOKUP(RANDBETWEEN(1,13),Tablas!$N$7:$O$19,2,0)</f>
        <v>RETROEXCAVADORA</v>
      </c>
      <c r="E1435" s="1" t="s">
        <v>18</v>
      </c>
      <c r="F1435" s="1">
        <v>201</v>
      </c>
      <c r="G1435" s="1" t="s">
        <v>55</v>
      </c>
      <c r="H1435" s="1">
        <v>1911</v>
      </c>
      <c r="I1435" s="2">
        <f t="shared" ca="1" si="22"/>
        <v>43214</v>
      </c>
      <c r="J1435" s="1" t="str">
        <f ca="1">IFERROR(IF(YEAR(Tabla1[[#This Row],[FECHA EJEC.]])&gt;0,"CONFORME","STANDBY"),"PENDIENTE")</f>
        <v>CONFORME</v>
      </c>
      <c r="K1435" s="2">
        <f ca="1">IF(VLOOKUP(RANDBETWEEN(1,20),Tablas!$Q$6:$R$25,2,0)=0,"",Tabla1[[#This Row],[FECHA PROG.]]+VLOOKUP(RANDBETWEEN(1,20),Tablas!$Q$6:$R$25,2,0))</f>
        <v>43218</v>
      </c>
      <c r="L1435" s="7">
        <f ca="1">IF(Tabla1[[#This Row],[FECHA EJEC.]]="","",TIME(RANDBETWEEN(9,15),RANDBETWEEN(10,40),0))</f>
        <v>0.46597222222222223</v>
      </c>
      <c r="M1435" s="7">
        <f ca="1">IF(Tabla1[[#This Row],[FECHA EJEC.]]="","",Tabla1[[#This Row],[HORA INICIO]]+TIME(RANDBETWEEN(1,4),RANDBETWEEN(10,30),0))</f>
        <v>0.52361111111111114</v>
      </c>
      <c r="N1435" s="8">
        <f ca="1">IF(Tabla1[[#This Row],[FECHA EJEC.]]="","",HOUR(Tabla1[[#This Row],[HORA TERMINO]]-Tabla1[[#This Row],[HORA INICIO]])+MINUTE(Tabla1[[#This Row],[HORA TERMINO]]-Tabla1[[#This Row],[HORA INICIO]])/60)</f>
        <v>1.3833333333333333</v>
      </c>
      <c r="O1435" s="1" t="str">
        <f ca="1">IF(AND(K1435=I1435,J1435="CONFORME"),"FECHA CUMPLIDA",IF(J1435="STAND BY","STAND BY",IF(J1435=""," ",IF(Tabla1[[#This Row],[FECHA EJEC.]]="","PENDIENTE",CONCATENATE("RETRASO DE ",(K1435-I1435)," DIAS")))))</f>
        <v>RETRASO DE 4 DIAS</v>
      </c>
      <c r="P1435" s="2" t="str">
        <f ca="1">VLOOKUP(MONTH(Tabla1[[#This Row],[FECHA PROG.]]),Tabla2[],2,0)</f>
        <v>Abr</v>
      </c>
      <c r="Q1435" s="1">
        <f ca="1">YEAR(Tabla1[[#This Row],[FECHA PROG.]])</f>
        <v>2018</v>
      </c>
      <c r="R1435" s="8">
        <f ca="1">360-SUMIFS(Tabla1[HORAS],Tabla1[MÁQUINA],Tabla1[[#This Row],[MÁQUINA]],Tabla1[AÑO],Tabla1[[#This Row],[AÑO]],Tabla1[MES],Tabla1[[#This Row],[MES]])</f>
        <v>358.61666666666667</v>
      </c>
      <c r="S1435" s="17">
        <f ca="1">Tabla1[[#This Row],[HORAS DISPONIBLES]]/360</f>
        <v>0.99615740740740744</v>
      </c>
    </row>
    <row r="1436" spans="1:19" x14ac:dyDescent="0.2">
      <c r="A1436" s="1" t="s">
        <v>174</v>
      </c>
      <c r="B1436" s="1" t="s">
        <v>84</v>
      </c>
      <c r="C1436" s="1" t="str">
        <f ca="1">VLOOKUP(RANDBETWEEN(1,13),Tablas!$N$7:$O$19,2,0)</f>
        <v>DRAGAS</v>
      </c>
      <c r="E1436" s="1" t="s">
        <v>18</v>
      </c>
      <c r="F1436" s="1">
        <v>201</v>
      </c>
      <c r="G1436" s="1" t="s">
        <v>55</v>
      </c>
      <c r="H1436" s="1">
        <v>1911</v>
      </c>
      <c r="I1436" s="2">
        <f t="shared" ca="1" si="22"/>
        <v>43449</v>
      </c>
      <c r="J1436" s="1" t="str">
        <f ca="1">IFERROR(IF(YEAR(Tabla1[[#This Row],[FECHA EJEC.]])&gt;0,"CONFORME","STANDBY"),"PENDIENTE")</f>
        <v>CONFORME</v>
      </c>
      <c r="K1436" s="2">
        <f ca="1">IF(VLOOKUP(RANDBETWEEN(1,20),Tablas!$Q$6:$R$25,2,0)=0,"",Tabla1[[#This Row],[FECHA PROG.]]+VLOOKUP(RANDBETWEEN(1,20),Tablas!$Q$6:$R$25,2,0))</f>
        <v>43451</v>
      </c>
      <c r="L1436" s="7">
        <f ca="1">IF(Tabla1[[#This Row],[FECHA EJEC.]]="","",TIME(RANDBETWEEN(9,15),RANDBETWEEN(10,40),0))</f>
        <v>0.44027777777777777</v>
      </c>
      <c r="M1436" s="7">
        <f ca="1">IF(Tabla1[[#This Row],[FECHA EJEC.]]="","",Tabla1[[#This Row],[HORA INICIO]]+TIME(RANDBETWEEN(1,4),RANDBETWEEN(10,30),0))</f>
        <v>0.49652777777777779</v>
      </c>
      <c r="N1436" s="8">
        <f ca="1">IF(Tabla1[[#This Row],[FECHA EJEC.]]="","",HOUR(Tabla1[[#This Row],[HORA TERMINO]]-Tabla1[[#This Row],[HORA INICIO]])+MINUTE(Tabla1[[#This Row],[HORA TERMINO]]-Tabla1[[#This Row],[HORA INICIO]])/60)</f>
        <v>1.35</v>
      </c>
      <c r="O1436" s="1" t="str">
        <f ca="1">IF(AND(K1436=I1436,J1436="CONFORME"),"FECHA CUMPLIDA",IF(J1436="STAND BY","STAND BY",IF(J1436=""," ",IF(Tabla1[[#This Row],[FECHA EJEC.]]="","PENDIENTE",CONCATENATE("RETRASO DE ",(K1436-I1436)," DIAS")))))</f>
        <v>RETRASO DE 2 DIAS</v>
      </c>
      <c r="P1436" s="2" t="str">
        <f ca="1">VLOOKUP(MONTH(Tabla1[[#This Row],[FECHA PROG.]]),Tabla2[],2,0)</f>
        <v>Dic</v>
      </c>
      <c r="Q1436" s="1">
        <f ca="1">YEAR(Tabla1[[#This Row],[FECHA PROG.]])</f>
        <v>2018</v>
      </c>
      <c r="R1436" s="8">
        <f ca="1">360-SUMIFS(Tabla1[HORAS],Tabla1[MÁQUINA],Tabla1[[#This Row],[MÁQUINA]],Tabla1[AÑO],Tabla1[[#This Row],[AÑO]],Tabla1[MES],Tabla1[[#This Row],[MES]])</f>
        <v>358.65</v>
      </c>
      <c r="S1436" s="17">
        <f ca="1">Tabla1[[#This Row],[HORAS DISPONIBLES]]/360</f>
        <v>0.99624999999999997</v>
      </c>
    </row>
    <row r="1437" spans="1:19" x14ac:dyDescent="0.2">
      <c r="A1437" s="1" t="s">
        <v>175</v>
      </c>
      <c r="B1437" s="1" t="s">
        <v>85</v>
      </c>
      <c r="C1437" s="1" t="str">
        <f ca="1">VLOOKUP(RANDBETWEEN(1,13),Tablas!$N$7:$O$19,2,0)</f>
        <v>MOTONIVELADORA</v>
      </c>
      <c r="E1437" s="1" t="s">
        <v>18</v>
      </c>
      <c r="F1437" s="1">
        <v>201</v>
      </c>
      <c r="G1437" s="1" t="s">
        <v>55</v>
      </c>
      <c r="H1437" s="1">
        <v>1911</v>
      </c>
      <c r="I1437" s="2">
        <f t="shared" ca="1" si="22"/>
        <v>43423</v>
      </c>
      <c r="J1437" s="1" t="str">
        <f ca="1">IFERROR(IF(YEAR(Tabla1[[#This Row],[FECHA EJEC.]])&gt;0,"CONFORME","STANDBY"),"PENDIENTE")</f>
        <v>CONFORME</v>
      </c>
      <c r="K1437" s="2">
        <f ca="1">IF(VLOOKUP(RANDBETWEEN(1,20),Tablas!$Q$6:$R$25,2,0)=0,"",Tabla1[[#This Row],[FECHA PROG.]]+VLOOKUP(RANDBETWEEN(1,20),Tablas!$Q$6:$R$25,2,0))</f>
        <v>43426</v>
      </c>
      <c r="L1437" s="7">
        <f ca="1">IF(Tabla1[[#This Row],[FECHA EJEC.]]="","",TIME(RANDBETWEEN(9,15),RANDBETWEEN(10,40),0))</f>
        <v>0.51875000000000004</v>
      </c>
      <c r="M1437" s="7">
        <f ca="1">IF(Tabla1[[#This Row],[FECHA EJEC.]]="","",Tabla1[[#This Row],[HORA INICIO]]+TIME(RANDBETWEEN(1,4),RANDBETWEEN(10,30),0))</f>
        <v>0.70277777777777783</v>
      </c>
      <c r="N1437" s="8">
        <f ca="1">IF(Tabla1[[#This Row],[FECHA EJEC.]]="","",HOUR(Tabla1[[#This Row],[HORA TERMINO]]-Tabla1[[#This Row],[HORA INICIO]])+MINUTE(Tabla1[[#This Row],[HORA TERMINO]]-Tabla1[[#This Row],[HORA INICIO]])/60)</f>
        <v>4.416666666666667</v>
      </c>
      <c r="O1437" s="1" t="str">
        <f ca="1">IF(AND(K1437=I1437,J1437="CONFORME"),"FECHA CUMPLIDA",IF(J1437="STAND BY","STAND BY",IF(J1437=""," ",IF(Tabla1[[#This Row],[FECHA EJEC.]]="","PENDIENTE",CONCATENATE("RETRASO DE ",(K1437-I1437)," DIAS")))))</f>
        <v>RETRASO DE 3 DIAS</v>
      </c>
      <c r="P1437" s="2" t="str">
        <f ca="1">VLOOKUP(MONTH(Tabla1[[#This Row],[FECHA PROG.]]),Tabla2[],2,0)</f>
        <v>Nov</v>
      </c>
      <c r="Q1437" s="1">
        <f ca="1">YEAR(Tabla1[[#This Row],[FECHA PROG.]])</f>
        <v>2018</v>
      </c>
      <c r="R1437" s="8">
        <f ca="1">360-SUMIFS(Tabla1[HORAS],Tabla1[MÁQUINA],Tabla1[[#This Row],[MÁQUINA]],Tabla1[AÑO],Tabla1[[#This Row],[AÑO]],Tabla1[MES],Tabla1[[#This Row],[MES]])</f>
        <v>351.21666666666664</v>
      </c>
      <c r="S1437" s="17">
        <f ca="1">Tabla1[[#This Row],[HORAS DISPONIBLES]]/360</f>
        <v>0.97560185185185178</v>
      </c>
    </row>
    <row r="1438" spans="1:19" x14ac:dyDescent="0.2">
      <c r="A1438" s="1" t="s">
        <v>139</v>
      </c>
      <c r="B1438" s="1" t="s">
        <v>28</v>
      </c>
      <c r="C1438" s="1" t="str">
        <f ca="1">VLOOKUP(RANDBETWEEN(1,13),Tablas!$N$7:$O$19,2,0)</f>
        <v>CISTERNAS DE AGUA</v>
      </c>
      <c r="D1438" s="1" t="s">
        <v>12</v>
      </c>
      <c r="E1438" s="1" t="s">
        <v>18</v>
      </c>
      <c r="F1438" s="1">
        <v>106</v>
      </c>
      <c r="G1438" s="1" t="s">
        <v>55</v>
      </c>
      <c r="H1438" s="1">
        <v>1911</v>
      </c>
      <c r="I1438" s="2">
        <f t="shared" ca="1" si="22"/>
        <v>43471</v>
      </c>
      <c r="J1438" s="1" t="str">
        <f ca="1">IFERROR(IF(YEAR(Tabla1[[#This Row],[FECHA EJEC.]])&gt;0,"CONFORME","STANDBY"),"PENDIENTE")</f>
        <v>CONFORME</v>
      </c>
      <c r="K1438" s="2">
        <f ca="1">IF(VLOOKUP(RANDBETWEEN(1,20),Tablas!$Q$6:$R$25,2,0)=0,"",Tabla1[[#This Row],[FECHA PROG.]]+VLOOKUP(RANDBETWEEN(1,20),Tablas!$Q$6:$R$25,2,0))</f>
        <v>43471</v>
      </c>
      <c r="L1438" s="7">
        <f ca="1">IF(Tabla1[[#This Row],[FECHA EJEC.]]="","",TIME(RANDBETWEEN(9,15),RANDBETWEEN(10,40),0))</f>
        <v>0.44097222222222221</v>
      </c>
      <c r="M1438" s="7">
        <f ca="1">IF(Tabla1[[#This Row],[FECHA EJEC.]]="","",Tabla1[[#This Row],[HORA INICIO]]+TIME(RANDBETWEEN(1,4),RANDBETWEEN(10,30),0))</f>
        <v>0.50138888888888888</v>
      </c>
      <c r="N1438" s="8">
        <f ca="1">IF(Tabla1[[#This Row],[FECHA EJEC.]]="","",HOUR(Tabla1[[#This Row],[HORA TERMINO]]-Tabla1[[#This Row],[HORA INICIO]])+MINUTE(Tabla1[[#This Row],[HORA TERMINO]]-Tabla1[[#This Row],[HORA INICIO]])/60)</f>
        <v>1.45</v>
      </c>
      <c r="O1438" s="1" t="str">
        <f ca="1">IF(AND(K1438=I1438,J1438="CONFORME"),"FECHA CUMPLIDA",IF(J1438="STAND BY","STAND BY",IF(J1438=""," ",IF(Tabla1[[#This Row],[FECHA EJEC.]]="","PENDIENTE",CONCATENATE("RETRASO DE ",(K1438-I1438)," DIAS")))))</f>
        <v>FECHA CUMPLIDA</v>
      </c>
      <c r="P1438" s="2" t="str">
        <f ca="1">VLOOKUP(MONTH(Tabla1[[#This Row],[FECHA PROG.]]),Tabla2[],2,0)</f>
        <v>Ene</v>
      </c>
      <c r="Q1438" s="1">
        <f ca="1">YEAR(Tabla1[[#This Row],[FECHA PROG.]])</f>
        <v>2019</v>
      </c>
      <c r="R1438" s="8">
        <f ca="1">360-SUMIFS(Tabla1[HORAS],Tabla1[MÁQUINA],Tabla1[[#This Row],[MÁQUINA]],Tabla1[AÑO],Tabla1[[#This Row],[AÑO]],Tabla1[MES],Tabla1[[#This Row],[MES]])</f>
        <v>322.83333333333331</v>
      </c>
      <c r="S1438" s="17">
        <f ca="1">Tabla1[[#This Row],[HORAS DISPONIBLES]]/360</f>
        <v>0.89675925925925926</v>
      </c>
    </row>
    <row r="1439" spans="1:19" x14ac:dyDescent="0.2">
      <c r="A1439" s="1" t="s">
        <v>139</v>
      </c>
      <c r="B1439" s="1" t="s">
        <v>28</v>
      </c>
      <c r="C1439" s="1" t="str">
        <f ca="1">VLOOKUP(RANDBETWEEN(1,13),Tablas!$N$7:$O$19,2,0)</f>
        <v>CARGADORA</v>
      </c>
      <c r="D1439" s="1" t="s">
        <v>12</v>
      </c>
      <c r="E1439" s="1" t="s">
        <v>13</v>
      </c>
      <c r="F1439" s="1">
        <v>106</v>
      </c>
      <c r="G1439" s="1" t="s">
        <v>29</v>
      </c>
      <c r="H1439" s="1">
        <v>908</v>
      </c>
      <c r="I1439" s="2">
        <f t="shared" ca="1" si="22"/>
        <v>43292</v>
      </c>
      <c r="J1439" s="1" t="str">
        <f ca="1">IFERROR(IF(YEAR(Tabla1[[#This Row],[FECHA EJEC.]])&gt;0,"CONFORME","STANDBY"),"PENDIENTE")</f>
        <v>CONFORME</v>
      </c>
      <c r="K1439" s="2">
        <f ca="1">IF(VLOOKUP(RANDBETWEEN(1,20),Tablas!$Q$6:$R$25,2,0)=0,"",Tabla1[[#This Row],[FECHA PROG.]]+VLOOKUP(RANDBETWEEN(1,20),Tablas!$Q$6:$R$25,2,0))</f>
        <v>43292</v>
      </c>
      <c r="L1439" s="7">
        <f ca="1">IF(Tabla1[[#This Row],[FECHA EJEC.]]="","",TIME(RANDBETWEEN(9,15),RANDBETWEEN(10,40),0))</f>
        <v>0.3923611111111111</v>
      </c>
      <c r="M1439" s="7">
        <f ca="1">IF(Tabla1[[#This Row],[FECHA EJEC.]]="","",Tabla1[[#This Row],[HORA INICIO]]+TIME(RANDBETWEEN(1,4),RANDBETWEEN(10,30),0))</f>
        <v>0.4909722222222222</v>
      </c>
      <c r="N1439" s="8">
        <f ca="1">IF(Tabla1[[#This Row],[FECHA EJEC.]]="","",HOUR(Tabla1[[#This Row],[HORA TERMINO]]-Tabla1[[#This Row],[HORA INICIO]])+MINUTE(Tabla1[[#This Row],[HORA TERMINO]]-Tabla1[[#This Row],[HORA INICIO]])/60)</f>
        <v>2.3666666666666667</v>
      </c>
      <c r="O1439" s="1" t="str">
        <f ca="1">IF(AND(K1439=I1439,J1439="CONFORME"),"FECHA CUMPLIDA",IF(J1439="STAND BY","STAND BY",IF(J1439=""," ",IF(Tabla1[[#This Row],[FECHA EJEC.]]="","PENDIENTE",CONCATENATE("RETRASO DE ",(K1439-I1439)," DIAS")))))</f>
        <v>FECHA CUMPLIDA</v>
      </c>
      <c r="P1439" s="2" t="str">
        <f ca="1">VLOOKUP(MONTH(Tabla1[[#This Row],[FECHA PROG.]]),Tabla2[],2,0)</f>
        <v>Jul</v>
      </c>
      <c r="Q1439" s="1">
        <f ca="1">YEAR(Tabla1[[#This Row],[FECHA PROG.]])</f>
        <v>2018</v>
      </c>
      <c r="R1439" s="8">
        <f ca="1">360-SUMIFS(Tabla1[HORAS],Tabla1[MÁQUINA],Tabla1[[#This Row],[MÁQUINA]],Tabla1[AÑO],Tabla1[[#This Row],[AÑO]],Tabla1[MES],Tabla1[[#This Row],[MES]])</f>
        <v>332.75</v>
      </c>
      <c r="S1439" s="17">
        <f ca="1">Tabla1[[#This Row],[HORAS DISPONIBLES]]/360</f>
        <v>0.9243055555555556</v>
      </c>
    </row>
    <row r="1440" spans="1:19" x14ac:dyDescent="0.2">
      <c r="A1440" s="1" t="s">
        <v>144</v>
      </c>
      <c r="B1440" s="1" t="s">
        <v>36</v>
      </c>
      <c r="C1440" s="1" t="str">
        <f ca="1">VLOOKUP(RANDBETWEEN(1,13),Tablas!$N$7:$O$19,2,0)</f>
        <v>MOTONIVELADORA</v>
      </c>
      <c r="D1440" s="1" t="s">
        <v>12</v>
      </c>
      <c r="E1440" s="1" t="s">
        <v>21</v>
      </c>
      <c r="F1440" s="1">
        <v>107</v>
      </c>
      <c r="G1440" s="1" t="s">
        <v>14</v>
      </c>
      <c r="H1440" s="1">
        <v>2171</v>
      </c>
      <c r="I1440" s="2">
        <f t="shared" ca="1" si="22"/>
        <v>43597</v>
      </c>
      <c r="J1440" s="1" t="str">
        <f ca="1">IFERROR(IF(YEAR(Tabla1[[#This Row],[FECHA EJEC.]])&gt;0,"CONFORME","STANDBY"),"PENDIENTE")</f>
        <v>CONFORME</v>
      </c>
      <c r="K1440" s="2">
        <f ca="1">IF(VLOOKUP(RANDBETWEEN(1,20),Tablas!$Q$6:$R$25,2,0)=0,"",Tabla1[[#This Row],[FECHA PROG.]]+VLOOKUP(RANDBETWEEN(1,20),Tablas!$Q$6:$R$25,2,0))</f>
        <v>43600</v>
      </c>
      <c r="L1440" s="7">
        <f ca="1">IF(Tabla1[[#This Row],[FECHA EJEC.]]="","",TIME(RANDBETWEEN(9,15),RANDBETWEEN(10,40),0))</f>
        <v>0.64652777777777781</v>
      </c>
      <c r="M1440" s="7">
        <f ca="1">IF(Tabla1[[#This Row],[FECHA EJEC.]]="","",Tabla1[[#This Row],[HORA INICIO]]+TIME(RANDBETWEEN(1,4),RANDBETWEEN(10,30),0))</f>
        <v>0.82569444444444451</v>
      </c>
      <c r="N1440" s="8">
        <f ca="1">IF(Tabla1[[#This Row],[FECHA EJEC.]]="","",HOUR(Tabla1[[#This Row],[HORA TERMINO]]-Tabla1[[#This Row],[HORA INICIO]])+MINUTE(Tabla1[[#This Row],[HORA TERMINO]]-Tabla1[[#This Row],[HORA INICIO]])/60)</f>
        <v>4.3</v>
      </c>
      <c r="O1440" s="1" t="str">
        <f ca="1">IF(AND(K1440=I1440,J1440="CONFORME"),"FECHA CUMPLIDA",IF(J1440="STAND BY","STAND BY",IF(J1440=""," ",IF(Tabla1[[#This Row],[FECHA EJEC.]]="","PENDIENTE",CONCATENATE("RETRASO DE ",(K1440-I1440)," DIAS")))))</f>
        <v>RETRASO DE 3 DIAS</v>
      </c>
      <c r="P1440" s="2" t="str">
        <f ca="1">VLOOKUP(MONTH(Tabla1[[#This Row],[FECHA PROG.]]),Tabla2[],2,0)</f>
        <v>May</v>
      </c>
      <c r="Q1440" s="1">
        <f ca="1">YEAR(Tabla1[[#This Row],[FECHA PROG.]])</f>
        <v>2019</v>
      </c>
      <c r="R1440" s="8">
        <f ca="1">360-SUMIFS(Tabla1[HORAS],Tabla1[MÁQUINA],Tabla1[[#This Row],[MÁQUINA]],Tabla1[AÑO],Tabla1[[#This Row],[AÑO]],Tabla1[MES],Tabla1[[#This Row],[MES]])</f>
        <v>355.7</v>
      </c>
      <c r="S1440" s="17">
        <f ca="1">Tabla1[[#This Row],[HORAS DISPONIBLES]]/360</f>
        <v>0.98805555555555558</v>
      </c>
    </row>
    <row r="1441" spans="1:19" x14ac:dyDescent="0.2">
      <c r="A1441" s="1" t="s">
        <v>148</v>
      </c>
      <c r="B1441" s="1" t="s">
        <v>43</v>
      </c>
      <c r="C1441" s="1" t="str">
        <f ca="1">VLOOKUP(RANDBETWEEN(1,13),Tablas!$N$7:$O$19,2,0)</f>
        <v>COMPACTADORA</v>
      </c>
      <c r="D1441" s="1" t="s">
        <v>12</v>
      </c>
      <c r="E1441" s="1" t="s">
        <v>24</v>
      </c>
      <c r="F1441" s="1">
        <v>201</v>
      </c>
      <c r="G1441" s="1" t="s">
        <v>25</v>
      </c>
      <c r="H1441" s="1">
        <v>1168</v>
      </c>
      <c r="I1441" s="2">
        <f t="shared" ca="1" si="22"/>
        <v>43242</v>
      </c>
      <c r="J1441" s="1" t="str">
        <f ca="1">IFERROR(IF(YEAR(Tabla1[[#This Row],[FECHA EJEC.]])&gt;0,"CONFORME","STANDBY"),"PENDIENTE")</f>
        <v>PENDIENTE</v>
      </c>
      <c r="K1441" s="2" t="str">
        <f ca="1">IF(VLOOKUP(RANDBETWEEN(1,20),Tablas!$Q$6:$R$25,2,0)=0,"",Tabla1[[#This Row],[FECHA PROG.]]+VLOOKUP(RANDBETWEEN(1,20),Tablas!$Q$6:$R$25,2,0))</f>
        <v/>
      </c>
      <c r="L1441" s="7" t="str">
        <f ca="1">IF(Tabla1[[#This Row],[FECHA EJEC.]]="","",TIME(RANDBETWEEN(9,15),RANDBETWEEN(10,40),0))</f>
        <v/>
      </c>
      <c r="M1441" s="7" t="str">
        <f ca="1">IF(Tabla1[[#This Row],[FECHA EJEC.]]="","",Tabla1[[#This Row],[HORA INICIO]]+TIME(RANDBETWEEN(1,4),RANDBETWEEN(10,30),0))</f>
        <v/>
      </c>
      <c r="N1441" s="8" t="str">
        <f ca="1">IF(Tabla1[[#This Row],[FECHA EJEC.]]="","",HOUR(Tabla1[[#This Row],[HORA TERMINO]]-Tabla1[[#This Row],[HORA INICIO]])+MINUTE(Tabla1[[#This Row],[HORA TERMINO]]-Tabla1[[#This Row],[HORA INICIO]])/60)</f>
        <v/>
      </c>
      <c r="O1441" s="1" t="str">
        <f ca="1">IF(AND(K1441=I1441,J1441="CONFORME"),"FECHA CUMPLIDA",IF(J1441="STAND BY","STAND BY",IF(J1441=""," ",IF(Tabla1[[#This Row],[FECHA EJEC.]]="","PENDIENTE",CONCATENATE("RETRASO DE ",(K1441-I1441)," DIAS")))))</f>
        <v>PENDIENTE</v>
      </c>
      <c r="P1441" s="2" t="str">
        <f ca="1">VLOOKUP(MONTH(Tabla1[[#This Row],[FECHA PROG.]]),Tabla2[],2,0)</f>
        <v>May</v>
      </c>
      <c r="Q1441" s="1">
        <f ca="1">YEAR(Tabla1[[#This Row],[FECHA PROG.]])</f>
        <v>2018</v>
      </c>
      <c r="R1441" s="8">
        <f ca="1">360-SUMIFS(Tabla1[HORAS],Tabla1[MÁQUINA],Tabla1[[#This Row],[MÁQUINA]],Tabla1[AÑO],Tabla1[[#This Row],[AÑO]],Tabla1[MES],Tabla1[[#This Row],[MES]])</f>
        <v>356.7</v>
      </c>
      <c r="S1441" s="17">
        <f ca="1">Tabla1[[#This Row],[HORAS DISPONIBLES]]/360</f>
        <v>0.99083333333333334</v>
      </c>
    </row>
    <row r="1442" spans="1:19" x14ac:dyDescent="0.2">
      <c r="A1442" s="1" t="s">
        <v>134</v>
      </c>
      <c r="B1442" s="1" t="s">
        <v>26</v>
      </c>
      <c r="C1442" s="1" t="str">
        <f ca="1">VLOOKUP(RANDBETWEEN(1,13),Tablas!$N$7:$O$19,2,0)</f>
        <v>RETROEXCAVADORA</v>
      </c>
      <c r="D1442" s="1" t="s">
        <v>12</v>
      </c>
      <c r="E1442" s="1" t="s">
        <v>13</v>
      </c>
      <c r="F1442" s="1">
        <v>107</v>
      </c>
      <c r="G1442" s="1" t="s">
        <v>14</v>
      </c>
      <c r="H1442" s="1">
        <v>1420</v>
      </c>
      <c r="I1442" s="2">
        <f t="shared" ca="1" si="22"/>
        <v>43477</v>
      </c>
      <c r="J1442" s="1" t="str">
        <f ca="1">IFERROR(IF(YEAR(Tabla1[[#This Row],[FECHA EJEC.]])&gt;0,"CONFORME","STANDBY"),"PENDIENTE")</f>
        <v>CONFORME</v>
      </c>
      <c r="K1442" s="2">
        <f ca="1">IF(VLOOKUP(RANDBETWEEN(1,20),Tablas!$Q$6:$R$25,2,0)=0,"",Tabla1[[#This Row],[FECHA PROG.]]+VLOOKUP(RANDBETWEEN(1,20),Tablas!$Q$6:$R$25,2,0))</f>
        <v>43477</v>
      </c>
      <c r="L1442" s="7">
        <f ca="1">IF(Tabla1[[#This Row],[FECHA EJEC.]]="","",TIME(RANDBETWEEN(9,15),RANDBETWEEN(10,40),0))</f>
        <v>0.64444444444444449</v>
      </c>
      <c r="M1442" s="7">
        <f ca="1">IF(Tabla1[[#This Row],[FECHA EJEC.]]="","",Tabla1[[#This Row],[HORA INICIO]]+TIME(RANDBETWEEN(1,4),RANDBETWEEN(10,30),0))</f>
        <v>0.70486111111111116</v>
      </c>
      <c r="N1442" s="8">
        <f ca="1">IF(Tabla1[[#This Row],[FECHA EJEC.]]="","",HOUR(Tabla1[[#This Row],[HORA TERMINO]]-Tabla1[[#This Row],[HORA INICIO]])+MINUTE(Tabla1[[#This Row],[HORA TERMINO]]-Tabla1[[#This Row],[HORA INICIO]])/60)</f>
        <v>1.45</v>
      </c>
      <c r="O1442" s="1" t="str">
        <f ca="1">IF(AND(K1442=I1442,J1442="CONFORME"),"FECHA CUMPLIDA",IF(J1442="STAND BY","STAND BY",IF(J1442=""," ",IF(Tabla1[[#This Row],[FECHA EJEC.]]="","PENDIENTE",CONCATENATE("RETRASO DE ",(K1442-I1442)," DIAS")))))</f>
        <v>FECHA CUMPLIDA</v>
      </c>
      <c r="P1442" s="2" t="str">
        <f ca="1">VLOOKUP(MONTH(Tabla1[[#This Row],[FECHA PROG.]]),Tabla2[],2,0)</f>
        <v>Ene</v>
      </c>
      <c r="Q1442" s="1">
        <f ca="1">YEAR(Tabla1[[#This Row],[FECHA PROG.]])</f>
        <v>2019</v>
      </c>
      <c r="R1442" s="8">
        <f ca="1">360-SUMIFS(Tabla1[HORAS],Tabla1[MÁQUINA],Tabla1[[#This Row],[MÁQUINA]],Tabla1[AÑO],Tabla1[[#This Row],[AÑO]],Tabla1[MES],Tabla1[[#This Row],[MES]])</f>
        <v>341.71666666666664</v>
      </c>
      <c r="S1442" s="17">
        <f ca="1">Tabla1[[#This Row],[HORAS DISPONIBLES]]/360</f>
        <v>0.94921296296296287</v>
      </c>
    </row>
    <row r="1443" spans="1:19" x14ac:dyDescent="0.2">
      <c r="A1443" s="1" t="s">
        <v>154</v>
      </c>
      <c r="B1443" s="1" t="s">
        <v>63</v>
      </c>
      <c r="C1443" s="1" t="str">
        <f ca="1">VLOOKUP(RANDBETWEEN(1,13),Tablas!$N$7:$O$19,2,0)</f>
        <v>CISTERNAS DE AGUA</v>
      </c>
      <c r="E1443" s="1" t="s">
        <v>18</v>
      </c>
      <c r="F1443" s="1">
        <v>107</v>
      </c>
      <c r="G1443" s="1" t="s">
        <v>106</v>
      </c>
      <c r="H1443" s="1">
        <v>2171</v>
      </c>
      <c r="I1443" s="2">
        <f t="shared" ca="1" si="22"/>
        <v>43375</v>
      </c>
      <c r="J1443" s="1" t="str">
        <f ca="1">IFERROR(IF(YEAR(Tabla1[[#This Row],[FECHA EJEC.]])&gt;0,"CONFORME","STANDBY"),"PENDIENTE")</f>
        <v>CONFORME</v>
      </c>
      <c r="K1443" s="2">
        <f ca="1">IF(VLOOKUP(RANDBETWEEN(1,20),Tablas!$Q$6:$R$25,2,0)=0,"",Tabla1[[#This Row],[FECHA PROG.]]+VLOOKUP(RANDBETWEEN(1,20),Tablas!$Q$6:$R$25,2,0))</f>
        <v>43378</v>
      </c>
      <c r="L1443" s="7">
        <f ca="1">IF(Tabla1[[#This Row],[FECHA EJEC.]]="","",TIME(RANDBETWEEN(9,15),RANDBETWEEN(10,40),0))</f>
        <v>0.43680555555555556</v>
      </c>
      <c r="M1443" s="7">
        <f ca="1">IF(Tabla1[[#This Row],[FECHA EJEC.]]="","",Tabla1[[#This Row],[HORA INICIO]]+TIME(RANDBETWEEN(1,4),RANDBETWEEN(10,30),0))</f>
        <v>0.49861111111111112</v>
      </c>
      <c r="N1443" s="8">
        <f ca="1">IF(Tabla1[[#This Row],[FECHA EJEC.]]="","",HOUR(Tabla1[[#This Row],[HORA TERMINO]]-Tabla1[[#This Row],[HORA INICIO]])+MINUTE(Tabla1[[#This Row],[HORA TERMINO]]-Tabla1[[#This Row],[HORA INICIO]])/60)</f>
        <v>1.4833333333333334</v>
      </c>
      <c r="O1443" s="1" t="str">
        <f ca="1">IF(AND(K1443=I1443,J1443="CONFORME"),"FECHA CUMPLIDA",IF(J1443="STAND BY","STAND BY",IF(J1443=""," ",IF(Tabla1[[#This Row],[FECHA EJEC.]]="","PENDIENTE",CONCATENATE("RETRASO DE ",(K1443-I1443)," DIAS")))))</f>
        <v>RETRASO DE 3 DIAS</v>
      </c>
      <c r="P1443" s="2" t="str">
        <f ca="1">VLOOKUP(MONTH(Tabla1[[#This Row],[FECHA PROG.]]),Tabla2[],2,0)</f>
        <v>Oct</v>
      </c>
      <c r="Q1443" s="1">
        <f ca="1">YEAR(Tabla1[[#This Row],[FECHA PROG.]])</f>
        <v>2018</v>
      </c>
      <c r="R1443" s="8">
        <f ca="1">360-SUMIFS(Tabla1[HORAS],Tabla1[MÁQUINA],Tabla1[[#This Row],[MÁQUINA]],Tabla1[AÑO],Tabla1[[#This Row],[AÑO]],Tabla1[MES],Tabla1[[#This Row],[MES]])</f>
        <v>333.43333333333334</v>
      </c>
      <c r="S1443" s="17">
        <f ca="1">Tabla1[[#This Row],[HORAS DISPONIBLES]]/360</f>
        <v>0.92620370370370375</v>
      </c>
    </row>
    <row r="1444" spans="1:19" x14ac:dyDescent="0.2">
      <c r="A1444" s="1" t="s">
        <v>176</v>
      </c>
      <c r="B1444" s="1" t="s">
        <v>86</v>
      </c>
      <c r="C1444" s="1" t="str">
        <f ca="1">VLOOKUP(RANDBETWEEN(1,13),Tablas!$N$7:$O$19,2,0)</f>
        <v>EXCAVADORA</v>
      </c>
      <c r="E1444" s="1" t="s">
        <v>18</v>
      </c>
      <c r="F1444" s="1">
        <v>201</v>
      </c>
      <c r="G1444" s="1" t="s">
        <v>106</v>
      </c>
      <c r="H1444" s="1">
        <v>1911</v>
      </c>
      <c r="I1444" s="2">
        <f t="shared" ca="1" si="22"/>
        <v>43425</v>
      </c>
      <c r="J1444" s="1" t="str">
        <f ca="1">IFERROR(IF(YEAR(Tabla1[[#This Row],[FECHA EJEC.]])&gt;0,"CONFORME","STANDBY"),"PENDIENTE")</f>
        <v>PENDIENTE</v>
      </c>
      <c r="K1444" s="2" t="str">
        <f ca="1">IF(VLOOKUP(RANDBETWEEN(1,20),Tablas!$Q$6:$R$25,2,0)=0,"",Tabla1[[#This Row],[FECHA PROG.]]+VLOOKUP(RANDBETWEEN(1,20),Tablas!$Q$6:$R$25,2,0))</f>
        <v/>
      </c>
      <c r="L1444" s="7" t="str">
        <f ca="1">IF(Tabla1[[#This Row],[FECHA EJEC.]]="","",TIME(RANDBETWEEN(9,15),RANDBETWEEN(10,40),0))</f>
        <v/>
      </c>
      <c r="M1444" s="7" t="str">
        <f ca="1">IF(Tabla1[[#This Row],[FECHA EJEC.]]="","",Tabla1[[#This Row],[HORA INICIO]]+TIME(RANDBETWEEN(1,4),RANDBETWEEN(10,30),0))</f>
        <v/>
      </c>
      <c r="N1444" s="8" t="str">
        <f ca="1">IF(Tabla1[[#This Row],[FECHA EJEC.]]="","",HOUR(Tabla1[[#This Row],[HORA TERMINO]]-Tabla1[[#This Row],[HORA INICIO]])+MINUTE(Tabla1[[#This Row],[HORA TERMINO]]-Tabla1[[#This Row],[HORA INICIO]])/60)</f>
        <v/>
      </c>
      <c r="O1444" s="1" t="str">
        <f ca="1">IF(AND(K1444=I1444,J1444="CONFORME"),"FECHA CUMPLIDA",IF(J1444="STAND BY","STAND BY",IF(J1444=""," ",IF(Tabla1[[#This Row],[FECHA EJEC.]]="","PENDIENTE",CONCATENATE("RETRASO DE ",(K1444-I1444)," DIAS")))))</f>
        <v>PENDIENTE</v>
      </c>
      <c r="P1444" s="2" t="str">
        <f ca="1">VLOOKUP(MONTH(Tabla1[[#This Row],[FECHA PROG.]]),Tabla2[],2,0)</f>
        <v>Nov</v>
      </c>
      <c r="Q1444" s="1">
        <f ca="1">YEAR(Tabla1[[#This Row],[FECHA PROG.]])</f>
        <v>2018</v>
      </c>
      <c r="R1444" s="8">
        <f ca="1">360-SUMIFS(Tabla1[HORAS],Tabla1[MÁQUINA],Tabla1[[#This Row],[MÁQUINA]],Tabla1[AÑO],Tabla1[[#This Row],[AÑO]],Tabla1[MES],Tabla1[[#This Row],[MES]])</f>
        <v>360</v>
      </c>
      <c r="S1444" s="17">
        <f ca="1">Tabla1[[#This Row],[HORAS DISPONIBLES]]/360</f>
        <v>1</v>
      </c>
    </row>
    <row r="1445" spans="1:19" x14ac:dyDescent="0.2">
      <c r="A1445" s="1" t="s">
        <v>177</v>
      </c>
      <c r="B1445" s="1" t="s">
        <v>87</v>
      </c>
      <c r="C1445" s="1" t="str">
        <f ca="1">VLOOKUP(RANDBETWEEN(1,13),Tablas!$N$7:$O$19,2,0)</f>
        <v>LAS VOLQUETAS</v>
      </c>
      <c r="E1445" s="1" t="s">
        <v>18</v>
      </c>
      <c r="F1445" s="1">
        <v>201</v>
      </c>
      <c r="G1445" s="1" t="s">
        <v>106</v>
      </c>
      <c r="H1445" s="1">
        <v>1911</v>
      </c>
      <c r="I1445" s="2">
        <f t="shared" ca="1" si="22"/>
        <v>43143</v>
      </c>
      <c r="J1445" s="1" t="str">
        <f ca="1">IFERROR(IF(YEAR(Tabla1[[#This Row],[FECHA EJEC.]])&gt;0,"CONFORME","STANDBY"),"PENDIENTE")</f>
        <v>CONFORME</v>
      </c>
      <c r="K1445" s="2">
        <f ca="1">IF(VLOOKUP(RANDBETWEEN(1,20),Tablas!$Q$6:$R$25,2,0)=0,"",Tabla1[[#This Row],[FECHA PROG.]]+VLOOKUP(RANDBETWEEN(1,20),Tablas!$Q$6:$R$25,2,0))</f>
        <v>43146</v>
      </c>
      <c r="L1445" s="7">
        <f ca="1">IF(Tabla1[[#This Row],[FECHA EJEC.]]="","",TIME(RANDBETWEEN(9,15),RANDBETWEEN(10,40),0))</f>
        <v>0.59930555555555554</v>
      </c>
      <c r="M1445" s="7">
        <f ca="1">IF(Tabla1[[#This Row],[FECHA EJEC.]]="","",Tabla1[[#This Row],[HORA INICIO]]+TIME(RANDBETWEEN(1,4),RANDBETWEEN(10,30),0))</f>
        <v>0.65902777777777777</v>
      </c>
      <c r="N1445" s="8">
        <f ca="1">IF(Tabla1[[#This Row],[FECHA EJEC.]]="","",HOUR(Tabla1[[#This Row],[HORA TERMINO]]-Tabla1[[#This Row],[HORA INICIO]])+MINUTE(Tabla1[[#This Row],[HORA TERMINO]]-Tabla1[[#This Row],[HORA INICIO]])/60)</f>
        <v>1.4333333333333333</v>
      </c>
      <c r="O1445" s="1" t="str">
        <f ca="1">IF(AND(K1445=I1445,J1445="CONFORME"),"FECHA CUMPLIDA",IF(J1445="STAND BY","STAND BY",IF(J1445=""," ",IF(Tabla1[[#This Row],[FECHA EJEC.]]="","PENDIENTE",CONCATENATE("RETRASO DE ",(K1445-I1445)," DIAS")))))</f>
        <v>RETRASO DE 3 DIAS</v>
      </c>
      <c r="P1445" s="2" t="str">
        <f ca="1">VLOOKUP(MONTH(Tabla1[[#This Row],[FECHA PROG.]]),Tabla2[],2,0)</f>
        <v>Feb</v>
      </c>
      <c r="Q1445" s="1">
        <f ca="1">YEAR(Tabla1[[#This Row],[FECHA PROG.]])</f>
        <v>2018</v>
      </c>
      <c r="R1445" s="8">
        <f ca="1">360-SUMIFS(Tabla1[HORAS],Tabla1[MÁQUINA],Tabla1[[#This Row],[MÁQUINA]],Tabla1[AÑO],Tabla1[[#This Row],[AÑO]],Tabla1[MES],Tabla1[[#This Row],[MES]])</f>
        <v>358.56666666666666</v>
      </c>
      <c r="S1445" s="17">
        <f ca="1">Tabla1[[#This Row],[HORAS DISPONIBLES]]/360</f>
        <v>0.99601851851851853</v>
      </c>
    </row>
    <row r="1446" spans="1:19" x14ac:dyDescent="0.2">
      <c r="A1446" s="1" t="s">
        <v>178</v>
      </c>
      <c r="B1446" s="1" t="s">
        <v>88</v>
      </c>
      <c r="C1446" s="1" t="str">
        <f ca="1">VLOOKUP(RANDBETWEEN(1,13),Tablas!$N$7:$O$19,2,0)</f>
        <v>EXCAVADORA</v>
      </c>
      <c r="E1446" s="1" t="s">
        <v>18</v>
      </c>
      <c r="F1446" s="1">
        <v>201</v>
      </c>
      <c r="G1446" s="1" t="s">
        <v>106</v>
      </c>
      <c r="H1446" s="1">
        <v>1911</v>
      </c>
      <c r="I1446" s="2">
        <f t="shared" ca="1" si="22"/>
        <v>43376</v>
      </c>
      <c r="J1446" s="1" t="str">
        <f ca="1">IFERROR(IF(YEAR(Tabla1[[#This Row],[FECHA EJEC.]])&gt;0,"CONFORME","STANDBY"),"PENDIENTE")</f>
        <v>CONFORME</v>
      </c>
      <c r="K1446" s="2">
        <f ca="1">IF(VLOOKUP(RANDBETWEEN(1,20),Tablas!$Q$6:$R$25,2,0)=0,"",Tabla1[[#This Row],[FECHA PROG.]]+VLOOKUP(RANDBETWEEN(1,20),Tablas!$Q$6:$R$25,2,0))</f>
        <v>43376</v>
      </c>
      <c r="L1446" s="7">
        <f ca="1">IF(Tabla1[[#This Row],[FECHA EJEC.]]="","",TIME(RANDBETWEEN(9,15),RANDBETWEEN(10,40),0))</f>
        <v>0.51875000000000004</v>
      </c>
      <c r="M1446" s="7">
        <f ca="1">IF(Tabla1[[#This Row],[FECHA EJEC.]]="","",Tabla1[[#This Row],[HORA INICIO]]+TIME(RANDBETWEEN(1,4),RANDBETWEEN(10,30),0))</f>
        <v>0.65625</v>
      </c>
      <c r="N1446" s="8">
        <f ca="1">IF(Tabla1[[#This Row],[FECHA EJEC.]]="","",HOUR(Tabla1[[#This Row],[HORA TERMINO]]-Tabla1[[#This Row],[HORA INICIO]])+MINUTE(Tabla1[[#This Row],[HORA TERMINO]]-Tabla1[[#This Row],[HORA INICIO]])/60)</f>
        <v>3.3</v>
      </c>
      <c r="O1446" s="1" t="str">
        <f ca="1">IF(AND(K1446=I1446,J1446="CONFORME"),"FECHA CUMPLIDA",IF(J1446="STAND BY","STAND BY",IF(J1446=""," ",IF(Tabla1[[#This Row],[FECHA EJEC.]]="","PENDIENTE",CONCATENATE("RETRASO DE ",(K1446-I1446)," DIAS")))))</f>
        <v>FECHA CUMPLIDA</v>
      </c>
      <c r="P1446" s="2" t="str">
        <f ca="1">VLOOKUP(MONTH(Tabla1[[#This Row],[FECHA PROG.]]),Tabla2[],2,0)</f>
        <v>Oct</v>
      </c>
      <c r="Q1446" s="1">
        <f ca="1">YEAR(Tabla1[[#This Row],[FECHA PROG.]])</f>
        <v>2018</v>
      </c>
      <c r="R1446" s="8">
        <f ca="1">360-SUMIFS(Tabla1[HORAS],Tabla1[MÁQUINA],Tabla1[[#This Row],[MÁQUINA]],Tabla1[AÑO],Tabla1[[#This Row],[AÑO]],Tabla1[MES],Tabla1[[#This Row],[MES]])</f>
        <v>356.7</v>
      </c>
      <c r="S1446" s="17">
        <f ca="1">Tabla1[[#This Row],[HORAS DISPONIBLES]]/360</f>
        <v>0.99083333333333334</v>
      </c>
    </row>
    <row r="1447" spans="1:19" x14ac:dyDescent="0.2">
      <c r="A1447" s="1" t="s">
        <v>179</v>
      </c>
      <c r="B1447" s="1" t="s">
        <v>89</v>
      </c>
      <c r="C1447" s="1" t="str">
        <f ca="1">VLOOKUP(RANDBETWEEN(1,13),Tablas!$N$7:$O$19,2,0)</f>
        <v>MOTOTRAILLA</v>
      </c>
      <c r="E1447" s="1" t="s">
        <v>18</v>
      </c>
      <c r="F1447" s="1">
        <v>201</v>
      </c>
      <c r="G1447" s="1" t="s">
        <v>106</v>
      </c>
      <c r="H1447" s="1">
        <v>1911</v>
      </c>
      <c r="I1447" s="2">
        <f t="shared" ca="1" si="22"/>
        <v>43417</v>
      </c>
      <c r="J1447" s="1" t="str">
        <f ca="1">IFERROR(IF(YEAR(Tabla1[[#This Row],[FECHA EJEC.]])&gt;0,"CONFORME","STANDBY"),"PENDIENTE")</f>
        <v>CONFORME</v>
      </c>
      <c r="K1447" s="2">
        <f ca="1">IF(VLOOKUP(RANDBETWEEN(1,20),Tablas!$Q$6:$R$25,2,0)=0,"",Tabla1[[#This Row],[FECHA PROG.]]+VLOOKUP(RANDBETWEEN(1,20),Tablas!$Q$6:$R$25,2,0))</f>
        <v>43419</v>
      </c>
      <c r="L1447" s="7">
        <f ca="1">IF(Tabla1[[#This Row],[FECHA EJEC.]]="","",TIME(RANDBETWEEN(9,15),RANDBETWEEN(10,40),0))</f>
        <v>0.6430555555555556</v>
      </c>
      <c r="M1447" s="7">
        <f ca="1">IF(Tabla1[[#This Row],[FECHA EJEC.]]="","",Tabla1[[#This Row],[HORA INICIO]]+TIME(RANDBETWEEN(1,4),RANDBETWEEN(10,30),0))</f>
        <v>0.74236111111111114</v>
      </c>
      <c r="N1447" s="8">
        <f ca="1">IF(Tabla1[[#This Row],[FECHA EJEC.]]="","",HOUR(Tabla1[[#This Row],[HORA TERMINO]]-Tabla1[[#This Row],[HORA INICIO]])+MINUTE(Tabla1[[#This Row],[HORA TERMINO]]-Tabla1[[#This Row],[HORA INICIO]])/60)</f>
        <v>2.3833333333333333</v>
      </c>
      <c r="O1447" s="1" t="str">
        <f ca="1">IF(AND(K1447=I1447,J1447="CONFORME"),"FECHA CUMPLIDA",IF(J1447="STAND BY","STAND BY",IF(J1447=""," ",IF(Tabla1[[#This Row],[FECHA EJEC.]]="","PENDIENTE",CONCATENATE("RETRASO DE ",(K1447-I1447)," DIAS")))))</f>
        <v>RETRASO DE 2 DIAS</v>
      </c>
      <c r="P1447" s="2" t="str">
        <f ca="1">VLOOKUP(MONTH(Tabla1[[#This Row],[FECHA PROG.]]),Tabla2[],2,0)</f>
        <v>Nov</v>
      </c>
      <c r="Q1447" s="1">
        <f ca="1">YEAR(Tabla1[[#This Row],[FECHA PROG.]])</f>
        <v>2018</v>
      </c>
      <c r="R1447" s="8">
        <f ca="1">360-SUMIFS(Tabla1[HORAS],Tabla1[MÁQUINA],Tabla1[[#This Row],[MÁQUINA]],Tabla1[AÑO],Tabla1[[#This Row],[AÑO]],Tabla1[MES],Tabla1[[#This Row],[MES]])</f>
        <v>357.61666666666667</v>
      </c>
      <c r="S1447" s="17">
        <f ca="1">Tabla1[[#This Row],[HORAS DISPONIBLES]]/360</f>
        <v>0.99337962962962967</v>
      </c>
    </row>
    <row r="1448" spans="1:19" x14ac:dyDescent="0.2">
      <c r="A1448" s="1" t="s">
        <v>180</v>
      </c>
      <c r="B1448" s="1" t="s">
        <v>90</v>
      </c>
      <c r="C1448" s="1" t="str">
        <f ca="1">VLOOKUP(RANDBETWEEN(1,13),Tablas!$N$7:$O$19,2,0)</f>
        <v>CISTERNAS DE AGUA</v>
      </c>
      <c r="E1448" s="1" t="s">
        <v>18</v>
      </c>
      <c r="F1448" s="1">
        <v>201</v>
      </c>
      <c r="G1448" s="1" t="s">
        <v>106</v>
      </c>
      <c r="H1448" s="1">
        <v>1911</v>
      </c>
      <c r="I1448" s="2">
        <f t="shared" ca="1" si="22"/>
        <v>43331</v>
      </c>
      <c r="J1448" s="1" t="str">
        <f ca="1">IFERROR(IF(YEAR(Tabla1[[#This Row],[FECHA EJEC.]])&gt;0,"CONFORME","STANDBY"),"PENDIENTE")</f>
        <v>CONFORME</v>
      </c>
      <c r="K1448" s="2">
        <f ca="1">IF(VLOOKUP(RANDBETWEEN(1,20),Tablas!$Q$6:$R$25,2,0)=0,"",Tabla1[[#This Row],[FECHA PROG.]]+VLOOKUP(RANDBETWEEN(1,20),Tablas!$Q$6:$R$25,2,0))</f>
        <v>43335</v>
      </c>
      <c r="L1448" s="7">
        <f ca="1">IF(Tabla1[[#This Row],[FECHA EJEC.]]="","",TIME(RANDBETWEEN(9,15),RANDBETWEEN(10,40),0))</f>
        <v>0.39930555555555558</v>
      </c>
      <c r="M1448" s="7">
        <f ca="1">IF(Tabla1[[#This Row],[FECHA EJEC.]]="","",Tabla1[[#This Row],[HORA INICIO]]+TIME(RANDBETWEEN(1,4),RANDBETWEEN(10,30),0))</f>
        <v>0.57361111111111107</v>
      </c>
      <c r="N1448" s="8">
        <f ca="1">IF(Tabla1[[#This Row],[FECHA EJEC.]]="","",HOUR(Tabla1[[#This Row],[HORA TERMINO]]-Tabla1[[#This Row],[HORA INICIO]])+MINUTE(Tabla1[[#This Row],[HORA TERMINO]]-Tabla1[[#This Row],[HORA INICIO]])/60)</f>
        <v>4.1833333333333336</v>
      </c>
      <c r="O1448" s="1" t="str">
        <f ca="1">IF(AND(K1448=I1448,J1448="CONFORME"),"FECHA CUMPLIDA",IF(J1448="STAND BY","STAND BY",IF(J1448=""," ",IF(Tabla1[[#This Row],[FECHA EJEC.]]="","PENDIENTE",CONCATENATE("RETRASO DE ",(K1448-I1448)," DIAS")))))</f>
        <v>RETRASO DE 4 DIAS</v>
      </c>
      <c r="P1448" s="2" t="str">
        <f ca="1">VLOOKUP(MONTH(Tabla1[[#This Row],[FECHA PROG.]]),Tabla2[],2,0)</f>
        <v>Ago</v>
      </c>
      <c r="Q1448" s="1">
        <f ca="1">YEAR(Tabla1[[#This Row],[FECHA PROG.]])</f>
        <v>2018</v>
      </c>
      <c r="R1448" s="8">
        <f ca="1">360-SUMIFS(Tabla1[HORAS],Tabla1[MÁQUINA],Tabla1[[#This Row],[MÁQUINA]],Tabla1[AÑO],Tabla1[[#This Row],[AÑO]],Tabla1[MES],Tabla1[[#This Row],[MES]])</f>
        <v>355.81666666666666</v>
      </c>
      <c r="S1448" s="17">
        <f ca="1">Tabla1[[#This Row],[HORAS DISPONIBLES]]/360</f>
        <v>0.98837962962962966</v>
      </c>
    </row>
    <row r="1449" spans="1:19" x14ac:dyDescent="0.2">
      <c r="A1449" s="1" t="s">
        <v>181</v>
      </c>
      <c r="B1449" s="1" t="s">
        <v>91</v>
      </c>
      <c r="C1449" s="1" t="str">
        <f ca="1">VLOOKUP(RANDBETWEEN(1,13),Tablas!$N$7:$O$19,2,0)</f>
        <v>TRACTORES</v>
      </c>
      <c r="E1449" s="1" t="s">
        <v>18</v>
      </c>
      <c r="F1449" s="1">
        <v>201</v>
      </c>
      <c r="G1449" s="1" t="s">
        <v>55</v>
      </c>
      <c r="H1449" s="1">
        <v>1911</v>
      </c>
      <c r="I1449" s="2">
        <f t="shared" ca="1" si="22"/>
        <v>43564</v>
      </c>
      <c r="J1449" s="1" t="str">
        <f ca="1">IFERROR(IF(YEAR(Tabla1[[#This Row],[FECHA EJEC.]])&gt;0,"CONFORME","STANDBY"),"PENDIENTE")</f>
        <v>CONFORME</v>
      </c>
      <c r="K1449" s="2">
        <f ca="1">IF(VLOOKUP(RANDBETWEEN(1,20),Tablas!$Q$6:$R$25,2,0)=0,"",Tabla1[[#This Row],[FECHA PROG.]]+VLOOKUP(RANDBETWEEN(1,20),Tablas!$Q$6:$R$25,2,0))</f>
        <v>43565</v>
      </c>
      <c r="L1449" s="7">
        <f ca="1">IF(Tabla1[[#This Row],[FECHA EJEC.]]="","",TIME(RANDBETWEEN(9,15),RANDBETWEEN(10,40),0))</f>
        <v>0.42986111111111114</v>
      </c>
      <c r="M1449" s="7">
        <f ca="1">IF(Tabla1[[#This Row],[FECHA EJEC.]]="","",Tabla1[[#This Row],[HORA INICIO]]+TIME(RANDBETWEEN(1,4),RANDBETWEEN(10,30),0))</f>
        <v>0.5229166666666667</v>
      </c>
      <c r="N1449" s="8">
        <f ca="1">IF(Tabla1[[#This Row],[FECHA EJEC.]]="","",HOUR(Tabla1[[#This Row],[HORA TERMINO]]-Tabla1[[#This Row],[HORA INICIO]])+MINUTE(Tabla1[[#This Row],[HORA TERMINO]]-Tabla1[[#This Row],[HORA INICIO]])/60)</f>
        <v>2.2333333333333334</v>
      </c>
      <c r="O1449" s="1" t="str">
        <f ca="1">IF(AND(K1449=I1449,J1449="CONFORME"),"FECHA CUMPLIDA",IF(J1449="STAND BY","STAND BY",IF(J1449=""," ",IF(Tabla1[[#This Row],[FECHA EJEC.]]="","PENDIENTE",CONCATENATE("RETRASO DE ",(K1449-I1449)," DIAS")))))</f>
        <v>RETRASO DE 1 DIAS</v>
      </c>
      <c r="P1449" s="2" t="str">
        <f ca="1">VLOOKUP(MONTH(Tabla1[[#This Row],[FECHA PROG.]]),Tabla2[],2,0)</f>
        <v>Abr</v>
      </c>
      <c r="Q1449" s="1">
        <f ca="1">YEAR(Tabla1[[#This Row],[FECHA PROG.]])</f>
        <v>2019</v>
      </c>
      <c r="R1449" s="8">
        <f ca="1">360-SUMIFS(Tabla1[HORAS],Tabla1[MÁQUINA],Tabla1[[#This Row],[MÁQUINA]],Tabla1[AÑO],Tabla1[[#This Row],[AÑO]],Tabla1[MES],Tabla1[[#This Row],[MES]])</f>
        <v>357.76666666666665</v>
      </c>
      <c r="S1449" s="17">
        <f ca="1">Tabla1[[#This Row],[HORAS DISPONIBLES]]/360</f>
        <v>0.99379629629629629</v>
      </c>
    </row>
    <row r="1450" spans="1:19" x14ac:dyDescent="0.2">
      <c r="A1450" s="1" t="s">
        <v>182</v>
      </c>
      <c r="B1450" s="1" t="s">
        <v>92</v>
      </c>
      <c r="C1450" s="1" t="str">
        <f ca="1">VLOOKUP(RANDBETWEEN(1,13),Tablas!$N$7:$O$19,2,0)</f>
        <v>LAS VOLQUETAS</v>
      </c>
      <c r="E1450" s="1" t="s">
        <v>18</v>
      </c>
      <c r="F1450" s="1">
        <v>201</v>
      </c>
      <c r="G1450" s="1" t="s">
        <v>55</v>
      </c>
      <c r="H1450" s="1">
        <v>1911</v>
      </c>
      <c r="I1450" s="2">
        <f t="shared" ca="1" si="22"/>
        <v>43552</v>
      </c>
      <c r="J1450" s="1" t="str">
        <f ca="1">IFERROR(IF(YEAR(Tabla1[[#This Row],[FECHA EJEC.]])&gt;0,"CONFORME","STANDBY"),"PENDIENTE")</f>
        <v>PENDIENTE</v>
      </c>
      <c r="K1450" s="2" t="str">
        <f ca="1">IF(VLOOKUP(RANDBETWEEN(1,20),Tablas!$Q$6:$R$25,2,0)=0,"",Tabla1[[#This Row],[FECHA PROG.]]+VLOOKUP(RANDBETWEEN(1,20),Tablas!$Q$6:$R$25,2,0))</f>
        <v/>
      </c>
      <c r="L1450" s="7" t="str">
        <f ca="1">IF(Tabla1[[#This Row],[FECHA EJEC.]]="","",TIME(RANDBETWEEN(9,15),RANDBETWEEN(10,40),0))</f>
        <v/>
      </c>
      <c r="M1450" s="7" t="str">
        <f ca="1">IF(Tabla1[[#This Row],[FECHA EJEC.]]="","",Tabla1[[#This Row],[HORA INICIO]]+TIME(RANDBETWEEN(1,4),RANDBETWEEN(10,30),0))</f>
        <v/>
      </c>
      <c r="N1450" s="8" t="str">
        <f ca="1">IF(Tabla1[[#This Row],[FECHA EJEC.]]="","",HOUR(Tabla1[[#This Row],[HORA TERMINO]]-Tabla1[[#This Row],[HORA INICIO]])+MINUTE(Tabla1[[#This Row],[HORA TERMINO]]-Tabla1[[#This Row],[HORA INICIO]])/60)</f>
        <v/>
      </c>
      <c r="O1450" s="1" t="str">
        <f ca="1">IF(AND(K1450=I1450,J1450="CONFORME"),"FECHA CUMPLIDA",IF(J1450="STAND BY","STAND BY",IF(J1450=""," ",IF(Tabla1[[#This Row],[FECHA EJEC.]]="","PENDIENTE",CONCATENATE("RETRASO DE ",(K1450-I1450)," DIAS")))))</f>
        <v>PENDIENTE</v>
      </c>
      <c r="P1450" s="2" t="str">
        <f ca="1">VLOOKUP(MONTH(Tabla1[[#This Row],[FECHA PROG.]]),Tabla2[],2,0)</f>
        <v>Mar</v>
      </c>
      <c r="Q1450" s="1">
        <f ca="1">YEAR(Tabla1[[#This Row],[FECHA PROG.]])</f>
        <v>2019</v>
      </c>
      <c r="R1450" s="8">
        <f ca="1">360-SUMIFS(Tabla1[HORAS],Tabla1[MÁQUINA],Tabla1[[#This Row],[MÁQUINA]],Tabla1[AÑO],Tabla1[[#This Row],[AÑO]],Tabla1[MES],Tabla1[[#This Row],[MES]])</f>
        <v>360</v>
      </c>
      <c r="S1450" s="17">
        <f ca="1">Tabla1[[#This Row],[HORAS DISPONIBLES]]/360</f>
        <v>1</v>
      </c>
    </row>
    <row r="1451" spans="1:19" x14ac:dyDescent="0.2">
      <c r="A1451" s="1" t="s">
        <v>183</v>
      </c>
      <c r="B1451" s="1" t="s">
        <v>93</v>
      </c>
      <c r="C1451" s="1" t="str">
        <f ca="1">VLOOKUP(RANDBETWEEN(1,13),Tablas!$N$7:$O$19,2,0)</f>
        <v>ESCREPA</v>
      </c>
      <c r="E1451" s="1" t="s">
        <v>18</v>
      </c>
      <c r="F1451" s="1">
        <v>201</v>
      </c>
      <c r="G1451" s="1" t="s">
        <v>55</v>
      </c>
      <c r="H1451" s="1">
        <v>1911</v>
      </c>
      <c r="I1451" s="2">
        <f t="shared" ca="1" si="22"/>
        <v>43504</v>
      </c>
      <c r="J1451" s="1" t="str">
        <f ca="1">IFERROR(IF(YEAR(Tabla1[[#This Row],[FECHA EJEC.]])&gt;0,"CONFORME","STANDBY"),"PENDIENTE")</f>
        <v>CONFORME</v>
      </c>
      <c r="K1451" s="2">
        <f ca="1">IF(VLOOKUP(RANDBETWEEN(1,20),Tablas!$Q$6:$R$25,2,0)=0,"",Tabla1[[#This Row],[FECHA PROG.]]+VLOOKUP(RANDBETWEEN(1,20),Tablas!$Q$6:$R$25,2,0))</f>
        <v>43506</v>
      </c>
      <c r="L1451" s="7">
        <f ca="1">IF(Tabla1[[#This Row],[FECHA EJEC.]]="","",TIME(RANDBETWEEN(9,15),RANDBETWEEN(10,40),0))</f>
        <v>0.56111111111111112</v>
      </c>
      <c r="M1451" s="7">
        <f ca="1">IF(Tabla1[[#This Row],[FECHA EJEC.]]="","",Tabla1[[#This Row],[HORA INICIO]]+TIME(RANDBETWEEN(1,4),RANDBETWEEN(10,30),0))</f>
        <v>0.73680555555555549</v>
      </c>
      <c r="N1451" s="8">
        <f ca="1">IF(Tabla1[[#This Row],[FECHA EJEC.]]="","",HOUR(Tabla1[[#This Row],[HORA TERMINO]]-Tabla1[[#This Row],[HORA INICIO]])+MINUTE(Tabla1[[#This Row],[HORA TERMINO]]-Tabla1[[#This Row],[HORA INICIO]])/60)</f>
        <v>4.2166666666666668</v>
      </c>
      <c r="O1451" s="1" t="str">
        <f ca="1">IF(AND(K1451=I1451,J1451="CONFORME"),"FECHA CUMPLIDA",IF(J1451="STAND BY","STAND BY",IF(J1451=""," ",IF(Tabla1[[#This Row],[FECHA EJEC.]]="","PENDIENTE",CONCATENATE("RETRASO DE ",(K1451-I1451)," DIAS")))))</f>
        <v>RETRASO DE 2 DIAS</v>
      </c>
      <c r="P1451" s="2" t="str">
        <f ca="1">VLOOKUP(MONTH(Tabla1[[#This Row],[FECHA PROG.]]),Tabla2[],2,0)</f>
        <v>Feb</v>
      </c>
      <c r="Q1451" s="1">
        <f ca="1">YEAR(Tabla1[[#This Row],[FECHA PROG.]])</f>
        <v>2019</v>
      </c>
      <c r="R1451" s="8">
        <f ca="1">360-SUMIFS(Tabla1[HORAS],Tabla1[MÁQUINA],Tabla1[[#This Row],[MÁQUINA]],Tabla1[AÑO],Tabla1[[#This Row],[AÑO]],Tabla1[MES],Tabla1[[#This Row],[MES]])</f>
        <v>355.78333333333336</v>
      </c>
      <c r="S1451" s="17">
        <f ca="1">Tabla1[[#This Row],[HORAS DISPONIBLES]]/360</f>
        <v>0.98828703703703713</v>
      </c>
    </row>
    <row r="1452" spans="1:19" x14ac:dyDescent="0.2">
      <c r="A1452" s="1" t="s">
        <v>139</v>
      </c>
      <c r="B1452" s="1" t="s">
        <v>32</v>
      </c>
      <c r="C1452" s="1" t="str">
        <f ca="1">VLOOKUP(RANDBETWEEN(1,13),Tablas!$N$7:$O$19,2,0)</f>
        <v>MOTONIVELADORA</v>
      </c>
      <c r="D1452" s="1" t="s">
        <v>12</v>
      </c>
      <c r="E1452" s="1" t="s">
        <v>13</v>
      </c>
      <c r="F1452" s="1">
        <v>106</v>
      </c>
      <c r="G1452" s="1" t="s">
        <v>29</v>
      </c>
      <c r="H1452" s="1">
        <v>908</v>
      </c>
      <c r="I1452" s="2">
        <f t="shared" ca="1" si="22"/>
        <v>43199</v>
      </c>
      <c r="J1452" s="1" t="str">
        <f ca="1">IFERROR(IF(YEAR(Tabla1[[#This Row],[FECHA EJEC.]])&gt;0,"CONFORME","STANDBY"),"PENDIENTE")</f>
        <v>CONFORME</v>
      </c>
      <c r="K1452" s="2">
        <f ca="1">IF(VLOOKUP(RANDBETWEEN(1,20),Tablas!$Q$6:$R$25,2,0)=0,"",Tabla1[[#This Row],[FECHA PROG.]]+VLOOKUP(RANDBETWEEN(1,20),Tablas!$Q$6:$R$25,2,0))</f>
        <v>43200</v>
      </c>
      <c r="L1452" s="7">
        <f ca="1">IF(Tabla1[[#This Row],[FECHA EJEC.]]="","",TIME(RANDBETWEEN(9,15),RANDBETWEEN(10,40),0))</f>
        <v>0.3972222222222222</v>
      </c>
      <c r="M1452" s="7">
        <f ca="1">IF(Tabla1[[#This Row],[FECHA EJEC.]]="","",Tabla1[[#This Row],[HORA INICIO]]+TIME(RANDBETWEEN(1,4),RANDBETWEEN(10,30),0))</f>
        <v>0.53749999999999998</v>
      </c>
      <c r="N1452" s="8">
        <f ca="1">IF(Tabla1[[#This Row],[FECHA EJEC.]]="","",HOUR(Tabla1[[#This Row],[HORA TERMINO]]-Tabla1[[#This Row],[HORA INICIO]])+MINUTE(Tabla1[[#This Row],[HORA TERMINO]]-Tabla1[[#This Row],[HORA INICIO]])/60)</f>
        <v>3.3666666666666667</v>
      </c>
      <c r="O1452" s="1" t="str">
        <f ca="1">IF(AND(K1452=I1452,J1452="CONFORME"),"FECHA CUMPLIDA",IF(J1452="STAND BY","STAND BY",IF(J1452=""," ",IF(Tabla1[[#This Row],[FECHA EJEC.]]="","PENDIENTE",CONCATENATE("RETRASO DE ",(K1452-I1452)," DIAS")))))</f>
        <v>RETRASO DE 1 DIAS</v>
      </c>
      <c r="P1452" s="2" t="str">
        <f ca="1">VLOOKUP(MONTH(Tabla1[[#This Row],[FECHA PROG.]]),Tabla2[],2,0)</f>
        <v>Abr</v>
      </c>
      <c r="Q1452" s="1">
        <f ca="1">YEAR(Tabla1[[#This Row],[FECHA PROG.]])</f>
        <v>2018</v>
      </c>
      <c r="R1452" s="8">
        <f ca="1">360-SUMIFS(Tabla1[HORAS],Tabla1[MÁQUINA],Tabla1[[#This Row],[MÁQUINA]],Tabla1[AÑO],Tabla1[[#This Row],[AÑO]],Tabla1[MES],Tabla1[[#This Row],[MES]])</f>
        <v>322.14999999999998</v>
      </c>
      <c r="S1452" s="17">
        <f ca="1">Tabla1[[#This Row],[HORAS DISPONIBLES]]/360</f>
        <v>0.894861111111111</v>
      </c>
    </row>
    <row r="1453" spans="1:19" x14ac:dyDescent="0.2">
      <c r="A1453" s="1" t="s">
        <v>139</v>
      </c>
      <c r="B1453" s="1" t="s">
        <v>32</v>
      </c>
      <c r="C1453" s="1" t="str">
        <f ca="1">VLOOKUP(RANDBETWEEN(1,13),Tablas!$N$7:$O$19,2,0)</f>
        <v>LAS VOLQUETAS</v>
      </c>
      <c r="D1453" s="1" t="s">
        <v>12</v>
      </c>
      <c r="E1453" s="1" t="s">
        <v>18</v>
      </c>
      <c r="F1453" s="1">
        <v>106</v>
      </c>
      <c r="G1453" s="1" t="s">
        <v>55</v>
      </c>
      <c r="H1453" s="1">
        <v>1911</v>
      </c>
      <c r="I1453" s="2">
        <f t="shared" ca="1" si="22"/>
        <v>43227</v>
      </c>
      <c r="J1453" s="1" t="str">
        <f ca="1">IFERROR(IF(YEAR(Tabla1[[#This Row],[FECHA EJEC.]])&gt;0,"CONFORME","STANDBY"),"PENDIENTE")</f>
        <v>CONFORME</v>
      </c>
      <c r="K1453" s="2">
        <f ca="1">IF(VLOOKUP(RANDBETWEEN(1,20),Tablas!$Q$6:$R$25,2,0)=0,"",Tabla1[[#This Row],[FECHA PROG.]]+VLOOKUP(RANDBETWEEN(1,20),Tablas!$Q$6:$R$25,2,0))</f>
        <v>43228</v>
      </c>
      <c r="L1453" s="7">
        <f ca="1">IF(Tabla1[[#This Row],[FECHA EJEC.]]="","",TIME(RANDBETWEEN(9,15),RANDBETWEEN(10,40),0))</f>
        <v>0.51736111111111116</v>
      </c>
      <c r="M1453" s="7">
        <f ca="1">IF(Tabla1[[#This Row],[FECHA EJEC.]]="","",Tabla1[[#This Row],[HORA INICIO]]+TIME(RANDBETWEEN(1,4),RANDBETWEEN(10,30),0))</f>
        <v>0.65486111111111112</v>
      </c>
      <c r="N1453" s="8">
        <f ca="1">IF(Tabla1[[#This Row],[FECHA EJEC.]]="","",HOUR(Tabla1[[#This Row],[HORA TERMINO]]-Tabla1[[#This Row],[HORA INICIO]])+MINUTE(Tabla1[[#This Row],[HORA TERMINO]]-Tabla1[[#This Row],[HORA INICIO]])/60)</f>
        <v>3.3</v>
      </c>
      <c r="O1453" s="1" t="str">
        <f ca="1">IF(AND(K1453=I1453,J1453="CONFORME"),"FECHA CUMPLIDA",IF(J1453="STAND BY","STAND BY",IF(J1453=""," ",IF(Tabla1[[#This Row],[FECHA EJEC.]]="","PENDIENTE",CONCATENATE("RETRASO DE ",(K1453-I1453)," DIAS")))))</f>
        <v>RETRASO DE 1 DIAS</v>
      </c>
      <c r="P1453" s="2" t="str">
        <f ca="1">VLOOKUP(MONTH(Tabla1[[#This Row],[FECHA PROG.]]),Tabla2[],2,0)</f>
        <v>May</v>
      </c>
      <c r="Q1453" s="1">
        <f ca="1">YEAR(Tabla1[[#This Row],[FECHA PROG.]])</f>
        <v>2018</v>
      </c>
      <c r="R1453" s="8">
        <f ca="1">360-SUMIFS(Tabla1[HORAS],Tabla1[MÁQUINA],Tabla1[[#This Row],[MÁQUINA]],Tabla1[AÑO],Tabla1[[#This Row],[AÑO]],Tabla1[MES],Tabla1[[#This Row],[MES]])</f>
        <v>335.8</v>
      </c>
      <c r="S1453" s="17">
        <f ca="1">Tabla1[[#This Row],[HORAS DISPONIBLES]]/360</f>
        <v>0.93277777777777782</v>
      </c>
    </row>
    <row r="1454" spans="1:19" x14ac:dyDescent="0.2">
      <c r="A1454" s="1" t="s">
        <v>149</v>
      </c>
      <c r="B1454" s="1" t="s">
        <v>45</v>
      </c>
      <c r="C1454" s="1" t="str">
        <f ca="1">VLOOKUP(RANDBETWEEN(1,13),Tablas!$N$7:$O$19,2,0)</f>
        <v>DRAGALINA</v>
      </c>
      <c r="D1454" s="1" t="s">
        <v>12</v>
      </c>
      <c r="E1454" s="1" t="s">
        <v>24</v>
      </c>
      <c r="F1454" s="1">
        <v>201</v>
      </c>
      <c r="G1454" s="1" t="s">
        <v>25</v>
      </c>
      <c r="H1454" s="1">
        <v>1168</v>
      </c>
      <c r="I1454" s="2">
        <f t="shared" ca="1" si="22"/>
        <v>43565</v>
      </c>
      <c r="J1454" s="1" t="str">
        <f ca="1">IFERROR(IF(YEAR(Tabla1[[#This Row],[FECHA EJEC.]])&gt;0,"CONFORME","STANDBY"),"PENDIENTE")</f>
        <v>CONFORME</v>
      </c>
      <c r="K1454" s="2">
        <f ca="1">IF(VLOOKUP(RANDBETWEEN(1,20),Tablas!$Q$6:$R$25,2,0)=0,"",Tabla1[[#This Row],[FECHA PROG.]]+VLOOKUP(RANDBETWEEN(1,20),Tablas!$Q$6:$R$25,2,0))</f>
        <v>43567</v>
      </c>
      <c r="L1454" s="7">
        <f ca="1">IF(Tabla1[[#This Row],[FECHA EJEC.]]="","",TIME(RANDBETWEEN(9,15),RANDBETWEEN(10,40),0))</f>
        <v>0.44236111111111109</v>
      </c>
      <c r="M1454" s="7">
        <f ca="1">IF(Tabla1[[#This Row],[FECHA EJEC.]]="","",Tabla1[[#This Row],[HORA INICIO]]+TIME(RANDBETWEEN(1,4),RANDBETWEEN(10,30),0))</f>
        <v>0.58333333333333326</v>
      </c>
      <c r="N1454" s="8">
        <f ca="1">IF(Tabla1[[#This Row],[FECHA EJEC.]]="","",HOUR(Tabla1[[#This Row],[HORA TERMINO]]-Tabla1[[#This Row],[HORA INICIO]])+MINUTE(Tabla1[[#This Row],[HORA TERMINO]]-Tabla1[[#This Row],[HORA INICIO]])/60)</f>
        <v>3.3833333333333333</v>
      </c>
      <c r="O1454" s="1" t="str">
        <f ca="1">IF(AND(K1454=I1454,J1454="CONFORME"),"FECHA CUMPLIDA",IF(J1454="STAND BY","STAND BY",IF(J1454=""," ",IF(Tabla1[[#This Row],[FECHA EJEC.]]="","PENDIENTE",CONCATENATE("RETRASO DE ",(K1454-I1454)," DIAS")))))</f>
        <v>RETRASO DE 2 DIAS</v>
      </c>
      <c r="P1454" s="2" t="str">
        <f ca="1">VLOOKUP(MONTH(Tabla1[[#This Row],[FECHA PROG.]]),Tabla2[],2,0)</f>
        <v>Abr</v>
      </c>
      <c r="Q1454" s="1">
        <f ca="1">YEAR(Tabla1[[#This Row],[FECHA PROG.]])</f>
        <v>2019</v>
      </c>
      <c r="R1454" s="8">
        <f ca="1">360-SUMIFS(Tabla1[HORAS],Tabla1[MÁQUINA],Tabla1[[#This Row],[MÁQUINA]],Tabla1[AÑO],Tabla1[[#This Row],[AÑO]],Tabla1[MES],Tabla1[[#This Row],[MES]])</f>
        <v>348.71666666666664</v>
      </c>
      <c r="S1454" s="17">
        <f ca="1">Tabla1[[#This Row],[HORAS DISPONIBLES]]/360</f>
        <v>0.96865740740740736</v>
      </c>
    </row>
    <row r="1455" spans="1:19" x14ac:dyDescent="0.2">
      <c r="A1455" s="1" t="s">
        <v>141</v>
      </c>
      <c r="B1455" s="1" t="s">
        <v>31</v>
      </c>
      <c r="C1455" s="1" t="str">
        <f ca="1">VLOOKUP(RANDBETWEEN(1,13),Tablas!$N$7:$O$19,2,0)</f>
        <v>EXCAVADORA</v>
      </c>
      <c r="D1455" s="1" t="s">
        <v>12</v>
      </c>
      <c r="E1455" s="1" t="s">
        <v>13</v>
      </c>
      <c r="F1455" s="1">
        <v>107</v>
      </c>
      <c r="G1455" s="1" t="s">
        <v>14</v>
      </c>
      <c r="H1455" s="1">
        <v>1420</v>
      </c>
      <c r="I1455" s="2">
        <f t="shared" ca="1" si="22"/>
        <v>43505</v>
      </c>
      <c r="J1455" s="1" t="str">
        <f ca="1">IFERROR(IF(YEAR(Tabla1[[#This Row],[FECHA EJEC.]])&gt;0,"CONFORME","STANDBY"),"PENDIENTE")</f>
        <v>CONFORME</v>
      </c>
      <c r="K1455" s="2">
        <f ca="1">IF(VLOOKUP(RANDBETWEEN(1,20),Tablas!$Q$6:$R$25,2,0)=0,"",Tabla1[[#This Row],[FECHA PROG.]]+VLOOKUP(RANDBETWEEN(1,20),Tablas!$Q$6:$R$25,2,0))</f>
        <v>43507</v>
      </c>
      <c r="L1455" s="7">
        <f ca="1">IF(Tabla1[[#This Row],[FECHA EJEC.]]="","",TIME(RANDBETWEEN(9,15),RANDBETWEEN(10,40),0))</f>
        <v>0.39791666666666664</v>
      </c>
      <c r="M1455" s="7">
        <f ca="1">IF(Tabla1[[#This Row],[FECHA EJEC.]]="","",Tabla1[[#This Row],[HORA INICIO]]+TIME(RANDBETWEEN(1,4),RANDBETWEEN(10,30),0))</f>
        <v>0.53055555555555556</v>
      </c>
      <c r="N1455" s="8">
        <f ca="1">IF(Tabla1[[#This Row],[FECHA EJEC.]]="","",HOUR(Tabla1[[#This Row],[HORA TERMINO]]-Tabla1[[#This Row],[HORA INICIO]])+MINUTE(Tabla1[[#This Row],[HORA TERMINO]]-Tabla1[[#This Row],[HORA INICIO]])/60)</f>
        <v>3.1833333333333331</v>
      </c>
      <c r="O1455" s="1" t="str">
        <f ca="1">IF(AND(K1455=I1455,J1455="CONFORME"),"FECHA CUMPLIDA",IF(J1455="STAND BY","STAND BY",IF(J1455=""," ",IF(Tabla1[[#This Row],[FECHA EJEC.]]="","PENDIENTE",CONCATENATE("RETRASO DE ",(K1455-I1455)," DIAS")))))</f>
        <v>RETRASO DE 2 DIAS</v>
      </c>
      <c r="P1455" s="2" t="str">
        <f ca="1">VLOOKUP(MONTH(Tabla1[[#This Row],[FECHA PROG.]]),Tabla2[],2,0)</f>
        <v>Feb</v>
      </c>
      <c r="Q1455" s="1">
        <f ca="1">YEAR(Tabla1[[#This Row],[FECHA PROG.]])</f>
        <v>2019</v>
      </c>
      <c r="R1455" s="8">
        <f ca="1">360-SUMIFS(Tabla1[HORAS],Tabla1[MÁQUINA],Tabla1[[#This Row],[MÁQUINA]],Tabla1[AÑO],Tabla1[[#This Row],[AÑO]],Tabla1[MES],Tabla1[[#This Row],[MES]])</f>
        <v>348.63333333333333</v>
      </c>
      <c r="S1455" s="17">
        <f ca="1">Tabla1[[#This Row],[HORAS DISPONIBLES]]/360</f>
        <v>0.96842592592592591</v>
      </c>
    </row>
    <row r="1456" spans="1:19" x14ac:dyDescent="0.2">
      <c r="A1456" s="1" t="s">
        <v>154</v>
      </c>
      <c r="B1456" s="1" t="s">
        <v>70</v>
      </c>
      <c r="C1456" s="1" t="str">
        <f ca="1">VLOOKUP(RANDBETWEEN(1,13),Tablas!$N$7:$O$19,2,0)</f>
        <v>LAS VOLQUETAS</v>
      </c>
      <c r="E1456" s="1" t="s">
        <v>21</v>
      </c>
      <c r="F1456" s="1">
        <v>107</v>
      </c>
      <c r="G1456" s="1" t="s">
        <v>106</v>
      </c>
      <c r="H1456" s="1">
        <v>2171</v>
      </c>
      <c r="I1456" s="2">
        <f t="shared" ca="1" si="22"/>
        <v>43385</v>
      </c>
      <c r="J1456" s="1" t="str">
        <f ca="1">IFERROR(IF(YEAR(Tabla1[[#This Row],[FECHA EJEC.]])&gt;0,"CONFORME","STANDBY"),"PENDIENTE")</f>
        <v>CONFORME</v>
      </c>
      <c r="K1456" s="2">
        <f ca="1">IF(VLOOKUP(RANDBETWEEN(1,20),Tablas!$Q$6:$R$25,2,0)=0,"",Tabla1[[#This Row],[FECHA PROG.]]+VLOOKUP(RANDBETWEEN(1,20),Tablas!$Q$6:$R$25,2,0))</f>
        <v>43385</v>
      </c>
      <c r="L1456" s="7">
        <f ca="1">IF(Tabla1[[#This Row],[FECHA EJEC.]]="","",TIME(RANDBETWEEN(9,15),RANDBETWEEN(10,40),0))</f>
        <v>0.38333333333333336</v>
      </c>
      <c r="M1456" s="7">
        <f ca="1">IF(Tabla1[[#This Row],[FECHA EJEC.]]="","",Tabla1[[#This Row],[HORA INICIO]]+TIME(RANDBETWEEN(1,4),RANDBETWEEN(10,30),0))</f>
        <v>0.56666666666666665</v>
      </c>
      <c r="N1456" s="8">
        <f ca="1">IF(Tabla1[[#This Row],[FECHA EJEC.]]="","",HOUR(Tabla1[[#This Row],[HORA TERMINO]]-Tabla1[[#This Row],[HORA INICIO]])+MINUTE(Tabla1[[#This Row],[HORA TERMINO]]-Tabla1[[#This Row],[HORA INICIO]])/60)</f>
        <v>4.4000000000000004</v>
      </c>
      <c r="O1456" s="1" t="str">
        <f ca="1">IF(AND(K1456=I1456,J1456="CONFORME"),"FECHA CUMPLIDA",IF(J1456="STAND BY","STAND BY",IF(J1456=""," ",IF(Tabla1[[#This Row],[FECHA EJEC.]]="","PENDIENTE",CONCATENATE("RETRASO DE ",(K1456-I1456)," DIAS")))))</f>
        <v>FECHA CUMPLIDA</v>
      </c>
      <c r="P1456" s="2" t="str">
        <f ca="1">VLOOKUP(MONTH(Tabla1[[#This Row],[FECHA PROG.]]),Tabla2[],2,0)</f>
        <v>Oct</v>
      </c>
      <c r="Q1456" s="1">
        <f ca="1">YEAR(Tabla1[[#This Row],[FECHA PROG.]])</f>
        <v>2018</v>
      </c>
      <c r="R1456" s="8">
        <f ca="1">360-SUMIFS(Tabla1[HORAS],Tabla1[MÁQUINA],Tabla1[[#This Row],[MÁQUINA]],Tabla1[AÑO],Tabla1[[#This Row],[AÑO]],Tabla1[MES],Tabla1[[#This Row],[MES]])</f>
        <v>333.43333333333334</v>
      </c>
      <c r="S1456" s="17">
        <f ca="1">Tabla1[[#This Row],[HORAS DISPONIBLES]]/360</f>
        <v>0.92620370370370375</v>
      </c>
    </row>
    <row r="1457" spans="1:19" x14ac:dyDescent="0.2">
      <c r="A1457" s="1" t="s">
        <v>184</v>
      </c>
      <c r="B1457" s="1" t="s">
        <v>94</v>
      </c>
      <c r="C1457" s="1" t="str">
        <f ca="1">VLOOKUP(RANDBETWEEN(1,13),Tablas!$N$7:$O$19,2,0)</f>
        <v>COMPACTADORA</v>
      </c>
      <c r="E1457" s="1" t="s">
        <v>18</v>
      </c>
      <c r="F1457" s="1">
        <v>201</v>
      </c>
      <c r="G1457" s="1" t="s">
        <v>55</v>
      </c>
      <c r="H1457" s="1">
        <v>1911</v>
      </c>
      <c r="I1457" s="2">
        <f t="shared" ca="1" si="22"/>
        <v>43480</v>
      </c>
      <c r="J1457" s="1" t="str">
        <f ca="1">IFERROR(IF(YEAR(Tabla1[[#This Row],[FECHA EJEC.]])&gt;0,"CONFORME","STANDBY"),"PENDIENTE")</f>
        <v>PENDIENTE</v>
      </c>
      <c r="K1457" s="2" t="str">
        <f ca="1">IF(VLOOKUP(RANDBETWEEN(1,20),Tablas!$Q$6:$R$25,2,0)=0,"",Tabla1[[#This Row],[FECHA PROG.]]+VLOOKUP(RANDBETWEEN(1,20),Tablas!$Q$6:$R$25,2,0))</f>
        <v/>
      </c>
      <c r="L1457" s="7" t="str">
        <f ca="1">IF(Tabla1[[#This Row],[FECHA EJEC.]]="","",TIME(RANDBETWEEN(9,15),RANDBETWEEN(10,40),0))</f>
        <v/>
      </c>
      <c r="M1457" s="7" t="str">
        <f ca="1">IF(Tabla1[[#This Row],[FECHA EJEC.]]="","",Tabla1[[#This Row],[HORA INICIO]]+TIME(RANDBETWEEN(1,4),RANDBETWEEN(10,30),0))</f>
        <v/>
      </c>
      <c r="N1457" s="8" t="str">
        <f ca="1">IF(Tabla1[[#This Row],[FECHA EJEC.]]="","",HOUR(Tabla1[[#This Row],[HORA TERMINO]]-Tabla1[[#This Row],[HORA INICIO]])+MINUTE(Tabla1[[#This Row],[HORA TERMINO]]-Tabla1[[#This Row],[HORA INICIO]])/60)</f>
        <v/>
      </c>
      <c r="O1457" s="1" t="str">
        <f ca="1">IF(AND(K1457=I1457,J1457="CONFORME"),"FECHA CUMPLIDA",IF(J1457="STAND BY","STAND BY",IF(J1457=""," ",IF(Tabla1[[#This Row],[FECHA EJEC.]]="","PENDIENTE",CONCATENATE("RETRASO DE ",(K1457-I1457)," DIAS")))))</f>
        <v>PENDIENTE</v>
      </c>
      <c r="P1457" s="2" t="str">
        <f ca="1">VLOOKUP(MONTH(Tabla1[[#This Row],[FECHA PROG.]]),Tabla2[],2,0)</f>
        <v>Ene</v>
      </c>
      <c r="Q1457" s="1">
        <f ca="1">YEAR(Tabla1[[#This Row],[FECHA PROG.]])</f>
        <v>2019</v>
      </c>
      <c r="R1457" s="8">
        <f ca="1">360-SUMIFS(Tabla1[HORAS],Tabla1[MÁQUINA],Tabla1[[#This Row],[MÁQUINA]],Tabla1[AÑO],Tabla1[[#This Row],[AÑO]],Tabla1[MES],Tabla1[[#This Row],[MES]])</f>
        <v>360</v>
      </c>
      <c r="S1457" s="17">
        <f ca="1">Tabla1[[#This Row],[HORAS DISPONIBLES]]/360</f>
        <v>1</v>
      </c>
    </row>
    <row r="1458" spans="1:19" x14ac:dyDescent="0.2">
      <c r="A1458" s="1" t="s">
        <v>188</v>
      </c>
      <c r="B1458" s="1" t="s">
        <v>35</v>
      </c>
      <c r="C1458" s="1" t="str">
        <f ca="1">VLOOKUP(RANDBETWEEN(1,13),Tablas!$N$7:$O$19,2,0)</f>
        <v>MOTOTRAILLA</v>
      </c>
      <c r="D1458" s="1" t="s">
        <v>12</v>
      </c>
      <c r="E1458" s="1" t="s">
        <v>13</v>
      </c>
      <c r="F1458" s="1">
        <v>106</v>
      </c>
      <c r="G1458" s="1" t="s">
        <v>14</v>
      </c>
      <c r="H1458" s="1">
        <v>1420</v>
      </c>
      <c r="I1458" s="2">
        <f t="shared" ca="1" si="22"/>
        <v>43308</v>
      </c>
      <c r="J1458" s="1" t="str">
        <f ca="1">IFERROR(IF(YEAR(Tabla1[[#This Row],[FECHA EJEC.]])&gt;0,"CONFORME","STANDBY"),"PENDIENTE")</f>
        <v>CONFORME</v>
      </c>
      <c r="K1458" s="2">
        <f ca="1">IF(VLOOKUP(RANDBETWEEN(1,20),Tablas!$Q$6:$R$25,2,0)=0,"",Tabla1[[#This Row],[FECHA PROG.]]+VLOOKUP(RANDBETWEEN(1,20),Tablas!$Q$6:$R$25,2,0))</f>
        <v>43309</v>
      </c>
      <c r="L1458" s="7">
        <f ca="1">IF(Tabla1[[#This Row],[FECHA EJEC.]]="","",TIME(RANDBETWEEN(9,15),RANDBETWEEN(10,40),0))</f>
        <v>0.64097222222222228</v>
      </c>
      <c r="M1458" s="7">
        <f ca="1">IF(Tabla1[[#This Row],[FECHA EJEC.]]="","",Tabla1[[#This Row],[HORA INICIO]]+TIME(RANDBETWEEN(1,4),RANDBETWEEN(10,30),0))</f>
        <v>0.74236111111111114</v>
      </c>
      <c r="N1458" s="8">
        <f ca="1">IF(Tabla1[[#This Row],[FECHA EJEC.]]="","",HOUR(Tabla1[[#This Row],[HORA TERMINO]]-Tabla1[[#This Row],[HORA INICIO]])+MINUTE(Tabla1[[#This Row],[HORA TERMINO]]-Tabla1[[#This Row],[HORA INICIO]])/60)</f>
        <v>2.4333333333333336</v>
      </c>
      <c r="O1458" s="1" t="str">
        <f ca="1">IF(AND(K1458=I1458,J1458="CONFORME"),"FECHA CUMPLIDA",IF(J1458="STAND BY","STAND BY",IF(J1458=""," ",IF(Tabla1[[#This Row],[FECHA EJEC.]]="","PENDIENTE",CONCATENATE("RETRASO DE ",(K1458-I1458)," DIAS")))))</f>
        <v>RETRASO DE 1 DIAS</v>
      </c>
      <c r="P1458" s="2" t="str">
        <f ca="1">VLOOKUP(MONTH(Tabla1[[#This Row],[FECHA PROG.]]),Tabla2[],2,0)</f>
        <v>Jul</v>
      </c>
      <c r="Q1458" s="1">
        <f ca="1">YEAR(Tabla1[[#This Row],[FECHA PROG.]])</f>
        <v>2018</v>
      </c>
      <c r="R1458" s="8">
        <f ca="1">360-SUMIFS(Tabla1[HORAS],Tabla1[MÁQUINA],Tabla1[[#This Row],[MÁQUINA]],Tabla1[AÑO],Tabla1[[#This Row],[AÑO]],Tabla1[MES],Tabla1[[#This Row],[MES]])</f>
        <v>341.13333333333333</v>
      </c>
      <c r="S1458" s="17">
        <f ca="1">Tabla1[[#This Row],[HORAS DISPONIBLES]]/360</f>
        <v>0.94759259259259254</v>
      </c>
    </row>
    <row r="1459" spans="1:19" x14ac:dyDescent="0.2">
      <c r="A1459" s="1" t="s">
        <v>188</v>
      </c>
      <c r="B1459" s="1" t="s">
        <v>35</v>
      </c>
      <c r="C1459" s="1" t="str">
        <f ca="1">VLOOKUP(RANDBETWEEN(1,13),Tablas!$N$7:$O$19,2,0)</f>
        <v>PAVIMENTADORA</v>
      </c>
      <c r="D1459" s="1" t="s">
        <v>12</v>
      </c>
      <c r="E1459" s="1" t="s">
        <v>18</v>
      </c>
      <c r="F1459" s="1">
        <v>106</v>
      </c>
      <c r="G1459" s="1" t="s">
        <v>55</v>
      </c>
      <c r="H1459" s="1">
        <v>1911</v>
      </c>
      <c r="I1459" s="2">
        <f t="shared" ca="1" si="22"/>
        <v>43256</v>
      </c>
      <c r="J1459" s="1" t="str">
        <f ca="1">IFERROR(IF(YEAR(Tabla1[[#This Row],[FECHA EJEC.]])&gt;0,"CONFORME","STANDBY"),"PENDIENTE")</f>
        <v>PENDIENTE</v>
      </c>
      <c r="K1459" s="2" t="str">
        <f ca="1">IF(VLOOKUP(RANDBETWEEN(1,20),Tablas!$Q$6:$R$25,2,0)=0,"",Tabla1[[#This Row],[FECHA PROG.]]+VLOOKUP(RANDBETWEEN(1,20),Tablas!$Q$6:$R$25,2,0))</f>
        <v/>
      </c>
      <c r="L1459" s="7" t="str">
        <f ca="1">IF(Tabla1[[#This Row],[FECHA EJEC.]]="","",TIME(RANDBETWEEN(9,15),RANDBETWEEN(10,40),0))</f>
        <v/>
      </c>
      <c r="M1459" s="7" t="str">
        <f ca="1">IF(Tabla1[[#This Row],[FECHA EJEC.]]="","",Tabla1[[#This Row],[HORA INICIO]]+TIME(RANDBETWEEN(1,4),RANDBETWEEN(10,30),0))</f>
        <v/>
      </c>
      <c r="N1459" s="8" t="str">
        <f ca="1">IF(Tabla1[[#This Row],[FECHA EJEC.]]="","",HOUR(Tabla1[[#This Row],[HORA TERMINO]]-Tabla1[[#This Row],[HORA INICIO]])+MINUTE(Tabla1[[#This Row],[HORA TERMINO]]-Tabla1[[#This Row],[HORA INICIO]])/60)</f>
        <v/>
      </c>
      <c r="O1459" s="1" t="str">
        <f ca="1">IF(AND(K1459=I1459,J1459="CONFORME"),"FECHA CUMPLIDA",IF(J1459="STAND BY","STAND BY",IF(J1459=""," ",IF(Tabla1[[#This Row],[FECHA EJEC.]]="","PENDIENTE",CONCATENATE("RETRASO DE ",(K1459-I1459)," DIAS")))))</f>
        <v>PENDIENTE</v>
      </c>
      <c r="P1459" s="2" t="str">
        <f ca="1">VLOOKUP(MONTH(Tabla1[[#This Row],[FECHA PROG.]]),Tabla2[],2,0)</f>
        <v>Jun</v>
      </c>
      <c r="Q1459" s="1">
        <f ca="1">YEAR(Tabla1[[#This Row],[FECHA PROG.]])</f>
        <v>2018</v>
      </c>
      <c r="R1459" s="8">
        <f ca="1">360-SUMIFS(Tabla1[HORAS],Tabla1[MÁQUINA],Tabla1[[#This Row],[MÁQUINA]],Tabla1[AÑO],Tabla1[[#This Row],[AÑO]],Tabla1[MES],Tabla1[[#This Row],[MES]])</f>
        <v>343.36666666666667</v>
      </c>
      <c r="S1459" s="17">
        <f ca="1">Tabla1[[#This Row],[HORAS DISPONIBLES]]/360</f>
        <v>0.95379629629629636</v>
      </c>
    </row>
    <row r="1460" spans="1:19" x14ac:dyDescent="0.2">
      <c r="A1460" s="1" t="s">
        <v>150</v>
      </c>
      <c r="B1460" s="1" t="s">
        <v>46</v>
      </c>
      <c r="C1460" s="1" t="str">
        <f ca="1">VLOOKUP(RANDBETWEEN(1,13),Tablas!$N$7:$O$19,2,0)</f>
        <v>MOTONIVELADORA</v>
      </c>
      <c r="D1460" s="1" t="s">
        <v>12</v>
      </c>
      <c r="E1460" s="1" t="s">
        <v>24</v>
      </c>
      <c r="F1460" s="1">
        <v>201</v>
      </c>
      <c r="G1460" s="1" t="s">
        <v>25</v>
      </c>
      <c r="H1460" s="1">
        <v>1168</v>
      </c>
      <c r="I1460" s="2">
        <f t="shared" ca="1" si="22"/>
        <v>43196</v>
      </c>
      <c r="J1460" s="1" t="str">
        <f ca="1">IFERROR(IF(YEAR(Tabla1[[#This Row],[FECHA EJEC.]])&gt;0,"CONFORME","STANDBY"),"PENDIENTE")</f>
        <v>PENDIENTE</v>
      </c>
      <c r="K1460" s="2" t="str">
        <f ca="1">IF(VLOOKUP(RANDBETWEEN(1,20),Tablas!$Q$6:$R$25,2,0)=0,"",Tabla1[[#This Row],[FECHA PROG.]]+VLOOKUP(RANDBETWEEN(1,20),Tablas!$Q$6:$R$25,2,0))</f>
        <v/>
      </c>
      <c r="L1460" s="7" t="str">
        <f ca="1">IF(Tabla1[[#This Row],[FECHA EJEC.]]="","",TIME(RANDBETWEEN(9,15),RANDBETWEEN(10,40),0))</f>
        <v/>
      </c>
      <c r="M1460" s="7" t="str">
        <f ca="1">IF(Tabla1[[#This Row],[FECHA EJEC.]]="","",Tabla1[[#This Row],[HORA INICIO]]+TIME(RANDBETWEEN(1,4),RANDBETWEEN(10,30),0))</f>
        <v/>
      </c>
      <c r="N1460" s="8" t="str">
        <f ca="1">IF(Tabla1[[#This Row],[FECHA EJEC.]]="","",HOUR(Tabla1[[#This Row],[HORA TERMINO]]-Tabla1[[#This Row],[HORA INICIO]])+MINUTE(Tabla1[[#This Row],[HORA TERMINO]]-Tabla1[[#This Row],[HORA INICIO]])/60)</f>
        <v/>
      </c>
      <c r="O1460" s="1" t="str">
        <f ca="1">IF(AND(K1460=I1460,J1460="CONFORME"),"FECHA CUMPLIDA",IF(J1460="STAND BY","STAND BY",IF(J1460=""," ",IF(Tabla1[[#This Row],[FECHA EJEC.]]="","PENDIENTE",CONCATENATE("RETRASO DE ",(K1460-I1460)," DIAS")))))</f>
        <v>PENDIENTE</v>
      </c>
      <c r="P1460" s="2" t="str">
        <f ca="1">VLOOKUP(MONTH(Tabla1[[#This Row],[FECHA PROG.]]),Tabla2[],2,0)</f>
        <v>Abr</v>
      </c>
      <c r="Q1460" s="1">
        <f ca="1">YEAR(Tabla1[[#This Row],[FECHA PROG.]])</f>
        <v>2018</v>
      </c>
      <c r="R1460" s="8">
        <f ca="1">360-SUMIFS(Tabla1[HORAS],Tabla1[MÁQUINA],Tabla1[[#This Row],[MÁQUINA]],Tabla1[AÑO],Tabla1[[#This Row],[AÑO]],Tabla1[MES],Tabla1[[#This Row],[MES]])</f>
        <v>355.78333333333336</v>
      </c>
      <c r="S1460" s="17">
        <f ca="1">Tabla1[[#This Row],[HORAS DISPONIBLES]]/360</f>
        <v>0.98828703703703713</v>
      </c>
    </row>
    <row r="1461" spans="1:19" x14ac:dyDescent="0.2">
      <c r="A1461" s="1" t="s">
        <v>141</v>
      </c>
      <c r="B1461" s="1" t="s">
        <v>34</v>
      </c>
      <c r="C1461" s="1" t="str">
        <f ca="1">VLOOKUP(RANDBETWEEN(1,13),Tablas!$N$7:$O$19,2,0)</f>
        <v>LAS VOLQUETAS</v>
      </c>
      <c r="D1461" s="1" t="s">
        <v>12</v>
      </c>
      <c r="E1461" s="1" t="s">
        <v>13</v>
      </c>
      <c r="F1461" s="1">
        <v>107</v>
      </c>
      <c r="G1461" s="1" t="s">
        <v>14</v>
      </c>
      <c r="H1461" s="1">
        <v>1420</v>
      </c>
      <c r="I1461" s="2">
        <f t="shared" ca="1" si="22"/>
        <v>43115</v>
      </c>
      <c r="J1461" s="1" t="str">
        <f ca="1">IFERROR(IF(YEAR(Tabla1[[#This Row],[FECHA EJEC.]])&gt;0,"CONFORME","STANDBY"),"PENDIENTE")</f>
        <v>CONFORME</v>
      </c>
      <c r="K1461" s="2">
        <f ca="1">IF(VLOOKUP(RANDBETWEEN(1,20),Tablas!$Q$6:$R$25,2,0)=0,"",Tabla1[[#This Row],[FECHA PROG.]]+VLOOKUP(RANDBETWEEN(1,20),Tablas!$Q$6:$R$25,2,0))</f>
        <v>43115</v>
      </c>
      <c r="L1461" s="7">
        <f ca="1">IF(Tabla1[[#This Row],[FECHA EJEC.]]="","",TIME(RANDBETWEEN(9,15),RANDBETWEEN(10,40),0))</f>
        <v>0.55208333333333337</v>
      </c>
      <c r="M1461" s="7">
        <f ca="1">IF(Tabla1[[#This Row],[FECHA EJEC.]]="","",Tabla1[[#This Row],[HORA INICIO]]+TIME(RANDBETWEEN(1,4),RANDBETWEEN(10,30),0))</f>
        <v>0.6958333333333333</v>
      </c>
      <c r="N1461" s="8">
        <f ca="1">IF(Tabla1[[#This Row],[FECHA EJEC.]]="","",HOUR(Tabla1[[#This Row],[HORA TERMINO]]-Tabla1[[#This Row],[HORA INICIO]])+MINUTE(Tabla1[[#This Row],[HORA TERMINO]]-Tabla1[[#This Row],[HORA INICIO]])/60)</f>
        <v>3.45</v>
      </c>
      <c r="O1461" s="1" t="str">
        <f ca="1">IF(AND(K1461=I1461,J1461="CONFORME"),"FECHA CUMPLIDA",IF(J1461="STAND BY","STAND BY",IF(J1461=""," ",IF(Tabla1[[#This Row],[FECHA EJEC.]]="","PENDIENTE",CONCATENATE("RETRASO DE ",(K1461-I1461)," DIAS")))))</f>
        <v>FECHA CUMPLIDA</v>
      </c>
      <c r="P1461" s="2" t="str">
        <f ca="1">VLOOKUP(MONTH(Tabla1[[#This Row],[FECHA PROG.]]),Tabla2[],2,0)</f>
        <v>Ene</v>
      </c>
      <c r="Q1461" s="1">
        <f ca="1">YEAR(Tabla1[[#This Row],[FECHA PROG.]])</f>
        <v>2018</v>
      </c>
      <c r="R1461" s="8">
        <f ca="1">360-SUMIFS(Tabla1[HORAS],Tabla1[MÁQUINA],Tabla1[[#This Row],[MÁQUINA]],Tabla1[AÑO],Tabla1[[#This Row],[AÑO]],Tabla1[MES],Tabla1[[#This Row],[MES]])</f>
        <v>337.55</v>
      </c>
      <c r="S1461" s="17">
        <f ca="1">Tabla1[[#This Row],[HORAS DISPONIBLES]]/360</f>
        <v>0.93763888888888891</v>
      </c>
    </row>
    <row r="1462" spans="1:19" x14ac:dyDescent="0.2">
      <c r="A1462" s="1" t="s">
        <v>139</v>
      </c>
      <c r="B1462" s="1" t="s">
        <v>32</v>
      </c>
      <c r="C1462" s="1" t="str">
        <f ca="1">VLOOKUP(RANDBETWEEN(1,13),Tablas!$N$7:$O$19,2,0)</f>
        <v>TRACTORES</v>
      </c>
      <c r="D1462" s="1" t="s">
        <v>12</v>
      </c>
      <c r="E1462" s="1" t="s">
        <v>13</v>
      </c>
      <c r="F1462" s="1">
        <v>106</v>
      </c>
      <c r="G1462" s="1" t="s">
        <v>29</v>
      </c>
      <c r="H1462" s="1">
        <v>908</v>
      </c>
      <c r="I1462" s="2">
        <f t="shared" ca="1" si="22"/>
        <v>43369</v>
      </c>
      <c r="J1462" s="1" t="str">
        <f ca="1">IFERROR(IF(YEAR(Tabla1[[#This Row],[FECHA EJEC.]])&gt;0,"CONFORME","STANDBY"),"PENDIENTE")</f>
        <v>CONFORME</v>
      </c>
      <c r="K1462" s="2">
        <f ca="1">IF(VLOOKUP(RANDBETWEEN(1,20),Tablas!$Q$6:$R$25,2,0)=0,"",Tabla1[[#This Row],[FECHA PROG.]]+VLOOKUP(RANDBETWEEN(1,20),Tablas!$Q$6:$R$25,2,0))</f>
        <v>43369</v>
      </c>
      <c r="L1462" s="7">
        <f ca="1">IF(Tabla1[[#This Row],[FECHA EJEC.]]="","",TIME(RANDBETWEEN(9,15),RANDBETWEEN(10,40),0))</f>
        <v>0.46666666666666667</v>
      </c>
      <c r="M1462" s="7">
        <f ca="1">IF(Tabla1[[#This Row],[FECHA EJEC.]]="","",Tabla1[[#This Row],[HORA INICIO]]+TIME(RANDBETWEEN(1,4),RANDBETWEEN(10,30),0))</f>
        <v>0.52916666666666667</v>
      </c>
      <c r="N1462" s="8">
        <f ca="1">IF(Tabla1[[#This Row],[FECHA EJEC.]]="","",HOUR(Tabla1[[#This Row],[HORA TERMINO]]-Tabla1[[#This Row],[HORA INICIO]])+MINUTE(Tabla1[[#This Row],[HORA TERMINO]]-Tabla1[[#This Row],[HORA INICIO]])/60)</f>
        <v>1.5</v>
      </c>
      <c r="O1462" s="1" t="str">
        <f ca="1">IF(AND(K1462=I1462,J1462="CONFORME"),"FECHA CUMPLIDA",IF(J1462="STAND BY","STAND BY",IF(J1462=""," ",IF(Tabla1[[#This Row],[FECHA EJEC.]]="","PENDIENTE",CONCATENATE("RETRASO DE ",(K1462-I1462)," DIAS")))))</f>
        <v>FECHA CUMPLIDA</v>
      </c>
      <c r="P1462" s="2" t="str">
        <f ca="1">VLOOKUP(MONTH(Tabla1[[#This Row],[FECHA PROG.]]),Tabla2[],2,0)</f>
        <v>Set</v>
      </c>
      <c r="Q1462" s="1">
        <f ca="1">YEAR(Tabla1[[#This Row],[FECHA PROG.]])</f>
        <v>2018</v>
      </c>
      <c r="R1462" s="8">
        <f ca="1">360-SUMIFS(Tabla1[HORAS],Tabla1[MÁQUINA],Tabla1[[#This Row],[MÁQUINA]],Tabla1[AÑO],Tabla1[[#This Row],[AÑO]],Tabla1[MES],Tabla1[[#This Row],[MES]])</f>
        <v>322.11666666666667</v>
      </c>
      <c r="S1462" s="17">
        <f ca="1">Tabla1[[#This Row],[HORAS DISPONIBLES]]/360</f>
        <v>0.89476851851851857</v>
      </c>
    </row>
    <row r="1463" spans="1:19" x14ac:dyDescent="0.2">
      <c r="A1463" s="1" t="s">
        <v>139</v>
      </c>
      <c r="B1463" s="1" t="s">
        <v>32</v>
      </c>
      <c r="C1463" s="1" t="str">
        <f ca="1">VLOOKUP(RANDBETWEEN(1,13),Tablas!$N$7:$O$19,2,0)</f>
        <v>MOTOTRAILLA</v>
      </c>
      <c r="D1463" s="1" t="s">
        <v>12</v>
      </c>
      <c r="E1463" s="1" t="s">
        <v>18</v>
      </c>
      <c r="F1463" s="1">
        <v>106</v>
      </c>
      <c r="G1463" s="1" t="s">
        <v>55</v>
      </c>
      <c r="H1463" s="1">
        <v>1911</v>
      </c>
      <c r="I1463" s="2">
        <f t="shared" ca="1" si="22"/>
        <v>43424</v>
      </c>
      <c r="J1463" s="1" t="str">
        <f ca="1">IFERROR(IF(YEAR(Tabla1[[#This Row],[FECHA EJEC.]])&gt;0,"CONFORME","STANDBY"),"PENDIENTE")</f>
        <v>CONFORME</v>
      </c>
      <c r="K1463" s="2">
        <f ca="1">IF(VLOOKUP(RANDBETWEEN(1,20),Tablas!$Q$6:$R$25,2,0)=0,"",Tabla1[[#This Row],[FECHA PROG.]]+VLOOKUP(RANDBETWEEN(1,20),Tablas!$Q$6:$R$25,2,0))</f>
        <v>43428</v>
      </c>
      <c r="L1463" s="7">
        <f ca="1">IF(Tabla1[[#This Row],[FECHA EJEC.]]="","",TIME(RANDBETWEEN(9,15),RANDBETWEEN(10,40),0))</f>
        <v>0.55486111111111114</v>
      </c>
      <c r="M1463" s="7">
        <f ca="1">IF(Tabla1[[#This Row],[FECHA EJEC.]]="","",Tabla1[[#This Row],[HORA INICIO]]+TIME(RANDBETWEEN(1,4),RANDBETWEEN(10,30),0))</f>
        <v>0.65625</v>
      </c>
      <c r="N1463" s="8">
        <f ca="1">IF(Tabla1[[#This Row],[FECHA EJEC.]]="","",HOUR(Tabla1[[#This Row],[HORA TERMINO]]-Tabla1[[#This Row],[HORA INICIO]])+MINUTE(Tabla1[[#This Row],[HORA TERMINO]]-Tabla1[[#This Row],[HORA INICIO]])/60)</f>
        <v>2.4333333333333336</v>
      </c>
      <c r="O1463" s="1" t="str">
        <f ca="1">IF(AND(K1463=I1463,J1463="CONFORME"),"FECHA CUMPLIDA",IF(J1463="STAND BY","STAND BY",IF(J1463=""," ",IF(Tabla1[[#This Row],[FECHA EJEC.]]="","PENDIENTE",CONCATENATE("RETRASO DE ",(K1463-I1463)," DIAS")))))</f>
        <v>RETRASO DE 4 DIAS</v>
      </c>
      <c r="P1463" s="2" t="str">
        <f ca="1">VLOOKUP(MONTH(Tabla1[[#This Row],[FECHA PROG.]]),Tabla2[],2,0)</f>
        <v>Nov</v>
      </c>
      <c r="Q1463" s="1">
        <f ca="1">YEAR(Tabla1[[#This Row],[FECHA PROG.]])</f>
        <v>2018</v>
      </c>
      <c r="R1463" s="8">
        <f ca="1">360-SUMIFS(Tabla1[HORAS],Tabla1[MÁQUINA],Tabla1[[#This Row],[MÁQUINA]],Tabla1[AÑO],Tabla1[[#This Row],[AÑO]],Tabla1[MES],Tabla1[[#This Row],[MES]])</f>
        <v>321.14999999999998</v>
      </c>
      <c r="S1463" s="17">
        <f ca="1">Tabla1[[#This Row],[HORAS DISPONIBLES]]/360</f>
        <v>0.89208333333333323</v>
      </c>
    </row>
    <row r="1464" spans="1:19" x14ac:dyDescent="0.2">
      <c r="A1464" s="1" t="s">
        <v>139</v>
      </c>
      <c r="B1464" s="1" t="s">
        <v>28</v>
      </c>
      <c r="C1464" s="1" t="str">
        <f ca="1">VLOOKUP(RANDBETWEEN(1,13),Tablas!$N$7:$O$19,2,0)</f>
        <v>DRAGALINA</v>
      </c>
      <c r="D1464" s="1" t="s">
        <v>12</v>
      </c>
      <c r="E1464" s="1" t="s">
        <v>18</v>
      </c>
      <c r="F1464" s="1">
        <v>106</v>
      </c>
      <c r="G1464" s="1" t="s">
        <v>55</v>
      </c>
      <c r="H1464" s="1">
        <v>1911</v>
      </c>
      <c r="I1464" s="2">
        <f t="shared" ca="1" si="22"/>
        <v>43381</v>
      </c>
      <c r="J1464" s="1" t="str">
        <f ca="1">IFERROR(IF(YEAR(Tabla1[[#This Row],[FECHA EJEC.]])&gt;0,"CONFORME","STANDBY"),"PENDIENTE")</f>
        <v>PENDIENTE</v>
      </c>
      <c r="K1464" s="2" t="str">
        <f ca="1">IF(VLOOKUP(RANDBETWEEN(1,20),Tablas!$Q$6:$R$25,2,0)=0,"",Tabla1[[#This Row],[FECHA PROG.]]+VLOOKUP(RANDBETWEEN(1,20),Tablas!$Q$6:$R$25,2,0))</f>
        <v/>
      </c>
      <c r="L1464" s="7" t="str">
        <f ca="1">IF(Tabla1[[#This Row],[FECHA EJEC.]]="","",TIME(RANDBETWEEN(9,15),RANDBETWEEN(10,40),0))</f>
        <v/>
      </c>
      <c r="M1464" s="7" t="str">
        <f ca="1">IF(Tabla1[[#This Row],[FECHA EJEC.]]="","",Tabla1[[#This Row],[HORA INICIO]]+TIME(RANDBETWEEN(1,4),RANDBETWEEN(10,30),0))</f>
        <v/>
      </c>
      <c r="N1464" s="8" t="str">
        <f ca="1">IF(Tabla1[[#This Row],[FECHA EJEC.]]="","",HOUR(Tabla1[[#This Row],[HORA TERMINO]]-Tabla1[[#This Row],[HORA INICIO]])+MINUTE(Tabla1[[#This Row],[HORA TERMINO]]-Tabla1[[#This Row],[HORA INICIO]])/60)</f>
        <v/>
      </c>
      <c r="O1464" s="1" t="str">
        <f ca="1">IF(AND(K1464=I1464,J1464="CONFORME"),"FECHA CUMPLIDA",IF(J1464="STAND BY","STAND BY",IF(J1464=""," ",IF(Tabla1[[#This Row],[FECHA EJEC.]]="","PENDIENTE",CONCATENATE("RETRASO DE ",(K1464-I1464)," DIAS")))))</f>
        <v>PENDIENTE</v>
      </c>
      <c r="P1464" s="2" t="str">
        <f ca="1">VLOOKUP(MONTH(Tabla1[[#This Row],[FECHA PROG.]]),Tabla2[],2,0)</f>
        <v>Oct</v>
      </c>
      <c r="Q1464" s="1">
        <f ca="1">YEAR(Tabla1[[#This Row],[FECHA PROG.]])</f>
        <v>2018</v>
      </c>
      <c r="R1464" s="8">
        <f ca="1">360-SUMIFS(Tabla1[HORAS],Tabla1[MÁQUINA],Tabla1[[#This Row],[MÁQUINA]],Tabla1[AÑO],Tabla1[[#This Row],[AÑO]],Tabla1[MES],Tabla1[[#This Row],[MES]])</f>
        <v>320.10000000000002</v>
      </c>
      <c r="S1464" s="17">
        <f ca="1">Tabla1[[#This Row],[HORAS DISPONIBLES]]/360</f>
        <v>0.88916666666666677</v>
      </c>
    </row>
    <row r="1465" spans="1:19" x14ac:dyDescent="0.2">
      <c r="A1465" s="1" t="s">
        <v>139</v>
      </c>
      <c r="B1465" s="1" t="s">
        <v>28</v>
      </c>
      <c r="C1465" s="1" t="str">
        <f ca="1">VLOOKUP(RANDBETWEEN(1,13),Tablas!$N$7:$O$19,2,0)</f>
        <v>RETROEXCAVADORA</v>
      </c>
      <c r="D1465" s="1" t="s">
        <v>12</v>
      </c>
      <c r="E1465" s="1" t="s">
        <v>13</v>
      </c>
      <c r="F1465" s="1">
        <v>106</v>
      </c>
      <c r="G1465" s="1" t="s">
        <v>29</v>
      </c>
      <c r="H1465" s="1">
        <v>908</v>
      </c>
      <c r="I1465" s="2">
        <f t="shared" ca="1" si="22"/>
        <v>43455</v>
      </c>
      <c r="J1465" s="1" t="str">
        <f ca="1">IFERROR(IF(YEAR(Tabla1[[#This Row],[FECHA EJEC.]])&gt;0,"CONFORME","STANDBY"),"PENDIENTE")</f>
        <v>CONFORME</v>
      </c>
      <c r="K1465" s="2">
        <f ca="1">IF(VLOOKUP(RANDBETWEEN(1,20),Tablas!$Q$6:$R$25,2,0)=0,"",Tabla1[[#This Row],[FECHA PROG.]]+VLOOKUP(RANDBETWEEN(1,20),Tablas!$Q$6:$R$25,2,0))</f>
        <v>43455</v>
      </c>
      <c r="L1465" s="7">
        <f ca="1">IF(Tabla1[[#This Row],[FECHA EJEC.]]="","",TIME(RANDBETWEEN(9,15),RANDBETWEEN(10,40),0))</f>
        <v>0.52430555555555558</v>
      </c>
      <c r="M1465" s="7">
        <f ca="1">IF(Tabla1[[#This Row],[FECHA EJEC.]]="","",Tabla1[[#This Row],[HORA INICIO]]+TIME(RANDBETWEEN(1,4),RANDBETWEEN(10,30),0))</f>
        <v>0.57638888888888895</v>
      </c>
      <c r="N1465" s="8">
        <f ca="1">IF(Tabla1[[#This Row],[FECHA EJEC.]]="","",HOUR(Tabla1[[#This Row],[HORA TERMINO]]-Tabla1[[#This Row],[HORA INICIO]])+MINUTE(Tabla1[[#This Row],[HORA TERMINO]]-Tabla1[[#This Row],[HORA INICIO]])/60)</f>
        <v>1.25</v>
      </c>
      <c r="O1465" s="1" t="str">
        <f ca="1">IF(AND(K1465=I1465,J1465="CONFORME"),"FECHA CUMPLIDA",IF(J1465="STAND BY","STAND BY",IF(J1465=""," ",IF(Tabla1[[#This Row],[FECHA EJEC.]]="","PENDIENTE",CONCATENATE("RETRASO DE ",(K1465-I1465)," DIAS")))))</f>
        <v>FECHA CUMPLIDA</v>
      </c>
      <c r="P1465" s="2" t="str">
        <f ca="1">VLOOKUP(MONTH(Tabla1[[#This Row],[FECHA PROG.]]),Tabla2[],2,0)</f>
        <v>Dic</v>
      </c>
      <c r="Q1465" s="1">
        <f ca="1">YEAR(Tabla1[[#This Row],[FECHA PROG.]])</f>
        <v>2018</v>
      </c>
      <c r="R1465" s="8">
        <f ca="1">360-SUMIFS(Tabla1[HORAS],Tabla1[MÁQUINA],Tabla1[[#This Row],[MÁQUINA]],Tabla1[AÑO],Tabla1[[#This Row],[AÑO]],Tabla1[MES],Tabla1[[#This Row],[MES]])</f>
        <v>332.58333333333331</v>
      </c>
      <c r="S1465" s="17">
        <f ca="1">Tabla1[[#This Row],[HORAS DISPONIBLES]]/360</f>
        <v>0.92384259259259249</v>
      </c>
    </row>
    <row r="1466" spans="1:19" x14ac:dyDescent="0.2">
      <c r="A1466" s="1" t="s">
        <v>136</v>
      </c>
      <c r="B1466" s="1" t="s">
        <v>20</v>
      </c>
      <c r="C1466" s="1" t="str">
        <f ca="1">VLOOKUP(RANDBETWEEN(1,13),Tablas!$N$7:$O$19,2,0)</f>
        <v>ESCREPA</v>
      </c>
      <c r="D1466" s="1" t="s">
        <v>12</v>
      </c>
      <c r="E1466" s="1" t="s">
        <v>21</v>
      </c>
      <c r="F1466" s="1">
        <v>106</v>
      </c>
      <c r="G1466" s="1" t="s">
        <v>14</v>
      </c>
      <c r="H1466" s="1">
        <v>1420</v>
      </c>
      <c r="I1466" s="2">
        <f t="shared" ca="1" si="22"/>
        <v>43334</v>
      </c>
      <c r="J1466" s="1" t="str">
        <f ca="1">IFERROR(IF(YEAR(Tabla1[[#This Row],[FECHA EJEC.]])&gt;0,"CONFORME","STANDBY"),"PENDIENTE")</f>
        <v>CONFORME</v>
      </c>
      <c r="K1466" s="2">
        <f ca="1">IF(VLOOKUP(RANDBETWEEN(1,20),Tablas!$Q$6:$R$25,2,0)=0,"",Tabla1[[#This Row],[FECHA PROG.]]+VLOOKUP(RANDBETWEEN(1,20),Tablas!$Q$6:$R$25,2,0))</f>
        <v>43337</v>
      </c>
      <c r="L1466" s="7">
        <f ca="1">IF(Tabla1[[#This Row],[FECHA EJEC.]]="","",TIME(RANDBETWEEN(9,15),RANDBETWEEN(10,40),0))</f>
        <v>0.4236111111111111</v>
      </c>
      <c r="M1466" s="7">
        <f ca="1">IF(Tabla1[[#This Row],[FECHA EJEC.]]="","",Tabla1[[#This Row],[HORA INICIO]]+TIME(RANDBETWEEN(1,4),RANDBETWEEN(10,30),0))</f>
        <v>0.55694444444444446</v>
      </c>
      <c r="N1466" s="8">
        <f ca="1">IF(Tabla1[[#This Row],[FECHA EJEC.]]="","",HOUR(Tabla1[[#This Row],[HORA TERMINO]]-Tabla1[[#This Row],[HORA INICIO]])+MINUTE(Tabla1[[#This Row],[HORA TERMINO]]-Tabla1[[#This Row],[HORA INICIO]])/60)</f>
        <v>3.2</v>
      </c>
      <c r="O1466" s="1" t="str">
        <f ca="1">IF(AND(K1466=I1466,J1466="CONFORME"),"FECHA CUMPLIDA",IF(J1466="STAND BY","STAND BY",IF(J1466=""," ",IF(Tabla1[[#This Row],[FECHA EJEC.]]="","PENDIENTE",CONCATENATE("RETRASO DE ",(K1466-I1466)," DIAS")))))</f>
        <v>RETRASO DE 3 DIAS</v>
      </c>
      <c r="P1466" s="2" t="str">
        <f ca="1">VLOOKUP(MONTH(Tabla1[[#This Row],[FECHA PROG.]]),Tabla2[],2,0)</f>
        <v>Ago</v>
      </c>
      <c r="Q1466" s="1">
        <f ca="1">YEAR(Tabla1[[#This Row],[FECHA PROG.]])</f>
        <v>2018</v>
      </c>
      <c r="R1466" s="8">
        <f ca="1">360-SUMIFS(Tabla1[HORAS],Tabla1[MÁQUINA],Tabla1[[#This Row],[MÁQUINA]],Tabla1[AÑO],Tabla1[[#This Row],[AÑO]],Tabla1[MES],Tabla1[[#This Row],[MES]])</f>
        <v>356.8</v>
      </c>
      <c r="S1466" s="17">
        <f ca="1">Tabla1[[#This Row],[HORAS DISPONIBLES]]/360</f>
        <v>0.99111111111111116</v>
      </c>
    </row>
    <row r="1467" spans="1:19" x14ac:dyDescent="0.2">
      <c r="A1467" s="1" t="s">
        <v>137</v>
      </c>
      <c r="B1467" s="1" t="s">
        <v>23</v>
      </c>
      <c r="C1467" s="1" t="str">
        <f ca="1">VLOOKUP(RANDBETWEEN(1,13),Tablas!$N$7:$O$19,2,0)</f>
        <v>CARGADORA</v>
      </c>
      <c r="D1467" s="1" t="s">
        <v>12</v>
      </c>
      <c r="E1467" s="1" t="s">
        <v>24</v>
      </c>
      <c r="F1467" s="1">
        <v>201</v>
      </c>
      <c r="G1467" s="1" t="s">
        <v>25</v>
      </c>
      <c r="H1467" s="1">
        <v>1168</v>
      </c>
      <c r="I1467" s="2">
        <f t="shared" ca="1" si="22"/>
        <v>43293</v>
      </c>
      <c r="J1467" s="1" t="str">
        <f ca="1">IFERROR(IF(YEAR(Tabla1[[#This Row],[FECHA EJEC.]])&gt;0,"CONFORME","STANDBY"),"PENDIENTE")</f>
        <v>CONFORME</v>
      </c>
      <c r="K1467" s="2">
        <f ca="1">IF(VLOOKUP(RANDBETWEEN(1,20),Tablas!$Q$6:$R$25,2,0)=0,"",Tabla1[[#This Row],[FECHA PROG.]]+VLOOKUP(RANDBETWEEN(1,20),Tablas!$Q$6:$R$25,2,0))</f>
        <v>43297</v>
      </c>
      <c r="L1467" s="7">
        <f ca="1">IF(Tabla1[[#This Row],[FECHA EJEC.]]="","",TIME(RANDBETWEEN(9,15),RANDBETWEEN(10,40),0))</f>
        <v>0.42777777777777776</v>
      </c>
      <c r="M1467" s="7">
        <f ca="1">IF(Tabla1[[#This Row],[FECHA EJEC.]]="","",Tabla1[[#This Row],[HORA INICIO]]+TIME(RANDBETWEEN(1,4),RANDBETWEEN(10,30),0))</f>
        <v>0.60763888888888884</v>
      </c>
      <c r="N1467" s="8">
        <f ca="1">IF(Tabla1[[#This Row],[FECHA EJEC.]]="","",HOUR(Tabla1[[#This Row],[HORA TERMINO]]-Tabla1[[#This Row],[HORA INICIO]])+MINUTE(Tabla1[[#This Row],[HORA TERMINO]]-Tabla1[[#This Row],[HORA INICIO]])/60)</f>
        <v>4.3166666666666664</v>
      </c>
      <c r="O1467" s="1" t="str">
        <f ca="1">IF(AND(K1467=I1467,J1467="CONFORME"),"FECHA CUMPLIDA",IF(J1467="STAND BY","STAND BY",IF(J1467=""," ",IF(Tabla1[[#This Row],[FECHA EJEC.]]="","PENDIENTE",CONCATENATE("RETRASO DE ",(K1467-I1467)," DIAS")))))</f>
        <v>RETRASO DE 4 DIAS</v>
      </c>
      <c r="P1467" s="2" t="str">
        <f ca="1">VLOOKUP(MONTH(Tabla1[[#This Row],[FECHA PROG.]]),Tabla2[],2,0)</f>
        <v>Jul</v>
      </c>
      <c r="Q1467" s="1">
        <f ca="1">YEAR(Tabla1[[#This Row],[FECHA PROG.]])</f>
        <v>2018</v>
      </c>
      <c r="R1467" s="8">
        <f ca="1">360-SUMIFS(Tabla1[HORAS],Tabla1[MÁQUINA],Tabla1[[#This Row],[MÁQUINA]],Tabla1[AÑO],Tabla1[[#This Row],[AÑO]],Tabla1[MES],Tabla1[[#This Row],[MES]])</f>
        <v>349</v>
      </c>
      <c r="S1467" s="17">
        <f ca="1">Tabla1[[#This Row],[HORAS DISPONIBLES]]/360</f>
        <v>0.96944444444444444</v>
      </c>
    </row>
    <row r="1468" spans="1:19" x14ac:dyDescent="0.2">
      <c r="A1468" s="1" t="s">
        <v>141</v>
      </c>
      <c r="B1468" s="1" t="s">
        <v>38</v>
      </c>
      <c r="C1468" s="1" t="str">
        <f ca="1">VLOOKUP(RANDBETWEEN(1,13),Tablas!$N$7:$O$19,2,0)</f>
        <v>LAS VOLQUETAS</v>
      </c>
      <c r="D1468" s="1" t="s">
        <v>12</v>
      </c>
      <c r="E1468" s="1" t="s">
        <v>13</v>
      </c>
      <c r="F1468" s="1">
        <v>107</v>
      </c>
      <c r="G1468" s="1" t="s">
        <v>14</v>
      </c>
      <c r="H1468" s="1">
        <v>1420</v>
      </c>
      <c r="I1468" s="2">
        <f t="shared" ca="1" si="22"/>
        <v>43204</v>
      </c>
      <c r="J1468" s="1" t="str">
        <f ca="1">IFERROR(IF(YEAR(Tabla1[[#This Row],[FECHA EJEC.]])&gt;0,"CONFORME","STANDBY"),"PENDIENTE")</f>
        <v>CONFORME</v>
      </c>
      <c r="K1468" s="2">
        <f ca="1">IF(VLOOKUP(RANDBETWEEN(1,20),Tablas!$Q$6:$R$25,2,0)=0,"",Tabla1[[#This Row],[FECHA PROG.]]+VLOOKUP(RANDBETWEEN(1,20),Tablas!$Q$6:$R$25,2,0))</f>
        <v>43204</v>
      </c>
      <c r="L1468" s="7">
        <f ca="1">IF(Tabla1[[#This Row],[FECHA EJEC.]]="","",TIME(RANDBETWEEN(9,15),RANDBETWEEN(10,40),0))</f>
        <v>0.48194444444444445</v>
      </c>
      <c r="M1468" s="7">
        <f ca="1">IF(Tabla1[[#This Row],[FECHA EJEC.]]="","",Tabla1[[#This Row],[HORA INICIO]]+TIME(RANDBETWEEN(1,4),RANDBETWEEN(10,30),0))</f>
        <v>0.5854166666666667</v>
      </c>
      <c r="N1468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1468" s="1" t="str">
        <f ca="1">IF(AND(K1468=I1468,J1468="CONFORME"),"FECHA CUMPLIDA",IF(J1468="STAND BY","STAND BY",IF(J1468=""," ",IF(Tabla1[[#This Row],[FECHA EJEC.]]="","PENDIENTE",CONCATENATE("RETRASO DE ",(K1468-I1468)," DIAS")))))</f>
        <v>FECHA CUMPLIDA</v>
      </c>
      <c r="P1468" s="2" t="str">
        <f ca="1">VLOOKUP(MONTH(Tabla1[[#This Row],[FECHA PROG.]]),Tabla2[],2,0)</f>
        <v>Abr</v>
      </c>
      <c r="Q1468" s="1">
        <f ca="1">YEAR(Tabla1[[#This Row],[FECHA PROG.]])</f>
        <v>2018</v>
      </c>
      <c r="R1468" s="8">
        <f ca="1">360-SUMIFS(Tabla1[HORAS],Tabla1[MÁQUINA],Tabla1[[#This Row],[MÁQUINA]],Tabla1[AÑO],Tabla1[[#This Row],[AÑO]],Tabla1[MES],Tabla1[[#This Row],[MES]])</f>
        <v>353.03333333333336</v>
      </c>
      <c r="S1468" s="17">
        <f ca="1">Tabla1[[#This Row],[HORAS DISPONIBLES]]/360</f>
        <v>0.98064814814814827</v>
      </c>
    </row>
    <row r="1469" spans="1:19" x14ac:dyDescent="0.2">
      <c r="A1469" s="1" t="s">
        <v>154</v>
      </c>
      <c r="B1469" s="1" t="s">
        <v>79</v>
      </c>
      <c r="C1469" s="1" t="str">
        <f ca="1">VLOOKUP(RANDBETWEEN(1,13),Tablas!$N$7:$O$19,2,0)</f>
        <v>LAS VOLQUETAS</v>
      </c>
      <c r="E1469" s="1" t="s">
        <v>18</v>
      </c>
      <c r="F1469" s="1">
        <v>107</v>
      </c>
      <c r="G1469" s="1" t="s">
        <v>106</v>
      </c>
      <c r="H1469" s="1">
        <v>2171</v>
      </c>
      <c r="I1469" s="2">
        <f t="shared" ca="1" si="22"/>
        <v>43349</v>
      </c>
      <c r="J1469" s="1" t="str">
        <f ca="1">IFERROR(IF(YEAR(Tabla1[[#This Row],[FECHA EJEC.]])&gt;0,"CONFORME","STANDBY"),"PENDIENTE")</f>
        <v>CONFORME</v>
      </c>
      <c r="K1469" s="2">
        <f ca="1">IF(VLOOKUP(RANDBETWEEN(1,20),Tablas!$Q$6:$R$25,2,0)=0,"",Tabla1[[#This Row],[FECHA PROG.]]+VLOOKUP(RANDBETWEEN(1,20),Tablas!$Q$6:$R$25,2,0))</f>
        <v>43350</v>
      </c>
      <c r="L1469" s="7">
        <f ca="1">IF(Tabla1[[#This Row],[FECHA EJEC.]]="","",TIME(RANDBETWEEN(9,15),RANDBETWEEN(10,40),0))</f>
        <v>0.40208333333333335</v>
      </c>
      <c r="M1469" s="7">
        <f ca="1">IF(Tabla1[[#This Row],[FECHA EJEC.]]="","",Tabla1[[#This Row],[HORA INICIO]]+TIME(RANDBETWEEN(1,4),RANDBETWEEN(10,30),0))</f>
        <v>0.5</v>
      </c>
      <c r="N1469" s="8">
        <f ca="1">IF(Tabla1[[#This Row],[FECHA EJEC.]]="","",HOUR(Tabla1[[#This Row],[HORA TERMINO]]-Tabla1[[#This Row],[HORA INICIO]])+MINUTE(Tabla1[[#This Row],[HORA TERMINO]]-Tabla1[[#This Row],[HORA INICIO]])/60)</f>
        <v>2.35</v>
      </c>
      <c r="O1469" s="1" t="str">
        <f ca="1">IF(AND(K1469=I1469,J1469="CONFORME"),"FECHA CUMPLIDA",IF(J1469="STAND BY","STAND BY",IF(J1469=""," ",IF(Tabla1[[#This Row],[FECHA EJEC.]]="","PENDIENTE",CONCATENATE("RETRASO DE ",(K1469-I1469)," DIAS")))))</f>
        <v>RETRASO DE 1 DIAS</v>
      </c>
      <c r="P1469" s="2" t="str">
        <f ca="1">VLOOKUP(MONTH(Tabla1[[#This Row],[FECHA PROG.]]),Tabla2[],2,0)</f>
        <v>Set</v>
      </c>
      <c r="Q1469" s="1">
        <f ca="1">YEAR(Tabla1[[#This Row],[FECHA PROG.]])</f>
        <v>2018</v>
      </c>
      <c r="R1469" s="8">
        <f ca="1">360-SUMIFS(Tabla1[HORAS],Tabla1[MÁQUINA],Tabla1[[#This Row],[MÁQUINA]],Tabla1[AÑO],Tabla1[[#This Row],[AÑO]],Tabla1[MES],Tabla1[[#This Row],[MES]])</f>
        <v>351.53333333333336</v>
      </c>
      <c r="S1469" s="17">
        <f ca="1">Tabla1[[#This Row],[HORAS DISPONIBLES]]/360</f>
        <v>0.97648148148148151</v>
      </c>
    </row>
    <row r="1470" spans="1:19" x14ac:dyDescent="0.2">
      <c r="A1470" s="1" t="s">
        <v>192</v>
      </c>
      <c r="B1470" s="1" t="s">
        <v>101</v>
      </c>
      <c r="C1470" s="1" t="str">
        <f ca="1">VLOOKUP(RANDBETWEEN(1,13),Tablas!$N$7:$O$19,2,0)</f>
        <v>DRAGALINA</v>
      </c>
      <c r="E1470" s="1" t="s">
        <v>13</v>
      </c>
      <c r="F1470" s="1">
        <v>201</v>
      </c>
      <c r="G1470" s="1" t="s">
        <v>29</v>
      </c>
      <c r="H1470" s="1">
        <v>908</v>
      </c>
      <c r="I1470" s="2">
        <f t="shared" ca="1" si="22"/>
        <v>43305</v>
      </c>
      <c r="J1470" s="1" t="str">
        <f ca="1">IFERROR(IF(YEAR(Tabla1[[#This Row],[FECHA EJEC.]])&gt;0,"CONFORME","STANDBY"),"PENDIENTE")</f>
        <v>CONFORME</v>
      </c>
      <c r="K1470" s="2">
        <f ca="1">IF(VLOOKUP(RANDBETWEEN(1,20),Tablas!$Q$6:$R$25,2,0)=0,"",Tabla1[[#This Row],[FECHA PROG.]]+VLOOKUP(RANDBETWEEN(1,20),Tablas!$Q$6:$R$25,2,0))</f>
        <v>43309</v>
      </c>
      <c r="L1470" s="7">
        <f ca="1">IF(Tabla1[[#This Row],[FECHA EJEC.]]="","",TIME(RANDBETWEEN(9,15),RANDBETWEEN(10,40),0))</f>
        <v>0.55208333333333337</v>
      </c>
      <c r="M1470" s="7">
        <f ca="1">IF(Tabla1[[#This Row],[FECHA EJEC.]]="","",Tabla1[[#This Row],[HORA INICIO]]+TIME(RANDBETWEEN(1,4),RANDBETWEEN(10,30),0))</f>
        <v>0.60069444444444453</v>
      </c>
      <c r="N1470" s="8">
        <f ca="1">IF(Tabla1[[#This Row],[FECHA EJEC.]]="","",HOUR(Tabla1[[#This Row],[HORA TERMINO]]-Tabla1[[#This Row],[HORA INICIO]])+MINUTE(Tabla1[[#This Row],[HORA TERMINO]]-Tabla1[[#This Row],[HORA INICIO]])/60)</f>
        <v>1.1666666666666667</v>
      </c>
      <c r="O1470" s="1" t="str">
        <f ca="1">IF(AND(K1470=I1470,J1470="CONFORME"),"FECHA CUMPLIDA",IF(J1470="STAND BY","STAND BY",IF(J1470=""," ",IF(Tabla1[[#This Row],[FECHA EJEC.]]="","PENDIENTE",CONCATENATE("RETRASO DE ",(K1470-I1470)," DIAS")))))</f>
        <v>RETRASO DE 4 DIAS</v>
      </c>
      <c r="P1470" s="2" t="str">
        <f ca="1">VLOOKUP(MONTH(Tabla1[[#This Row],[FECHA PROG.]]),Tabla2[],2,0)</f>
        <v>Jul</v>
      </c>
      <c r="Q1470" s="1">
        <f ca="1">YEAR(Tabla1[[#This Row],[FECHA PROG.]])</f>
        <v>2018</v>
      </c>
      <c r="R1470" s="8">
        <f ca="1">360-SUMIFS(Tabla1[HORAS],Tabla1[MÁQUINA],Tabla1[[#This Row],[MÁQUINA]],Tabla1[AÑO],Tabla1[[#This Row],[AÑO]],Tabla1[MES],Tabla1[[#This Row],[MES]])</f>
        <v>356.61666666666667</v>
      </c>
      <c r="S1470" s="17">
        <f ca="1">Tabla1[[#This Row],[HORAS DISPONIBLES]]/360</f>
        <v>0.9906018518518519</v>
      </c>
    </row>
    <row r="1471" spans="1:19" x14ac:dyDescent="0.2">
      <c r="A1471" s="1" t="s">
        <v>139</v>
      </c>
      <c r="B1471" s="1" t="s">
        <v>32</v>
      </c>
      <c r="C1471" s="1" t="str">
        <f ca="1">VLOOKUP(RANDBETWEEN(1,13),Tablas!$N$7:$O$19,2,0)</f>
        <v>COMPACTADORA</v>
      </c>
      <c r="D1471" s="1" t="s">
        <v>12</v>
      </c>
      <c r="E1471" s="1" t="s">
        <v>13</v>
      </c>
      <c r="F1471" s="1">
        <v>106</v>
      </c>
      <c r="G1471" s="1" t="s">
        <v>29</v>
      </c>
      <c r="H1471" s="1">
        <v>908</v>
      </c>
      <c r="I1471" s="2">
        <f t="shared" ca="1" si="22"/>
        <v>43372</v>
      </c>
      <c r="J1471" s="1" t="str">
        <f ca="1">IFERROR(IF(YEAR(Tabla1[[#This Row],[FECHA EJEC.]])&gt;0,"CONFORME","STANDBY"),"PENDIENTE")</f>
        <v>CONFORME</v>
      </c>
      <c r="K1471" s="2">
        <f ca="1">IF(VLOOKUP(RANDBETWEEN(1,20),Tablas!$Q$6:$R$25,2,0)=0,"",Tabla1[[#This Row],[FECHA PROG.]]+VLOOKUP(RANDBETWEEN(1,20),Tablas!$Q$6:$R$25,2,0))</f>
        <v>43375</v>
      </c>
      <c r="L1471" s="7">
        <f ca="1">IF(Tabla1[[#This Row],[FECHA EJEC.]]="","",TIME(RANDBETWEEN(9,15),RANDBETWEEN(10,40),0))</f>
        <v>0.59236111111111112</v>
      </c>
      <c r="M1471" s="7">
        <f ca="1">IF(Tabla1[[#This Row],[FECHA EJEC.]]="","",Tabla1[[#This Row],[HORA INICIO]]+TIME(RANDBETWEEN(1,4),RANDBETWEEN(10,30),0))</f>
        <v>0.76666666666666661</v>
      </c>
      <c r="N1471" s="8">
        <f ca="1">IF(Tabla1[[#This Row],[FECHA EJEC.]]="","",HOUR(Tabla1[[#This Row],[HORA TERMINO]]-Tabla1[[#This Row],[HORA INICIO]])+MINUTE(Tabla1[[#This Row],[HORA TERMINO]]-Tabla1[[#This Row],[HORA INICIO]])/60)</f>
        <v>4.1833333333333336</v>
      </c>
      <c r="O1471" s="1" t="str">
        <f ca="1">IF(AND(K1471=I1471,J1471="CONFORME"),"FECHA CUMPLIDA",IF(J1471="STAND BY","STAND BY",IF(J1471=""," ",IF(Tabla1[[#This Row],[FECHA EJEC.]]="","PENDIENTE",CONCATENATE("RETRASO DE ",(K1471-I1471)," DIAS")))))</f>
        <v>RETRASO DE 3 DIAS</v>
      </c>
      <c r="P1471" s="2" t="str">
        <f ca="1">VLOOKUP(MONTH(Tabla1[[#This Row],[FECHA PROG.]]),Tabla2[],2,0)</f>
        <v>Set</v>
      </c>
      <c r="Q1471" s="1">
        <f ca="1">YEAR(Tabla1[[#This Row],[FECHA PROG.]])</f>
        <v>2018</v>
      </c>
      <c r="R1471" s="8">
        <f ca="1">360-SUMIFS(Tabla1[HORAS],Tabla1[MÁQUINA],Tabla1[[#This Row],[MÁQUINA]],Tabla1[AÑO],Tabla1[[#This Row],[AÑO]],Tabla1[MES],Tabla1[[#This Row],[MES]])</f>
        <v>322.11666666666667</v>
      </c>
      <c r="S1471" s="17">
        <f ca="1">Tabla1[[#This Row],[HORAS DISPONIBLES]]/360</f>
        <v>0.89476851851851857</v>
      </c>
    </row>
    <row r="1472" spans="1:19" x14ac:dyDescent="0.2">
      <c r="A1472" s="1" t="s">
        <v>139</v>
      </c>
      <c r="B1472" s="1" t="s">
        <v>32</v>
      </c>
      <c r="C1472" s="1" t="str">
        <f ca="1">VLOOKUP(RANDBETWEEN(1,13),Tablas!$N$7:$O$19,2,0)</f>
        <v>RETROEXCAVADORA</v>
      </c>
      <c r="D1472" s="1" t="s">
        <v>12</v>
      </c>
      <c r="E1472" s="1" t="s">
        <v>18</v>
      </c>
      <c r="F1472" s="1">
        <v>106</v>
      </c>
      <c r="G1472" s="1" t="s">
        <v>55</v>
      </c>
      <c r="H1472" s="1">
        <v>1911</v>
      </c>
      <c r="I1472" s="2">
        <f t="shared" ca="1" si="22"/>
        <v>43511</v>
      </c>
      <c r="J1472" s="1" t="str">
        <f ca="1">IFERROR(IF(YEAR(Tabla1[[#This Row],[FECHA EJEC.]])&gt;0,"CONFORME","STANDBY"),"PENDIENTE")</f>
        <v>CONFORME</v>
      </c>
      <c r="K1472" s="2">
        <f ca="1">IF(VLOOKUP(RANDBETWEEN(1,20),Tablas!$Q$6:$R$25,2,0)=0,"",Tabla1[[#This Row],[FECHA PROG.]]+VLOOKUP(RANDBETWEEN(1,20),Tablas!$Q$6:$R$25,2,0))</f>
        <v>43511</v>
      </c>
      <c r="L1472" s="7">
        <f ca="1">IF(Tabla1[[#This Row],[FECHA EJEC.]]="","",TIME(RANDBETWEEN(9,15),RANDBETWEEN(10,40),0))</f>
        <v>0.55972222222222223</v>
      </c>
      <c r="M1472" s="7">
        <f ca="1">IF(Tabla1[[#This Row],[FECHA EJEC.]]="","",Tabla1[[#This Row],[HORA INICIO]]+TIME(RANDBETWEEN(1,4),RANDBETWEEN(10,30),0))</f>
        <v>0.6166666666666667</v>
      </c>
      <c r="N1472" s="8">
        <f ca="1">IF(Tabla1[[#This Row],[FECHA EJEC.]]="","",HOUR(Tabla1[[#This Row],[HORA TERMINO]]-Tabla1[[#This Row],[HORA INICIO]])+MINUTE(Tabla1[[#This Row],[HORA TERMINO]]-Tabla1[[#This Row],[HORA INICIO]])/60)</f>
        <v>1.3666666666666667</v>
      </c>
      <c r="O1472" s="1" t="str">
        <f ca="1">IF(AND(K1472=I1472,J1472="CONFORME"),"FECHA CUMPLIDA",IF(J1472="STAND BY","STAND BY",IF(J1472=""," ",IF(Tabla1[[#This Row],[FECHA EJEC.]]="","PENDIENTE",CONCATENATE("RETRASO DE ",(K1472-I1472)," DIAS")))))</f>
        <v>FECHA CUMPLIDA</v>
      </c>
      <c r="P1472" s="2" t="str">
        <f ca="1">VLOOKUP(MONTH(Tabla1[[#This Row],[FECHA PROG.]]),Tabla2[],2,0)</f>
        <v>Feb</v>
      </c>
      <c r="Q1472" s="1">
        <f ca="1">YEAR(Tabla1[[#This Row],[FECHA PROG.]])</f>
        <v>2019</v>
      </c>
      <c r="R1472" s="8">
        <f ca="1">360-SUMIFS(Tabla1[HORAS],Tabla1[MÁQUINA],Tabla1[[#This Row],[MÁQUINA]],Tabla1[AÑO],Tabla1[[#This Row],[AÑO]],Tabla1[MES],Tabla1[[#This Row],[MES]])</f>
        <v>312.64999999999998</v>
      </c>
      <c r="S1472" s="17">
        <f ca="1">Tabla1[[#This Row],[HORAS DISPONIBLES]]/360</f>
        <v>0.8684722222222222</v>
      </c>
    </row>
    <row r="1473" spans="1:19" x14ac:dyDescent="0.2">
      <c r="A1473" s="1" t="s">
        <v>147</v>
      </c>
      <c r="B1473" s="1" t="s">
        <v>42</v>
      </c>
      <c r="C1473" s="1" t="str">
        <f ca="1">VLOOKUP(RANDBETWEEN(1,13),Tablas!$N$7:$O$19,2,0)</f>
        <v>RETROEXCAVADORA</v>
      </c>
      <c r="D1473" s="1" t="s">
        <v>12</v>
      </c>
      <c r="E1473" s="1" t="s">
        <v>21</v>
      </c>
      <c r="F1473" s="1">
        <v>106</v>
      </c>
      <c r="G1473" s="1" t="s">
        <v>14</v>
      </c>
      <c r="H1473" s="1">
        <v>2171</v>
      </c>
      <c r="I1473" s="2">
        <f t="shared" ca="1" si="22"/>
        <v>43232</v>
      </c>
      <c r="J1473" s="1" t="str">
        <f ca="1">IFERROR(IF(YEAR(Tabla1[[#This Row],[FECHA EJEC.]])&gt;0,"CONFORME","STANDBY"),"PENDIENTE")</f>
        <v>PENDIENTE</v>
      </c>
      <c r="K1473" s="2" t="str">
        <f ca="1">IF(VLOOKUP(RANDBETWEEN(1,20),Tablas!$Q$6:$R$25,2,0)=0,"",Tabla1[[#This Row],[FECHA PROG.]]+VLOOKUP(RANDBETWEEN(1,20),Tablas!$Q$6:$R$25,2,0))</f>
        <v/>
      </c>
      <c r="L1473" s="7" t="str">
        <f ca="1">IF(Tabla1[[#This Row],[FECHA EJEC.]]="","",TIME(RANDBETWEEN(9,15),RANDBETWEEN(10,40),0))</f>
        <v/>
      </c>
      <c r="M1473" s="7" t="str">
        <f ca="1">IF(Tabla1[[#This Row],[FECHA EJEC.]]="","",Tabla1[[#This Row],[HORA INICIO]]+TIME(RANDBETWEEN(1,4),RANDBETWEEN(10,30),0))</f>
        <v/>
      </c>
      <c r="N1473" s="8" t="str">
        <f ca="1">IF(Tabla1[[#This Row],[FECHA EJEC.]]="","",HOUR(Tabla1[[#This Row],[HORA TERMINO]]-Tabla1[[#This Row],[HORA INICIO]])+MINUTE(Tabla1[[#This Row],[HORA TERMINO]]-Tabla1[[#This Row],[HORA INICIO]])/60)</f>
        <v/>
      </c>
      <c r="O1473" s="1" t="str">
        <f ca="1">IF(AND(K1473=I1473,J1473="CONFORME"),"FECHA CUMPLIDA",IF(J1473="STAND BY","STAND BY",IF(J1473=""," ",IF(Tabla1[[#This Row],[FECHA EJEC.]]="","PENDIENTE",CONCATENATE("RETRASO DE ",(K1473-I1473)," DIAS")))))</f>
        <v>PENDIENTE</v>
      </c>
      <c r="P1473" s="2" t="str">
        <f ca="1">VLOOKUP(MONTH(Tabla1[[#This Row],[FECHA PROG.]]),Tabla2[],2,0)</f>
        <v>May</v>
      </c>
      <c r="Q1473" s="1">
        <f ca="1">YEAR(Tabla1[[#This Row],[FECHA PROG.]])</f>
        <v>2018</v>
      </c>
      <c r="R1473" s="8">
        <f ca="1">360-SUMIFS(Tabla1[HORAS],Tabla1[MÁQUINA],Tabla1[[#This Row],[MÁQUINA]],Tabla1[AÑO],Tabla1[[#This Row],[AÑO]],Tabla1[MES],Tabla1[[#This Row],[MES]])</f>
        <v>360</v>
      </c>
      <c r="S1473" s="17">
        <f ca="1">Tabla1[[#This Row],[HORAS DISPONIBLES]]/360</f>
        <v>1</v>
      </c>
    </row>
    <row r="1474" spans="1:19" x14ac:dyDescent="0.2">
      <c r="A1474" s="1" t="s">
        <v>152</v>
      </c>
      <c r="B1474" s="1" t="s">
        <v>56</v>
      </c>
      <c r="C1474" s="1" t="str">
        <f ca="1">VLOOKUP(RANDBETWEEN(1,13),Tablas!$N$7:$O$19,2,0)</f>
        <v>CISTERNAS DE AGUA</v>
      </c>
      <c r="E1474" s="1" t="s">
        <v>13</v>
      </c>
      <c r="F1474" s="1">
        <v>107</v>
      </c>
      <c r="G1474" s="1" t="s">
        <v>25</v>
      </c>
      <c r="H1474" s="1">
        <v>1168</v>
      </c>
      <c r="I1474" s="2">
        <f t="shared" ref="I1474:I1537" ca="1" si="23">RANDBETWEEN(43101,43616)</f>
        <v>43249</v>
      </c>
      <c r="J1474" s="1" t="str">
        <f ca="1">IFERROR(IF(YEAR(Tabla1[[#This Row],[FECHA EJEC.]])&gt;0,"CONFORME","STANDBY"),"PENDIENTE")</f>
        <v>CONFORME</v>
      </c>
      <c r="K1474" s="2">
        <f ca="1">IF(VLOOKUP(RANDBETWEEN(1,20),Tablas!$Q$6:$R$25,2,0)=0,"",Tabla1[[#This Row],[FECHA PROG.]]+VLOOKUP(RANDBETWEEN(1,20),Tablas!$Q$6:$R$25,2,0))</f>
        <v>43249</v>
      </c>
      <c r="L1474" s="7">
        <f ca="1">IF(Tabla1[[#This Row],[FECHA EJEC.]]="","",TIME(RANDBETWEEN(9,15),RANDBETWEEN(10,40),0))</f>
        <v>0.42569444444444443</v>
      </c>
      <c r="M1474" s="7">
        <f ca="1">IF(Tabla1[[#This Row],[FECHA EJEC.]]="","",Tabla1[[#This Row],[HORA INICIO]]+TIME(RANDBETWEEN(1,4),RANDBETWEEN(10,30),0))</f>
        <v>0.52638888888888891</v>
      </c>
      <c r="N1474" s="8">
        <f ca="1">IF(Tabla1[[#This Row],[FECHA EJEC.]]="","",HOUR(Tabla1[[#This Row],[HORA TERMINO]]-Tabla1[[#This Row],[HORA INICIO]])+MINUTE(Tabla1[[#This Row],[HORA TERMINO]]-Tabla1[[#This Row],[HORA INICIO]])/60)</f>
        <v>2.4166666666666665</v>
      </c>
      <c r="O1474" s="1" t="str">
        <f ca="1">IF(AND(K1474=I1474,J1474="CONFORME"),"FECHA CUMPLIDA",IF(J1474="STAND BY","STAND BY",IF(J1474=""," ",IF(Tabla1[[#This Row],[FECHA EJEC.]]="","PENDIENTE",CONCATENATE("RETRASO DE ",(K1474-I1474)," DIAS")))))</f>
        <v>FECHA CUMPLIDA</v>
      </c>
      <c r="P1474" s="2" t="str">
        <f ca="1">VLOOKUP(MONTH(Tabla1[[#This Row],[FECHA PROG.]]),Tabla2[],2,0)</f>
        <v>May</v>
      </c>
      <c r="Q1474" s="1">
        <f ca="1">YEAR(Tabla1[[#This Row],[FECHA PROG.]])</f>
        <v>2018</v>
      </c>
      <c r="R1474" s="8">
        <f ca="1">360-SUMIFS(Tabla1[HORAS],Tabla1[MÁQUINA],Tabla1[[#This Row],[MÁQUINA]],Tabla1[AÑO],Tabla1[[#This Row],[AÑO]],Tabla1[MES],Tabla1[[#This Row],[MES]])</f>
        <v>357.58333333333331</v>
      </c>
      <c r="S1474" s="17">
        <f ca="1">Tabla1[[#This Row],[HORAS DISPONIBLES]]/360</f>
        <v>0.99328703703703702</v>
      </c>
    </row>
    <row r="1475" spans="1:19" x14ac:dyDescent="0.2">
      <c r="A1475" s="1" t="s">
        <v>152</v>
      </c>
      <c r="B1475" s="1" t="s">
        <v>56</v>
      </c>
      <c r="C1475" s="1" t="str">
        <f ca="1">VLOOKUP(RANDBETWEEN(1,13),Tablas!$N$7:$O$19,2,0)</f>
        <v>DRAGAS</v>
      </c>
      <c r="E1475" s="1" t="s">
        <v>18</v>
      </c>
      <c r="F1475" s="1">
        <v>107</v>
      </c>
      <c r="G1475" s="1" t="s">
        <v>14</v>
      </c>
      <c r="H1475" s="1">
        <v>1911</v>
      </c>
      <c r="I1475" s="2">
        <f t="shared" ca="1" si="23"/>
        <v>43182</v>
      </c>
      <c r="J1475" s="1" t="str">
        <f ca="1">IFERROR(IF(YEAR(Tabla1[[#This Row],[FECHA EJEC.]])&gt;0,"CONFORME","STANDBY"),"PENDIENTE")</f>
        <v>CONFORME</v>
      </c>
      <c r="K1475" s="2">
        <f ca="1">IF(VLOOKUP(RANDBETWEEN(1,20),Tablas!$Q$6:$R$25,2,0)=0,"",Tabla1[[#This Row],[FECHA PROG.]]+VLOOKUP(RANDBETWEEN(1,20),Tablas!$Q$6:$R$25,2,0))</f>
        <v>43184</v>
      </c>
      <c r="L1475" s="7">
        <f ca="1">IF(Tabla1[[#This Row],[FECHA EJEC.]]="","",TIME(RANDBETWEEN(9,15),RANDBETWEEN(10,40),0))</f>
        <v>0.56319444444444444</v>
      </c>
      <c r="M1475" s="7">
        <f ca="1">IF(Tabla1[[#This Row],[FECHA EJEC.]]="","",Tabla1[[#This Row],[HORA INICIO]]+TIME(RANDBETWEEN(1,4),RANDBETWEEN(10,30),0))</f>
        <v>0.70138888888888884</v>
      </c>
      <c r="N1475" s="8">
        <f ca="1">IF(Tabla1[[#This Row],[FECHA EJEC.]]="","",HOUR(Tabla1[[#This Row],[HORA TERMINO]]-Tabla1[[#This Row],[HORA INICIO]])+MINUTE(Tabla1[[#This Row],[HORA TERMINO]]-Tabla1[[#This Row],[HORA INICIO]])/60)</f>
        <v>3.3166666666666664</v>
      </c>
      <c r="O1475" s="1" t="str">
        <f ca="1">IF(AND(K1475=I1475,J1475="CONFORME"),"FECHA CUMPLIDA",IF(J1475="STAND BY","STAND BY",IF(J1475=""," ",IF(Tabla1[[#This Row],[FECHA EJEC.]]="","PENDIENTE",CONCATENATE("RETRASO DE ",(K1475-I1475)," DIAS")))))</f>
        <v>RETRASO DE 2 DIAS</v>
      </c>
      <c r="P1475" s="2" t="str">
        <f ca="1">VLOOKUP(MONTH(Tabla1[[#This Row],[FECHA PROG.]]),Tabla2[],2,0)</f>
        <v>Mar</v>
      </c>
      <c r="Q1475" s="1">
        <f ca="1">YEAR(Tabla1[[#This Row],[FECHA PROG.]])</f>
        <v>2018</v>
      </c>
      <c r="R1475" s="8">
        <f ca="1">360-SUMIFS(Tabla1[HORAS],Tabla1[MÁQUINA],Tabla1[[#This Row],[MÁQUINA]],Tabla1[AÑO],Tabla1[[#This Row],[AÑO]],Tabla1[MES],Tabla1[[#This Row],[MES]])</f>
        <v>351.78333333333336</v>
      </c>
      <c r="S1475" s="17">
        <f ca="1">Tabla1[[#This Row],[HORAS DISPONIBLES]]/360</f>
        <v>0.97717592592592595</v>
      </c>
    </row>
    <row r="1476" spans="1:19" x14ac:dyDescent="0.2">
      <c r="A1476" s="1" t="s">
        <v>140</v>
      </c>
      <c r="B1476" s="1" t="s">
        <v>30</v>
      </c>
      <c r="C1476" s="1" t="str">
        <f ca="1">VLOOKUP(RANDBETWEEN(1,13),Tablas!$N$7:$O$19,2,0)</f>
        <v>DRAGALINA</v>
      </c>
      <c r="D1476" s="1" t="s">
        <v>12</v>
      </c>
      <c r="E1476" s="1" t="s">
        <v>24</v>
      </c>
      <c r="F1476" s="1">
        <v>201</v>
      </c>
      <c r="G1476" s="1" t="s">
        <v>25</v>
      </c>
      <c r="H1476" s="1">
        <v>1168</v>
      </c>
      <c r="I1476" s="2">
        <f t="shared" ca="1" si="23"/>
        <v>43290</v>
      </c>
      <c r="J1476" s="1" t="str">
        <f ca="1">IFERROR(IF(YEAR(Tabla1[[#This Row],[FECHA EJEC.]])&gt;0,"CONFORME","STANDBY"),"PENDIENTE")</f>
        <v>CONFORME</v>
      </c>
      <c r="K1476" s="2">
        <f ca="1">IF(VLOOKUP(RANDBETWEEN(1,20),Tablas!$Q$6:$R$25,2,0)=0,"",Tabla1[[#This Row],[FECHA PROG.]]+VLOOKUP(RANDBETWEEN(1,20),Tablas!$Q$6:$R$25,2,0))</f>
        <v>43294</v>
      </c>
      <c r="L1476" s="7">
        <f ca="1">IF(Tabla1[[#This Row],[FECHA EJEC.]]="","",TIME(RANDBETWEEN(9,15),RANDBETWEEN(10,40),0))</f>
        <v>0.39583333333333331</v>
      </c>
      <c r="M1476" s="7">
        <f ca="1">IF(Tabla1[[#This Row],[FECHA EJEC.]]="","",Tabla1[[#This Row],[HORA INICIO]]+TIME(RANDBETWEEN(1,4),RANDBETWEEN(10,30),0))</f>
        <v>0.57986111111111116</v>
      </c>
      <c r="N1476" s="8">
        <f ca="1">IF(Tabla1[[#This Row],[FECHA EJEC.]]="","",HOUR(Tabla1[[#This Row],[HORA TERMINO]]-Tabla1[[#This Row],[HORA INICIO]])+MINUTE(Tabla1[[#This Row],[HORA TERMINO]]-Tabla1[[#This Row],[HORA INICIO]])/60)</f>
        <v>4.416666666666667</v>
      </c>
      <c r="O1476" s="1" t="str">
        <f ca="1">IF(AND(K1476=I1476,J1476="CONFORME"),"FECHA CUMPLIDA",IF(J1476="STAND BY","STAND BY",IF(J1476=""," ",IF(Tabla1[[#This Row],[FECHA EJEC.]]="","PENDIENTE",CONCATENATE("RETRASO DE ",(K1476-I1476)," DIAS")))))</f>
        <v>RETRASO DE 4 DIAS</v>
      </c>
      <c r="P1476" s="2" t="str">
        <f ca="1">VLOOKUP(MONTH(Tabla1[[#This Row],[FECHA PROG.]]),Tabla2[],2,0)</f>
        <v>Jul</v>
      </c>
      <c r="Q1476" s="1">
        <f ca="1">YEAR(Tabla1[[#This Row],[FECHA PROG.]])</f>
        <v>2018</v>
      </c>
      <c r="R1476" s="8">
        <f ca="1">360-SUMIFS(Tabla1[HORAS],Tabla1[MÁQUINA],Tabla1[[#This Row],[MÁQUINA]],Tabla1[AÑO],Tabla1[[#This Row],[AÑO]],Tabla1[MES],Tabla1[[#This Row],[MES]])</f>
        <v>348.63333333333333</v>
      </c>
      <c r="S1476" s="17">
        <f ca="1">Tabla1[[#This Row],[HORAS DISPONIBLES]]/360</f>
        <v>0.96842592592592591</v>
      </c>
    </row>
    <row r="1477" spans="1:19" x14ac:dyDescent="0.2">
      <c r="A1477" s="1" t="s">
        <v>141</v>
      </c>
      <c r="B1477" s="1" t="s">
        <v>41</v>
      </c>
      <c r="C1477" s="1" t="str">
        <f ca="1">VLOOKUP(RANDBETWEEN(1,13),Tablas!$N$7:$O$19,2,0)</f>
        <v>LAS VOLQUETAS</v>
      </c>
      <c r="D1477" s="1" t="s">
        <v>12</v>
      </c>
      <c r="E1477" s="1" t="s">
        <v>13</v>
      </c>
      <c r="F1477" s="1">
        <v>107</v>
      </c>
      <c r="G1477" s="1" t="s">
        <v>14</v>
      </c>
      <c r="H1477" s="1">
        <v>1420</v>
      </c>
      <c r="I1477" s="2">
        <f t="shared" ca="1" si="23"/>
        <v>43290</v>
      </c>
      <c r="J1477" s="1" t="str">
        <f ca="1">IFERROR(IF(YEAR(Tabla1[[#This Row],[FECHA EJEC.]])&gt;0,"CONFORME","STANDBY"),"PENDIENTE")</f>
        <v>PENDIENTE</v>
      </c>
      <c r="K1477" s="2" t="str">
        <f ca="1">IF(VLOOKUP(RANDBETWEEN(1,20),Tablas!$Q$6:$R$25,2,0)=0,"",Tabla1[[#This Row],[FECHA PROG.]]+VLOOKUP(RANDBETWEEN(1,20),Tablas!$Q$6:$R$25,2,0))</f>
        <v/>
      </c>
      <c r="L1477" s="7" t="str">
        <f ca="1">IF(Tabla1[[#This Row],[FECHA EJEC.]]="","",TIME(RANDBETWEEN(9,15),RANDBETWEEN(10,40),0))</f>
        <v/>
      </c>
      <c r="M1477" s="7" t="str">
        <f ca="1">IF(Tabla1[[#This Row],[FECHA EJEC.]]="","",Tabla1[[#This Row],[HORA INICIO]]+TIME(RANDBETWEEN(1,4),RANDBETWEEN(10,30),0))</f>
        <v/>
      </c>
      <c r="N1477" s="8" t="str">
        <f ca="1">IF(Tabla1[[#This Row],[FECHA EJEC.]]="","",HOUR(Tabla1[[#This Row],[HORA TERMINO]]-Tabla1[[#This Row],[HORA INICIO]])+MINUTE(Tabla1[[#This Row],[HORA TERMINO]]-Tabla1[[#This Row],[HORA INICIO]])/60)</f>
        <v/>
      </c>
      <c r="O1477" s="1" t="str">
        <f ca="1">IF(AND(K1477=I1477,J1477="CONFORME"),"FECHA CUMPLIDA",IF(J1477="STAND BY","STAND BY",IF(J1477=""," ",IF(Tabla1[[#This Row],[FECHA EJEC.]]="","PENDIENTE",CONCATENATE("RETRASO DE ",(K1477-I1477)," DIAS")))))</f>
        <v>PENDIENTE</v>
      </c>
      <c r="P1477" s="2" t="str">
        <f ca="1">VLOOKUP(MONTH(Tabla1[[#This Row],[FECHA PROG.]]),Tabla2[],2,0)</f>
        <v>Jul</v>
      </c>
      <c r="Q1477" s="1">
        <f ca="1">YEAR(Tabla1[[#This Row],[FECHA PROG.]])</f>
        <v>2018</v>
      </c>
      <c r="R1477" s="8">
        <f ca="1">360-SUMIFS(Tabla1[HORAS],Tabla1[MÁQUINA],Tabla1[[#This Row],[MÁQUINA]],Tabla1[AÑO],Tabla1[[#This Row],[AÑO]],Tabla1[MES],Tabla1[[#This Row],[MES]])</f>
        <v>360</v>
      </c>
      <c r="S1477" s="17">
        <f ca="1">Tabla1[[#This Row],[HORAS DISPONIBLES]]/360</f>
        <v>1</v>
      </c>
    </row>
    <row r="1478" spans="1:19" x14ac:dyDescent="0.2">
      <c r="A1478" s="1" t="s">
        <v>153</v>
      </c>
      <c r="B1478" s="1" t="s">
        <v>57</v>
      </c>
      <c r="C1478" s="1" t="str">
        <f ca="1">VLOOKUP(RANDBETWEEN(1,13),Tablas!$N$7:$O$19,2,0)</f>
        <v>TRACTORES</v>
      </c>
      <c r="E1478" s="1" t="s">
        <v>21</v>
      </c>
      <c r="F1478" s="1">
        <v>107</v>
      </c>
      <c r="G1478" s="1" t="s">
        <v>106</v>
      </c>
      <c r="H1478" s="1">
        <v>2171</v>
      </c>
      <c r="I1478" s="2">
        <f t="shared" ca="1" si="23"/>
        <v>43124</v>
      </c>
      <c r="J1478" s="1" t="str">
        <f ca="1">IFERROR(IF(YEAR(Tabla1[[#This Row],[FECHA EJEC.]])&gt;0,"CONFORME","STANDBY"),"PENDIENTE")</f>
        <v>CONFORME</v>
      </c>
      <c r="K1478" s="2">
        <f ca="1">IF(VLOOKUP(RANDBETWEEN(1,20),Tablas!$Q$6:$R$25,2,0)=0,"",Tabla1[[#This Row],[FECHA PROG.]]+VLOOKUP(RANDBETWEEN(1,20),Tablas!$Q$6:$R$25,2,0))</f>
        <v>43127</v>
      </c>
      <c r="L1478" s="7">
        <f ca="1">IF(Tabla1[[#This Row],[FECHA EJEC.]]="","",TIME(RANDBETWEEN(9,15),RANDBETWEEN(10,40),0))</f>
        <v>0.46805555555555556</v>
      </c>
      <c r="M1478" s="7">
        <f ca="1">IF(Tabla1[[#This Row],[FECHA EJEC.]]="","",Tabla1[[#This Row],[HORA INICIO]]+TIME(RANDBETWEEN(1,4),RANDBETWEEN(10,30),0))</f>
        <v>0.64513888888888893</v>
      </c>
      <c r="N1478" s="8">
        <f ca="1">IF(Tabla1[[#This Row],[FECHA EJEC.]]="","",HOUR(Tabla1[[#This Row],[HORA TERMINO]]-Tabla1[[#This Row],[HORA INICIO]])+MINUTE(Tabla1[[#This Row],[HORA TERMINO]]-Tabla1[[#This Row],[HORA INICIO]])/60)</f>
        <v>4.25</v>
      </c>
      <c r="O1478" s="1" t="str">
        <f ca="1">IF(AND(K1478=I1478,J1478="CONFORME"),"FECHA CUMPLIDA",IF(J1478="STAND BY","STAND BY",IF(J1478=""," ",IF(Tabla1[[#This Row],[FECHA EJEC.]]="","PENDIENTE",CONCATENATE("RETRASO DE ",(K1478-I1478)," DIAS")))))</f>
        <v>RETRASO DE 3 DIAS</v>
      </c>
      <c r="P1478" s="2" t="str">
        <f ca="1">VLOOKUP(MONTH(Tabla1[[#This Row],[FECHA PROG.]]),Tabla2[],2,0)</f>
        <v>Ene</v>
      </c>
      <c r="Q1478" s="1">
        <f ca="1">YEAR(Tabla1[[#This Row],[FECHA PROG.]])</f>
        <v>2018</v>
      </c>
      <c r="R1478" s="8">
        <f ca="1">360-SUMIFS(Tabla1[HORAS],Tabla1[MÁQUINA],Tabla1[[#This Row],[MÁQUINA]],Tabla1[AÑO],Tabla1[[#This Row],[AÑO]],Tabla1[MES],Tabla1[[#This Row],[MES]])</f>
        <v>350.31666666666666</v>
      </c>
      <c r="S1478" s="17">
        <f ca="1">Tabla1[[#This Row],[HORAS DISPONIBLES]]/360</f>
        <v>0.97310185185185183</v>
      </c>
    </row>
    <row r="1479" spans="1:19" x14ac:dyDescent="0.2">
      <c r="A1479" s="1" t="s">
        <v>193</v>
      </c>
      <c r="B1479" s="1" t="s">
        <v>102</v>
      </c>
      <c r="C1479" s="1" t="str">
        <f ca="1">VLOOKUP(RANDBETWEEN(1,13),Tablas!$N$7:$O$19,2,0)</f>
        <v>RETROEXCAVADORA</v>
      </c>
      <c r="E1479" s="1" t="s">
        <v>13</v>
      </c>
      <c r="F1479" s="1">
        <v>201</v>
      </c>
      <c r="G1479" s="1" t="s">
        <v>29</v>
      </c>
      <c r="H1479" s="1">
        <v>908</v>
      </c>
      <c r="I1479" s="2">
        <f t="shared" ca="1" si="23"/>
        <v>43501</v>
      </c>
      <c r="J1479" s="1" t="str">
        <f ca="1">IFERROR(IF(YEAR(Tabla1[[#This Row],[FECHA EJEC.]])&gt;0,"CONFORME","STANDBY"),"PENDIENTE")</f>
        <v>CONFORME</v>
      </c>
      <c r="K1479" s="2">
        <f ca="1">IF(VLOOKUP(RANDBETWEEN(1,20),Tablas!$Q$6:$R$25,2,0)=0,"",Tabla1[[#This Row],[FECHA PROG.]]+VLOOKUP(RANDBETWEEN(1,20),Tablas!$Q$6:$R$25,2,0))</f>
        <v>43505</v>
      </c>
      <c r="L1479" s="7">
        <f ca="1">IF(Tabla1[[#This Row],[FECHA EJEC.]]="","",TIME(RANDBETWEEN(9,15),RANDBETWEEN(10,40),0))</f>
        <v>0.5541666666666667</v>
      </c>
      <c r="M1479" s="7">
        <f ca="1">IF(Tabla1[[#This Row],[FECHA EJEC.]]="","",Tabla1[[#This Row],[HORA INICIO]]+TIME(RANDBETWEEN(1,4),RANDBETWEEN(10,30),0))</f>
        <v>0.65833333333333333</v>
      </c>
      <c r="N1479" s="8">
        <f ca="1">IF(Tabla1[[#This Row],[FECHA EJEC.]]="","",HOUR(Tabla1[[#This Row],[HORA TERMINO]]-Tabla1[[#This Row],[HORA INICIO]])+MINUTE(Tabla1[[#This Row],[HORA TERMINO]]-Tabla1[[#This Row],[HORA INICIO]])/60)</f>
        <v>2.5</v>
      </c>
      <c r="O1479" s="1" t="str">
        <f ca="1">IF(AND(K1479=I1479,J1479="CONFORME"),"FECHA CUMPLIDA",IF(J1479="STAND BY","STAND BY",IF(J1479=""," ",IF(Tabla1[[#This Row],[FECHA EJEC.]]="","PENDIENTE",CONCATENATE("RETRASO DE ",(K1479-I1479)," DIAS")))))</f>
        <v>RETRASO DE 4 DIAS</v>
      </c>
      <c r="P1479" s="2" t="str">
        <f ca="1">VLOOKUP(MONTH(Tabla1[[#This Row],[FECHA PROG.]]),Tabla2[],2,0)</f>
        <v>Feb</v>
      </c>
      <c r="Q1479" s="1">
        <f ca="1">YEAR(Tabla1[[#This Row],[FECHA PROG.]])</f>
        <v>2019</v>
      </c>
      <c r="R1479" s="8">
        <f ca="1">360-SUMIFS(Tabla1[HORAS],Tabla1[MÁQUINA],Tabla1[[#This Row],[MÁQUINA]],Tabla1[AÑO],Tabla1[[#This Row],[AÑO]],Tabla1[MES],Tabla1[[#This Row],[MES]])</f>
        <v>356.3</v>
      </c>
      <c r="S1479" s="17">
        <f ca="1">Tabla1[[#This Row],[HORAS DISPONIBLES]]/360</f>
        <v>0.98972222222222228</v>
      </c>
    </row>
    <row r="1480" spans="1:19" x14ac:dyDescent="0.2">
      <c r="A1480" s="1" t="s">
        <v>135</v>
      </c>
      <c r="B1480" s="1" t="s">
        <v>27</v>
      </c>
      <c r="C1480" s="1" t="str">
        <f ca="1">VLOOKUP(RANDBETWEEN(1,13),Tablas!$N$7:$O$19,2,0)</f>
        <v>TRACTORES</v>
      </c>
      <c r="D1480" s="1" t="s">
        <v>12</v>
      </c>
      <c r="E1480" s="1" t="s">
        <v>13</v>
      </c>
      <c r="F1480" s="1">
        <v>107</v>
      </c>
      <c r="G1480" s="1" t="s">
        <v>14</v>
      </c>
      <c r="H1480" s="1">
        <v>1420</v>
      </c>
      <c r="I1480" s="2">
        <f t="shared" ca="1" si="23"/>
        <v>43350</v>
      </c>
      <c r="J1480" s="1" t="str">
        <f ca="1">IFERROR(IF(YEAR(Tabla1[[#This Row],[FECHA EJEC.]])&gt;0,"CONFORME","STANDBY"),"PENDIENTE")</f>
        <v>PENDIENTE</v>
      </c>
      <c r="K1480" s="2" t="str">
        <f ca="1">IF(VLOOKUP(RANDBETWEEN(1,20),Tablas!$Q$6:$R$25,2,0)=0,"",Tabla1[[#This Row],[FECHA PROG.]]+VLOOKUP(RANDBETWEEN(1,20),Tablas!$Q$6:$R$25,2,0))</f>
        <v/>
      </c>
      <c r="L1480" s="7" t="str">
        <f ca="1">IF(Tabla1[[#This Row],[FECHA EJEC.]]="","",TIME(RANDBETWEEN(9,15),RANDBETWEEN(10,40),0))</f>
        <v/>
      </c>
      <c r="M1480" s="7" t="str">
        <f ca="1">IF(Tabla1[[#This Row],[FECHA EJEC.]]="","",Tabla1[[#This Row],[HORA INICIO]]+TIME(RANDBETWEEN(1,4),RANDBETWEEN(10,30),0))</f>
        <v/>
      </c>
      <c r="N1480" s="8" t="str">
        <f ca="1">IF(Tabla1[[#This Row],[FECHA EJEC.]]="","",HOUR(Tabla1[[#This Row],[HORA TERMINO]]-Tabla1[[#This Row],[HORA INICIO]])+MINUTE(Tabla1[[#This Row],[HORA TERMINO]]-Tabla1[[#This Row],[HORA INICIO]])/60)</f>
        <v/>
      </c>
      <c r="O1480" s="1" t="str">
        <f ca="1">IF(AND(K1480=I1480,J1480="CONFORME"),"FECHA CUMPLIDA",IF(J1480="STAND BY","STAND BY",IF(J1480=""," ",IF(Tabla1[[#This Row],[FECHA EJEC.]]="","PENDIENTE",CONCATENATE("RETRASO DE ",(K1480-I1480)," DIAS")))))</f>
        <v>PENDIENTE</v>
      </c>
      <c r="P1480" s="2" t="str">
        <f ca="1">VLOOKUP(MONTH(Tabla1[[#This Row],[FECHA PROG.]]),Tabla2[],2,0)</f>
        <v>Set</v>
      </c>
      <c r="Q1480" s="1">
        <f ca="1">YEAR(Tabla1[[#This Row],[FECHA PROG.]])</f>
        <v>2018</v>
      </c>
      <c r="R1480" s="8">
        <f ca="1">360-SUMIFS(Tabla1[HORAS],Tabla1[MÁQUINA],Tabla1[[#This Row],[MÁQUINA]],Tabla1[AÑO],Tabla1[[#This Row],[AÑO]],Tabla1[MES],Tabla1[[#This Row],[MES]])</f>
        <v>340.91666666666669</v>
      </c>
      <c r="S1480" s="17">
        <f ca="1">Tabla1[[#This Row],[HORAS DISPONIBLES]]/360</f>
        <v>0.94699074074074074</v>
      </c>
    </row>
    <row r="1481" spans="1:19" x14ac:dyDescent="0.2">
      <c r="A1481" s="1" t="s">
        <v>135</v>
      </c>
      <c r="B1481" s="1" t="s">
        <v>27</v>
      </c>
      <c r="C1481" s="1" t="str">
        <f ca="1">VLOOKUP(RANDBETWEEN(1,13),Tablas!$N$7:$O$19,2,0)</f>
        <v>DRAGAS</v>
      </c>
      <c r="D1481" s="1" t="s">
        <v>12</v>
      </c>
      <c r="E1481" s="1" t="s">
        <v>18</v>
      </c>
      <c r="F1481" s="1">
        <v>107</v>
      </c>
      <c r="G1481" s="1" t="s">
        <v>55</v>
      </c>
      <c r="H1481" s="1">
        <v>1911</v>
      </c>
      <c r="I1481" s="2">
        <f t="shared" ca="1" si="23"/>
        <v>43132</v>
      </c>
      <c r="J1481" s="1" t="str">
        <f ca="1">IFERROR(IF(YEAR(Tabla1[[#This Row],[FECHA EJEC.]])&gt;0,"CONFORME","STANDBY"),"PENDIENTE")</f>
        <v>CONFORME</v>
      </c>
      <c r="K1481" s="2">
        <f ca="1">IF(VLOOKUP(RANDBETWEEN(1,20),Tablas!$Q$6:$R$25,2,0)=0,"",Tabla1[[#This Row],[FECHA PROG.]]+VLOOKUP(RANDBETWEEN(1,20),Tablas!$Q$6:$R$25,2,0))</f>
        <v>43132</v>
      </c>
      <c r="L1481" s="7">
        <f ca="1">IF(Tabla1[[#This Row],[FECHA EJEC.]]="","",TIME(RANDBETWEEN(9,15),RANDBETWEEN(10,40),0))</f>
        <v>0.63541666666666663</v>
      </c>
      <c r="M1481" s="7">
        <f ca="1">IF(Tabla1[[#This Row],[FECHA EJEC.]]="","",Tabla1[[#This Row],[HORA INICIO]]+TIME(RANDBETWEEN(1,4),RANDBETWEEN(10,30),0))</f>
        <v>0.6958333333333333</v>
      </c>
      <c r="N1481" s="8">
        <f ca="1">IF(Tabla1[[#This Row],[FECHA EJEC.]]="","",HOUR(Tabla1[[#This Row],[HORA TERMINO]]-Tabla1[[#This Row],[HORA INICIO]])+MINUTE(Tabla1[[#This Row],[HORA TERMINO]]-Tabla1[[#This Row],[HORA INICIO]])/60)</f>
        <v>1.45</v>
      </c>
      <c r="O1481" s="1" t="str">
        <f ca="1">IF(AND(K1481=I1481,J1481="CONFORME"),"FECHA CUMPLIDA",IF(J1481="STAND BY","STAND BY",IF(J1481=""," ",IF(Tabla1[[#This Row],[FECHA EJEC.]]="","PENDIENTE",CONCATENATE("RETRASO DE ",(K1481-I1481)," DIAS")))))</f>
        <v>FECHA CUMPLIDA</v>
      </c>
      <c r="P1481" s="2" t="str">
        <f ca="1">VLOOKUP(MONTH(Tabla1[[#This Row],[FECHA PROG.]]),Tabla2[],2,0)</f>
        <v>Feb</v>
      </c>
      <c r="Q1481" s="1">
        <f ca="1">YEAR(Tabla1[[#This Row],[FECHA PROG.]])</f>
        <v>2018</v>
      </c>
      <c r="R1481" s="8">
        <f ca="1">360-SUMIFS(Tabla1[HORAS],Tabla1[MÁQUINA],Tabla1[[#This Row],[MÁQUINA]],Tabla1[AÑO],Tabla1[[#This Row],[AÑO]],Tabla1[MES],Tabla1[[#This Row],[MES]])</f>
        <v>358.55</v>
      </c>
      <c r="S1481" s="17">
        <f ca="1">Tabla1[[#This Row],[HORAS DISPONIBLES]]/360</f>
        <v>0.99597222222222226</v>
      </c>
    </row>
    <row r="1482" spans="1:19" x14ac:dyDescent="0.2">
      <c r="A1482" s="1" t="s">
        <v>188</v>
      </c>
      <c r="B1482" s="1" t="s">
        <v>35</v>
      </c>
      <c r="C1482" s="1" t="str">
        <f ca="1">VLOOKUP(RANDBETWEEN(1,13),Tablas!$N$7:$O$19,2,0)</f>
        <v>EXCAVADORA</v>
      </c>
      <c r="D1482" s="1" t="s">
        <v>12</v>
      </c>
      <c r="E1482" s="1" t="s">
        <v>13</v>
      </c>
      <c r="F1482" s="1">
        <v>106</v>
      </c>
      <c r="G1482" s="1" t="s">
        <v>14</v>
      </c>
      <c r="H1482" s="1">
        <v>1420</v>
      </c>
      <c r="I1482" s="2">
        <f t="shared" ca="1" si="23"/>
        <v>43188</v>
      </c>
      <c r="J1482" s="1" t="str">
        <f ca="1">IFERROR(IF(YEAR(Tabla1[[#This Row],[FECHA EJEC.]])&gt;0,"CONFORME","STANDBY"),"PENDIENTE")</f>
        <v>CONFORME</v>
      </c>
      <c r="K1482" s="2">
        <f ca="1">IF(VLOOKUP(RANDBETWEEN(1,20),Tablas!$Q$6:$R$25,2,0)=0,"",Tabla1[[#This Row],[FECHA PROG.]]+VLOOKUP(RANDBETWEEN(1,20),Tablas!$Q$6:$R$25,2,0))</f>
        <v>43188</v>
      </c>
      <c r="L1482" s="7">
        <f ca="1">IF(Tabla1[[#This Row],[FECHA EJEC.]]="","",TIME(RANDBETWEEN(9,15),RANDBETWEEN(10,40),0))</f>
        <v>0.43402777777777779</v>
      </c>
      <c r="M1482" s="7">
        <f ca="1">IF(Tabla1[[#This Row],[FECHA EJEC.]]="","",Tabla1[[#This Row],[HORA INICIO]]+TIME(RANDBETWEEN(1,4),RANDBETWEEN(10,30),0))</f>
        <v>0.48749999999999999</v>
      </c>
      <c r="N1482" s="8">
        <f ca="1">IF(Tabla1[[#This Row],[FECHA EJEC.]]="","",HOUR(Tabla1[[#This Row],[HORA TERMINO]]-Tabla1[[#This Row],[HORA INICIO]])+MINUTE(Tabla1[[#This Row],[HORA TERMINO]]-Tabla1[[#This Row],[HORA INICIO]])/60)</f>
        <v>1.2833333333333332</v>
      </c>
      <c r="O1482" s="1" t="str">
        <f ca="1">IF(AND(K1482=I1482,J1482="CONFORME"),"FECHA CUMPLIDA",IF(J1482="STAND BY","STAND BY",IF(J1482=""," ",IF(Tabla1[[#This Row],[FECHA EJEC.]]="","PENDIENTE",CONCATENATE("RETRASO DE ",(K1482-I1482)," DIAS")))))</f>
        <v>FECHA CUMPLIDA</v>
      </c>
      <c r="P1482" s="2" t="str">
        <f ca="1">VLOOKUP(MONTH(Tabla1[[#This Row],[FECHA PROG.]]),Tabla2[],2,0)</f>
        <v>Mar</v>
      </c>
      <c r="Q1482" s="1">
        <f ca="1">YEAR(Tabla1[[#This Row],[FECHA PROG.]])</f>
        <v>2018</v>
      </c>
      <c r="R1482" s="8">
        <f ca="1">360-SUMIFS(Tabla1[HORAS],Tabla1[MÁQUINA],Tabla1[[#This Row],[MÁQUINA]],Tabla1[AÑO],Tabla1[[#This Row],[AÑO]],Tabla1[MES],Tabla1[[#This Row],[MES]])</f>
        <v>343.01666666666665</v>
      </c>
      <c r="S1482" s="17">
        <f ca="1">Tabla1[[#This Row],[HORAS DISPONIBLES]]/360</f>
        <v>0.95282407407407399</v>
      </c>
    </row>
    <row r="1483" spans="1:19" x14ac:dyDescent="0.2">
      <c r="A1483" s="1" t="s">
        <v>188</v>
      </c>
      <c r="B1483" s="1" t="s">
        <v>35</v>
      </c>
      <c r="C1483" s="1" t="str">
        <f ca="1">VLOOKUP(RANDBETWEEN(1,13),Tablas!$N$7:$O$19,2,0)</f>
        <v>MOTOTRAILLA</v>
      </c>
      <c r="D1483" s="1" t="s">
        <v>12</v>
      </c>
      <c r="E1483" s="1" t="s">
        <v>18</v>
      </c>
      <c r="F1483" s="1">
        <v>106</v>
      </c>
      <c r="G1483" s="1" t="s">
        <v>55</v>
      </c>
      <c r="H1483" s="1">
        <v>1911</v>
      </c>
      <c r="I1483" s="2">
        <f t="shared" ca="1" si="23"/>
        <v>43123</v>
      </c>
      <c r="J1483" s="1" t="str">
        <f ca="1">IFERROR(IF(YEAR(Tabla1[[#This Row],[FECHA EJEC.]])&gt;0,"CONFORME","STANDBY"),"PENDIENTE")</f>
        <v>CONFORME</v>
      </c>
      <c r="K1483" s="2">
        <f ca="1">IF(VLOOKUP(RANDBETWEEN(1,20),Tablas!$Q$6:$R$25,2,0)=0,"",Tabla1[[#This Row],[FECHA PROG.]]+VLOOKUP(RANDBETWEEN(1,20),Tablas!$Q$6:$R$25,2,0))</f>
        <v>43125</v>
      </c>
      <c r="L1483" s="7">
        <f ca="1">IF(Tabla1[[#This Row],[FECHA EJEC.]]="","",TIME(RANDBETWEEN(9,15),RANDBETWEEN(10,40),0))</f>
        <v>0.39444444444444443</v>
      </c>
      <c r="M1483" s="7">
        <f ca="1">IF(Tabla1[[#This Row],[FECHA EJEC.]]="","",Tabla1[[#This Row],[HORA INICIO]]+TIME(RANDBETWEEN(1,4),RANDBETWEEN(10,30),0))</f>
        <v>0.56874999999999998</v>
      </c>
      <c r="N1483" s="8">
        <f ca="1">IF(Tabla1[[#This Row],[FECHA EJEC.]]="","",HOUR(Tabla1[[#This Row],[HORA TERMINO]]-Tabla1[[#This Row],[HORA INICIO]])+MINUTE(Tabla1[[#This Row],[HORA TERMINO]]-Tabla1[[#This Row],[HORA INICIO]])/60)</f>
        <v>4.1833333333333336</v>
      </c>
      <c r="O1483" s="1" t="str">
        <f ca="1">IF(AND(K1483=I1483,J1483="CONFORME"),"FECHA CUMPLIDA",IF(J1483="STAND BY","STAND BY",IF(J1483=""," ",IF(Tabla1[[#This Row],[FECHA EJEC.]]="","PENDIENTE",CONCATENATE("RETRASO DE ",(K1483-I1483)," DIAS")))))</f>
        <v>RETRASO DE 2 DIAS</v>
      </c>
      <c r="P1483" s="2" t="str">
        <f ca="1">VLOOKUP(MONTH(Tabla1[[#This Row],[FECHA PROG.]]),Tabla2[],2,0)</f>
        <v>Ene</v>
      </c>
      <c r="Q1483" s="1">
        <f ca="1">YEAR(Tabla1[[#This Row],[FECHA PROG.]])</f>
        <v>2018</v>
      </c>
      <c r="R1483" s="8">
        <f ca="1">360-SUMIFS(Tabla1[HORAS],Tabla1[MÁQUINA],Tabla1[[#This Row],[MÁQUINA]],Tabla1[AÑO],Tabla1[[#This Row],[AÑO]],Tabla1[MES],Tabla1[[#This Row],[MES]])</f>
        <v>331.1</v>
      </c>
      <c r="S1483" s="17">
        <f ca="1">Tabla1[[#This Row],[HORAS DISPONIBLES]]/360</f>
        <v>0.91972222222222233</v>
      </c>
    </row>
    <row r="1484" spans="1:19" x14ac:dyDescent="0.2">
      <c r="A1484" s="1" t="s">
        <v>145</v>
      </c>
      <c r="B1484" s="1" t="s">
        <v>39</v>
      </c>
      <c r="C1484" s="1" t="str">
        <f ca="1">VLOOKUP(RANDBETWEEN(1,13),Tablas!$N$7:$O$19,2,0)</f>
        <v>PAVIMENTADORA</v>
      </c>
      <c r="D1484" s="1" t="s">
        <v>12</v>
      </c>
      <c r="E1484" s="1" t="s">
        <v>21</v>
      </c>
      <c r="F1484" s="1">
        <v>107</v>
      </c>
      <c r="G1484" s="1" t="s">
        <v>14</v>
      </c>
      <c r="H1484" s="1">
        <v>2171</v>
      </c>
      <c r="I1484" s="2">
        <f t="shared" ca="1" si="23"/>
        <v>43492</v>
      </c>
      <c r="J1484" s="1" t="str">
        <f ca="1">IFERROR(IF(YEAR(Tabla1[[#This Row],[FECHA EJEC.]])&gt;0,"CONFORME","STANDBY"),"PENDIENTE")</f>
        <v>CONFORME</v>
      </c>
      <c r="K1484" s="2">
        <f ca="1">IF(VLOOKUP(RANDBETWEEN(1,20),Tablas!$Q$6:$R$25,2,0)=0,"",Tabla1[[#This Row],[FECHA PROG.]]+VLOOKUP(RANDBETWEEN(1,20),Tablas!$Q$6:$R$25,2,0))</f>
        <v>43495</v>
      </c>
      <c r="L1484" s="7">
        <f ca="1">IF(Tabla1[[#This Row],[FECHA EJEC.]]="","",TIME(RANDBETWEEN(9,15),RANDBETWEEN(10,40),0))</f>
        <v>0.42430555555555555</v>
      </c>
      <c r="M1484" s="7">
        <f ca="1">IF(Tabla1[[#This Row],[FECHA EJEC.]]="","",Tabla1[[#This Row],[HORA INICIO]]+TIME(RANDBETWEEN(1,4),RANDBETWEEN(10,30),0))</f>
        <v>0.55972222222222223</v>
      </c>
      <c r="N1484" s="8">
        <f ca="1">IF(Tabla1[[#This Row],[FECHA EJEC.]]="","",HOUR(Tabla1[[#This Row],[HORA TERMINO]]-Tabla1[[#This Row],[HORA INICIO]])+MINUTE(Tabla1[[#This Row],[HORA TERMINO]]-Tabla1[[#This Row],[HORA INICIO]])/60)</f>
        <v>3.25</v>
      </c>
      <c r="O1484" s="1" t="str">
        <f ca="1">IF(AND(K1484=I1484,J1484="CONFORME"),"FECHA CUMPLIDA",IF(J1484="STAND BY","STAND BY",IF(J1484=""," ",IF(Tabla1[[#This Row],[FECHA EJEC.]]="","PENDIENTE",CONCATENATE("RETRASO DE ",(K1484-I1484)," DIAS")))))</f>
        <v>RETRASO DE 3 DIAS</v>
      </c>
      <c r="P1484" s="2" t="str">
        <f ca="1">VLOOKUP(MONTH(Tabla1[[#This Row],[FECHA PROG.]]),Tabla2[],2,0)</f>
        <v>Ene</v>
      </c>
      <c r="Q1484" s="1">
        <f ca="1">YEAR(Tabla1[[#This Row],[FECHA PROG.]])</f>
        <v>2019</v>
      </c>
      <c r="R1484" s="8">
        <f ca="1">360-SUMIFS(Tabla1[HORAS],Tabla1[MÁQUINA],Tabla1[[#This Row],[MÁQUINA]],Tabla1[AÑO],Tabla1[[#This Row],[AÑO]],Tabla1[MES],Tabla1[[#This Row],[MES]])</f>
        <v>356.75</v>
      </c>
      <c r="S1484" s="17">
        <f ca="1">Tabla1[[#This Row],[HORAS DISPONIBLES]]/360</f>
        <v>0.99097222222222225</v>
      </c>
    </row>
    <row r="1485" spans="1:19" x14ac:dyDescent="0.2">
      <c r="A1485" s="1" t="s">
        <v>142</v>
      </c>
      <c r="B1485" s="1" t="s">
        <v>33</v>
      </c>
      <c r="C1485" s="1" t="str">
        <f ca="1">VLOOKUP(RANDBETWEEN(1,13),Tablas!$N$7:$O$19,2,0)</f>
        <v>PAVIMENTADORA</v>
      </c>
      <c r="E1485" s="1" t="s">
        <v>24</v>
      </c>
      <c r="F1485" s="1">
        <v>201</v>
      </c>
      <c r="G1485" s="1" t="s">
        <v>25</v>
      </c>
      <c r="H1485" s="1">
        <v>1168</v>
      </c>
      <c r="I1485" s="2">
        <f t="shared" ca="1" si="23"/>
        <v>43195</v>
      </c>
      <c r="J1485" s="1" t="str">
        <f ca="1">IFERROR(IF(YEAR(Tabla1[[#This Row],[FECHA EJEC.]])&gt;0,"CONFORME","STANDBY"),"PENDIENTE")</f>
        <v>CONFORME</v>
      </c>
      <c r="K1485" s="2">
        <f ca="1">IF(VLOOKUP(RANDBETWEEN(1,20),Tablas!$Q$6:$R$25,2,0)=0,"",Tabla1[[#This Row],[FECHA PROG.]]+VLOOKUP(RANDBETWEEN(1,20),Tablas!$Q$6:$R$25,2,0))</f>
        <v>43197</v>
      </c>
      <c r="L1485" s="7">
        <f ca="1">IF(Tabla1[[#This Row],[FECHA EJEC.]]="","",TIME(RANDBETWEEN(9,15),RANDBETWEEN(10,40),0))</f>
        <v>0.4826388888888889</v>
      </c>
      <c r="M1485" s="7">
        <f ca="1">IF(Tabla1[[#This Row],[FECHA EJEC.]]="","",Tabla1[[#This Row],[HORA INICIO]]+TIME(RANDBETWEEN(1,4),RANDBETWEEN(10,30),0))</f>
        <v>0.66180555555555554</v>
      </c>
      <c r="N1485" s="8">
        <f ca="1">IF(Tabla1[[#This Row],[FECHA EJEC.]]="","",HOUR(Tabla1[[#This Row],[HORA TERMINO]]-Tabla1[[#This Row],[HORA INICIO]])+MINUTE(Tabla1[[#This Row],[HORA TERMINO]]-Tabla1[[#This Row],[HORA INICIO]])/60)</f>
        <v>4.3</v>
      </c>
      <c r="O1485" s="1" t="str">
        <f ca="1">IF(AND(K1485=I1485,J1485="CONFORME"),"FECHA CUMPLIDA",IF(J1485="STAND BY","STAND BY",IF(J1485=""," ",IF(Tabla1[[#This Row],[FECHA EJEC.]]="","PENDIENTE",CONCATENATE("RETRASO DE ",(K1485-I1485)," DIAS")))))</f>
        <v>RETRASO DE 2 DIAS</v>
      </c>
      <c r="P1485" s="2" t="str">
        <f ca="1">VLOOKUP(MONTH(Tabla1[[#This Row],[FECHA PROG.]]),Tabla2[],2,0)</f>
        <v>Abr</v>
      </c>
      <c r="Q1485" s="1">
        <f ca="1">YEAR(Tabla1[[#This Row],[FECHA PROG.]])</f>
        <v>2018</v>
      </c>
      <c r="R1485" s="8">
        <f ca="1">360-SUMIFS(Tabla1[HORAS],Tabla1[MÁQUINA],Tabla1[[#This Row],[MÁQUINA]],Tabla1[AÑO],Tabla1[[#This Row],[AÑO]],Tabla1[MES],Tabla1[[#This Row],[MES]])</f>
        <v>343.16666666666669</v>
      </c>
      <c r="S1485" s="17">
        <f ca="1">Tabla1[[#This Row],[HORAS DISPONIBLES]]/360</f>
        <v>0.95324074074074083</v>
      </c>
    </row>
    <row r="1486" spans="1:19" x14ac:dyDescent="0.2">
      <c r="A1486" s="1" t="s">
        <v>134</v>
      </c>
      <c r="B1486" s="1" t="s">
        <v>44</v>
      </c>
      <c r="C1486" s="1" t="str">
        <f ca="1">VLOOKUP(RANDBETWEEN(1,13),Tablas!$N$7:$O$19,2,0)</f>
        <v>COMPACTADORA</v>
      </c>
      <c r="D1486" s="1" t="s">
        <v>12</v>
      </c>
      <c r="E1486" s="1" t="s">
        <v>13</v>
      </c>
      <c r="F1486" s="1">
        <v>107</v>
      </c>
      <c r="G1486" s="1" t="s">
        <v>14</v>
      </c>
      <c r="H1486" s="1">
        <v>1420</v>
      </c>
      <c r="I1486" s="2">
        <f t="shared" ca="1" si="23"/>
        <v>43138</v>
      </c>
      <c r="J1486" s="1" t="str">
        <f ca="1">IFERROR(IF(YEAR(Tabla1[[#This Row],[FECHA EJEC.]])&gt;0,"CONFORME","STANDBY"),"PENDIENTE")</f>
        <v>CONFORME</v>
      </c>
      <c r="K1486" s="2">
        <f ca="1">IF(VLOOKUP(RANDBETWEEN(1,20),Tablas!$Q$6:$R$25,2,0)=0,"",Tabla1[[#This Row],[FECHA PROG.]]+VLOOKUP(RANDBETWEEN(1,20),Tablas!$Q$6:$R$25,2,0))</f>
        <v>43140</v>
      </c>
      <c r="L1486" s="7">
        <f ca="1">IF(Tabla1[[#This Row],[FECHA EJEC.]]="","",TIME(RANDBETWEEN(9,15),RANDBETWEEN(10,40),0))</f>
        <v>0.63402777777777775</v>
      </c>
      <c r="M1486" s="7">
        <f ca="1">IF(Tabla1[[#This Row],[FECHA EJEC.]]="","",Tabla1[[#This Row],[HORA INICIO]]+TIME(RANDBETWEEN(1,4),RANDBETWEEN(10,30),0))</f>
        <v>0.77569444444444446</v>
      </c>
      <c r="N1486" s="8">
        <f ca="1">IF(Tabla1[[#This Row],[FECHA EJEC.]]="","",HOUR(Tabla1[[#This Row],[HORA TERMINO]]-Tabla1[[#This Row],[HORA INICIO]])+MINUTE(Tabla1[[#This Row],[HORA TERMINO]]-Tabla1[[#This Row],[HORA INICIO]])/60)</f>
        <v>3.4</v>
      </c>
      <c r="O1486" s="1" t="str">
        <f ca="1">IF(AND(K1486=I1486,J1486="CONFORME"),"FECHA CUMPLIDA",IF(J1486="STAND BY","STAND BY",IF(J1486=""," ",IF(Tabla1[[#This Row],[FECHA EJEC.]]="","PENDIENTE",CONCATENATE("RETRASO DE ",(K1486-I1486)," DIAS")))))</f>
        <v>RETRASO DE 2 DIAS</v>
      </c>
      <c r="P1486" s="2" t="str">
        <f ca="1">VLOOKUP(MONTH(Tabla1[[#This Row],[FECHA PROG.]]),Tabla2[],2,0)</f>
        <v>Feb</v>
      </c>
      <c r="Q1486" s="1">
        <f ca="1">YEAR(Tabla1[[#This Row],[FECHA PROG.]])</f>
        <v>2018</v>
      </c>
      <c r="R1486" s="8">
        <f ca="1">360-SUMIFS(Tabla1[HORAS],Tabla1[MÁQUINA],Tabla1[[#This Row],[MÁQUINA]],Tabla1[AÑO],Tabla1[[#This Row],[AÑO]],Tabla1[MES],Tabla1[[#This Row],[MES]])</f>
        <v>349.93333333333334</v>
      </c>
      <c r="S1486" s="17">
        <f ca="1">Tabla1[[#This Row],[HORAS DISPONIBLES]]/360</f>
        <v>0.97203703703703703</v>
      </c>
    </row>
    <row r="1487" spans="1:19" x14ac:dyDescent="0.2">
      <c r="A1487" s="1" t="s">
        <v>154</v>
      </c>
      <c r="B1487" s="1" t="s">
        <v>58</v>
      </c>
      <c r="C1487" s="1" t="str">
        <f ca="1">VLOOKUP(RANDBETWEEN(1,13),Tablas!$N$7:$O$19,2,0)</f>
        <v>RETROEXCAVADORA</v>
      </c>
      <c r="E1487" s="1" t="s">
        <v>21</v>
      </c>
      <c r="F1487" s="1">
        <v>107</v>
      </c>
      <c r="G1487" s="1" t="s">
        <v>106</v>
      </c>
      <c r="H1487" s="1">
        <v>2171</v>
      </c>
      <c r="I1487" s="2">
        <f t="shared" ca="1" si="23"/>
        <v>43382</v>
      </c>
      <c r="J1487" s="1" t="str">
        <f ca="1">IFERROR(IF(YEAR(Tabla1[[#This Row],[FECHA EJEC.]])&gt;0,"CONFORME","STANDBY"),"PENDIENTE")</f>
        <v>PENDIENTE</v>
      </c>
      <c r="K1487" s="2" t="str">
        <f ca="1">IF(VLOOKUP(RANDBETWEEN(1,20),Tablas!$Q$6:$R$25,2,0)=0,"",Tabla1[[#This Row],[FECHA PROG.]]+VLOOKUP(RANDBETWEEN(1,20),Tablas!$Q$6:$R$25,2,0))</f>
        <v/>
      </c>
      <c r="L1487" s="7" t="str">
        <f ca="1">IF(Tabla1[[#This Row],[FECHA EJEC.]]="","",TIME(RANDBETWEEN(9,15),RANDBETWEEN(10,40),0))</f>
        <v/>
      </c>
      <c r="M1487" s="7" t="str">
        <f ca="1">IF(Tabla1[[#This Row],[FECHA EJEC.]]="","",Tabla1[[#This Row],[HORA INICIO]]+TIME(RANDBETWEEN(1,4),RANDBETWEEN(10,30),0))</f>
        <v/>
      </c>
      <c r="N1487" s="8" t="str">
        <f ca="1">IF(Tabla1[[#This Row],[FECHA EJEC.]]="","",HOUR(Tabla1[[#This Row],[HORA TERMINO]]-Tabla1[[#This Row],[HORA INICIO]])+MINUTE(Tabla1[[#This Row],[HORA TERMINO]]-Tabla1[[#This Row],[HORA INICIO]])/60)</f>
        <v/>
      </c>
      <c r="O1487" s="1" t="str">
        <f ca="1">IF(AND(K1487=I1487,J1487="CONFORME"),"FECHA CUMPLIDA",IF(J1487="STAND BY","STAND BY",IF(J1487=""," ",IF(Tabla1[[#This Row],[FECHA EJEC.]]="","PENDIENTE",CONCATENATE("RETRASO DE ",(K1487-I1487)," DIAS")))))</f>
        <v>PENDIENTE</v>
      </c>
      <c r="P1487" s="2" t="str">
        <f ca="1">VLOOKUP(MONTH(Tabla1[[#This Row],[FECHA PROG.]]),Tabla2[],2,0)</f>
        <v>Oct</v>
      </c>
      <c r="Q1487" s="1">
        <f ca="1">YEAR(Tabla1[[#This Row],[FECHA PROG.]])</f>
        <v>2018</v>
      </c>
      <c r="R1487" s="8">
        <f ca="1">360-SUMIFS(Tabla1[HORAS],Tabla1[MÁQUINA],Tabla1[[#This Row],[MÁQUINA]],Tabla1[AÑO],Tabla1[[#This Row],[AÑO]],Tabla1[MES],Tabla1[[#This Row],[MES]])</f>
        <v>333.43333333333334</v>
      </c>
      <c r="S1487" s="17">
        <f ca="1">Tabla1[[#This Row],[HORAS DISPONIBLES]]/360</f>
        <v>0.92620370370370375</v>
      </c>
    </row>
    <row r="1488" spans="1:19" x14ac:dyDescent="0.2">
      <c r="A1488" s="1" t="s">
        <v>194</v>
      </c>
      <c r="B1488" s="1" t="s">
        <v>103</v>
      </c>
      <c r="C1488" s="1" t="str">
        <f ca="1">VLOOKUP(RANDBETWEEN(1,13),Tablas!$N$7:$O$19,2,0)</f>
        <v>MOTONIVELADORA</v>
      </c>
      <c r="E1488" s="1" t="s">
        <v>13</v>
      </c>
      <c r="F1488" s="1">
        <v>201</v>
      </c>
      <c r="G1488" s="1" t="s">
        <v>29</v>
      </c>
      <c r="H1488" s="1">
        <v>908</v>
      </c>
      <c r="I1488" s="2">
        <f t="shared" ca="1" si="23"/>
        <v>43569</v>
      </c>
      <c r="J1488" s="1" t="str">
        <f ca="1">IFERROR(IF(YEAR(Tabla1[[#This Row],[FECHA EJEC.]])&gt;0,"CONFORME","STANDBY"),"PENDIENTE")</f>
        <v>PENDIENTE</v>
      </c>
      <c r="K1488" s="2" t="str">
        <f ca="1">IF(VLOOKUP(RANDBETWEEN(1,20),Tablas!$Q$6:$R$25,2,0)=0,"",Tabla1[[#This Row],[FECHA PROG.]]+VLOOKUP(RANDBETWEEN(1,20),Tablas!$Q$6:$R$25,2,0))</f>
        <v/>
      </c>
      <c r="L1488" s="7" t="str">
        <f ca="1">IF(Tabla1[[#This Row],[FECHA EJEC.]]="","",TIME(RANDBETWEEN(9,15),RANDBETWEEN(10,40),0))</f>
        <v/>
      </c>
      <c r="M1488" s="7" t="str">
        <f ca="1">IF(Tabla1[[#This Row],[FECHA EJEC.]]="","",Tabla1[[#This Row],[HORA INICIO]]+TIME(RANDBETWEEN(1,4),RANDBETWEEN(10,30),0))</f>
        <v/>
      </c>
      <c r="N1488" s="8" t="str">
        <f ca="1">IF(Tabla1[[#This Row],[FECHA EJEC.]]="","",HOUR(Tabla1[[#This Row],[HORA TERMINO]]-Tabla1[[#This Row],[HORA INICIO]])+MINUTE(Tabla1[[#This Row],[HORA TERMINO]]-Tabla1[[#This Row],[HORA INICIO]])/60)</f>
        <v/>
      </c>
      <c r="O1488" s="1" t="str">
        <f ca="1">IF(AND(K1488=I1488,J1488="CONFORME"),"FECHA CUMPLIDA",IF(J1488="STAND BY","STAND BY",IF(J1488=""," ",IF(Tabla1[[#This Row],[FECHA EJEC.]]="","PENDIENTE",CONCATENATE("RETRASO DE ",(K1488-I1488)," DIAS")))))</f>
        <v>PENDIENTE</v>
      </c>
      <c r="P1488" s="2" t="str">
        <f ca="1">VLOOKUP(MONTH(Tabla1[[#This Row],[FECHA PROG.]]),Tabla2[],2,0)</f>
        <v>Abr</v>
      </c>
      <c r="Q1488" s="1">
        <f ca="1">YEAR(Tabla1[[#This Row],[FECHA PROG.]])</f>
        <v>2019</v>
      </c>
      <c r="R1488" s="8">
        <f ca="1">360-SUMIFS(Tabla1[HORAS],Tabla1[MÁQUINA],Tabla1[[#This Row],[MÁQUINA]],Tabla1[AÑO],Tabla1[[#This Row],[AÑO]],Tabla1[MES],Tabla1[[#This Row],[MES]])</f>
        <v>360</v>
      </c>
      <c r="S1488" s="17">
        <f ca="1">Tabla1[[#This Row],[HORAS DISPONIBLES]]/360</f>
        <v>1</v>
      </c>
    </row>
    <row r="1489" spans="1:19" x14ac:dyDescent="0.2">
      <c r="A1489" s="1" t="s">
        <v>190</v>
      </c>
      <c r="B1489" s="1" t="s">
        <v>99</v>
      </c>
      <c r="C1489" s="1" t="str">
        <f ca="1">VLOOKUP(RANDBETWEEN(1,13),Tablas!$N$7:$O$19,2,0)</f>
        <v>LAS VOLQUETAS</v>
      </c>
      <c r="E1489" s="1" t="s">
        <v>21</v>
      </c>
      <c r="F1489" s="1">
        <v>201</v>
      </c>
      <c r="G1489" s="1" t="s">
        <v>55</v>
      </c>
      <c r="H1489" s="1">
        <v>1911</v>
      </c>
      <c r="I1489" s="2">
        <f t="shared" ca="1" si="23"/>
        <v>43226</v>
      </c>
      <c r="J1489" s="1" t="str">
        <f ca="1">IFERROR(IF(YEAR(Tabla1[[#This Row],[FECHA EJEC.]])&gt;0,"CONFORME","STANDBY"),"PENDIENTE")</f>
        <v>CONFORME</v>
      </c>
      <c r="K1489" s="2">
        <f ca="1">IF(VLOOKUP(RANDBETWEEN(1,20),Tablas!$Q$6:$R$25,2,0)=0,"",Tabla1[[#This Row],[FECHA PROG.]]+VLOOKUP(RANDBETWEEN(1,20),Tablas!$Q$6:$R$25,2,0))</f>
        <v>43228</v>
      </c>
      <c r="L1489" s="7">
        <f ca="1">IF(Tabla1[[#This Row],[FECHA EJEC.]]="","",TIME(RANDBETWEEN(9,15),RANDBETWEEN(10,40),0))</f>
        <v>0.47152777777777777</v>
      </c>
      <c r="M1489" s="7">
        <f ca="1">IF(Tabla1[[#This Row],[FECHA EJEC.]]="","",Tabla1[[#This Row],[HORA INICIO]]+TIME(RANDBETWEEN(1,4),RANDBETWEEN(10,30),0))</f>
        <v>0.61527777777777781</v>
      </c>
      <c r="N1489" s="8">
        <f ca="1">IF(Tabla1[[#This Row],[FECHA EJEC.]]="","",HOUR(Tabla1[[#This Row],[HORA TERMINO]]-Tabla1[[#This Row],[HORA INICIO]])+MINUTE(Tabla1[[#This Row],[HORA TERMINO]]-Tabla1[[#This Row],[HORA INICIO]])/60)</f>
        <v>3.45</v>
      </c>
      <c r="O1489" s="1" t="str">
        <f ca="1">IF(AND(K1489=I1489,J1489="CONFORME"),"FECHA CUMPLIDA",IF(J1489="STAND BY","STAND BY",IF(J1489=""," ",IF(Tabla1[[#This Row],[FECHA EJEC.]]="","PENDIENTE",CONCATENATE("RETRASO DE ",(K1489-I1489)," DIAS")))))</f>
        <v>RETRASO DE 2 DIAS</v>
      </c>
      <c r="P1489" s="2" t="str">
        <f ca="1">VLOOKUP(MONTH(Tabla1[[#This Row],[FECHA PROG.]]),Tabla2[],2,0)</f>
        <v>May</v>
      </c>
      <c r="Q1489" s="1">
        <f ca="1">YEAR(Tabla1[[#This Row],[FECHA PROG.]])</f>
        <v>2018</v>
      </c>
      <c r="R1489" s="8">
        <f ca="1">360-SUMIFS(Tabla1[HORAS],Tabla1[MÁQUINA],Tabla1[[#This Row],[MÁQUINA]],Tabla1[AÑO],Tabla1[[#This Row],[AÑO]],Tabla1[MES],Tabla1[[#This Row],[MES]])</f>
        <v>356.55</v>
      </c>
      <c r="S1489" s="17">
        <f ca="1">Tabla1[[#This Row],[HORAS DISPONIBLES]]/360</f>
        <v>0.99041666666666672</v>
      </c>
    </row>
    <row r="1490" spans="1:19" x14ac:dyDescent="0.2">
      <c r="A1490" s="1" t="s">
        <v>139</v>
      </c>
      <c r="B1490" s="1" t="s">
        <v>28</v>
      </c>
      <c r="C1490" s="1" t="str">
        <f ca="1">VLOOKUP(RANDBETWEEN(1,13),Tablas!$N$7:$O$19,2,0)</f>
        <v>COMPACTADORA</v>
      </c>
      <c r="D1490" s="1" t="s">
        <v>12</v>
      </c>
      <c r="E1490" s="1" t="s">
        <v>18</v>
      </c>
      <c r="F1490" s="1">
        <v>106</v>
      </c>
      <c r="G1490" s="1" t="s">
        <v>55</v>
      </c>
      <c r="H1490" s="1">
        <v>1911</v>
      </c>
      <c r="I1490" s="2">
        <f t="shared" ca="1" si="23"/>
        <v>43275</v>
      </c>
      <c r="J1490" s="1" t="str">
        <f ca="1">IFERROR(IF(YEAR(Tabla1[[#This Row],[FECHA EJEC.]])&gt;0,"CONFORME","STANDBY"),"PENDIENTE")</f>
        <v>PENDIENTE</v>
      </c>
      <c r="K1490" s="2" t="str">
        <f ca="1">IF(VLOOKUP(RANDBETWEEN(1,20),Tablas!$Q$6:$R$25,2,0)=0,"",Tabla1[[#This Row],[FECHA PROG.]]+VLOOKUP(RANDBETWEEN(1,20),Tablas!$Q$6:$R$25,2,0))</f>
        <v/>
      </c>
      <c r="L1490" s="7" t="str">
        <f ca="1">IF(Tabla1[[#This Row],[FECHA EJEC.]]="","",TIME(RANDBETWEEN(9,15),RANDBETWEEN(10,40),0))</f>
        <v/>
      </c>
      <c r="M1490" s="7" t="str">
        <f ca="1">IF(Tabla1[[#This Row],[FECHA EJEC.]]="","",Tabla1[[#This Row],[HORA INICIO]]+TIME(RANDBETWEEN(1,4),RANDBETWEEN(10,30),0))</f>
        <v/>
      </c>
      <c r="N1490" s="8" t="str">
        <f ca="1">IF(Tabla1[[#This Row],[FECHA EJEC.]]="","",HOUR(Tabla1[[#This Row],[HORA TERMINO]]-Tabla1[[#This Row],[HORA INICIO]])+MINUTE(Tabla1[[#This Row],[HORA TERMINO]]-Tabla1[[#This Row],[HORA INICIO]])/60)</f>
        <v/>
      </c>
      <c r="O1490" s="1" t="str">
        <f ca="1">IF(AND(K1490=I1490,J1490="CONFORME"),"FECHA CUMPLIDA",IF(J1490="STAND BY","STAND BY",IF(J1490=""," ",IF(Tabla1[[#This Row],[FECHA EJEC.]]="","PENDIENTE",CONCATENATE("RETRASO DE ",(K1490-I1490)," DIAS")))))</f>
        <v>PENDIENTE</v>
      </c>
      <c r="P1490" s="2" t="str">
        <f ca="1">VLOOKUP(MONTH(Tabla1[[#This Row],[FECHA PROG.]]),Tabla2[],2,0)</f>
        <v>Jun</v>
      </c>
      <c r="Q1490" s="1">
        <f ca="1">YEAR(Tabla1[[#This Row],[FECHA PROG.]])</f>
        <v>2018</v>
      </c>
      <c r="R1490" s="8">
        <f ca="1">360-SUMIFS(Tabla1[HORAS],Tabla1[MÁQUINA],Tabla1[[#This Row],[MÁQUINA]],Tabla1[AÑO],Tabla1[[#This Row],[AÑO]],Tabla1[MES],Tabla1[[#This Row],[MES]])</f>
        <v>306.26666666666665</v>
      </c>
      <c r="S1490" s="17">
        <f ca="1">Tabla1[[#This Row],[HORAS DISPONIBLES]]/360</f>
        <v>0.85074074074074069</v>
      </c>
    </row>
    <row r="1491" spans="1:19" x14ac:dyDescent="0.2">
      <c r="A1491" s="1" t="s">
        <v>139</v>
      </c>
      <c r="B1491" s="1" t="s">
        <v>28</v>
      </c>
      <c r="C1491" s="1" t="str">
        <f ca="1">VLOOKUP(RANDBETWEEN(1,13),Tablas!$N$7:$O$19,2,0)</f>
        <v>ESCREPA</v>
      </c>
      <c r="D1491" s="1" t="s">
        <v>12</v>
      </c>
      <c r="E1491" s="1" t="s">
        <v>13</v>
      </c>
      <c r="F1491" s="1">
        <v>106</v>
      </c>
      <c r="G1491" s="1" t="s">
        <v>29</v>
      </c>
      <c r="H1491" s="1">
        <v>908</v>
      </c>
      <c r="I1491" s="2">
        <f t="shared" ca="1" si="23"/>
        <v>43413</v>
      </c>
      <c r="J1491" s="1" t="str">
        <f ca="1">IFERROR(IF(YEAR(Tabla1[[#This Row],[FECHA EJEC.]])&gt;0,"CONFORME","STANDBY"),"PENDIENTE")</f>
        <v>CONFORME</v>
      </c>
      <c r="K1491" s="2">
        <f ca="1">IF(VLOOKUP(RANDBETWEEN(1,20),Tablas!$Q$6:$R$25,2,0)=0,"",Tabla1[[#This Row],[FECHA PROG.]]+VLOOKUP(RANDBETWEEN(1,20),Tablas!$Q$6:$R$25,2,0))</f>
        <v>43417</v>
      </c>
      <c r="L1491" s="7">
        <f ca="1">IF(Tabla1[[#This Row],[FECHA EJEC.]]="","",TIME(RANDBETWEEN(9,15),RANDBETWEEN(10,40),0))</f>
        <v>0.39791666666666664</v>
      </c>
      <c r="M1491" s="7">
        <f ca="1">IF(Tabla1[[#This Row],[FECHA EJEC.]]="","",Tabla1[[#This Row],[HORA INICIO]]+TIME(RANDBETWEEN(1,4),RANDBETWEEN(10,30),0))</f>
        <v>0.53194444444444444</v>
      </c>
      <c r="N1491" s="8">
        <f ca="1">IF(Tabla1[[#This Row],[FECHA EJEC.]]="","",HOUR(Tabla1[[#This Row],[HORA TERMINO]]-Tabla1[[#This Row],[HORA INICIO]])+MINUTE(Tabla1[[#This Row],[HORA TERMINO]]-Tabla1[[#This Row],[HORA INICIO]])/60)</f>
        <v>3.2166666666666668</v>
      </c>
      <c r="O1491" s="1" t="str">
        <f ca="1">IF(AND(K1491=I1491,J1491="CONFORME"),"FECHA CUMPLIDA",IF(J1491="STAND BY","STAND BY",IF(J1491=""," ",IF(Tabla1[[#This Row],[FECHA EJEC.]]="","PENDIENTE",CONCATENATE("RETRASO DE ",(K1491-I1491)," DIAS")))))</f>
        <v>RETRASO DE 4 DIAS</v>
      </c>
      <c r="P1491" s="2" t="str">
        <f ca="1">VLOOKUP(MONTH(Tabla1[[#This Row],[FECHA PROG.]]),Tabla2[],2,0)</f>
        <v>Nov</v>
      </c>
      <c r="Q1491" s="1">
        <f ca="1">YEAR(Tabla1[[#This Row],[FECHA PROG.]])</f>
        <v>2018</v>
      </c>
      <c r="R1491" s="8">
        <f ca="1">360-SUMIFS(Tabla1[HORAS],Tabla1[MÁQUINA],Tabla1[[#This Row],[MÁQUINA]],Tabla1[AÑO],Tabla1[[#This Row],[AÑO]],Tabla1[MES],Tabla1[[#This Row],[MES]])</f>
        <v>321.14999999999998</v>
      </c>
      <c r="S1491" s="17">
        <f ca="1">Tabla1[[#This Row],[HORAS DISPONIBLES]]/360</f>
        <v>0.89208333333333323</v>
      </c>
    </row>
    <row r="1492" spans="1:19" x14ac:dyDescent="0.2">
      <c r="A1492" s="1" t="s">
        <v>144</v>
      </c>
      <c r="B1492" s="1" t="s">
        <v>36</v>
      </c>
      <c r="C1492" s="1" t="str">
        <f ca="1">VLOOKUP(RANDBETWEEN(1,13),Tablas!$N$7:$O$19,2,0)</f>
        <v>CARGADORA</v>
      </c>
      <c r="D1492" s="1" t="s">
        <v>12</v>
      </c>
      <c r="E1492" s="1" t="s">
        <v>21</v>
      </c>
      <c r="F1492" s="1">
        <v>107</v>
      </c>
      <c r="G1492" s="1" t="s">
        <v>14</v>
      </c>
      <c r="H1492" s="1">
        <v>2171</v>
      </c>
      <c r="I1492" s="2">
        <f t="shared" ca="1" si="23"/>
        <v>43575</v>
      </c>
      <c r="J1492" s="1" t="str">
        <f ca="1">IFERROR(IF(YEAR(Tabla1[[#This Row],[FECHA EJEC.]])&gt;0,"CONFORME","STANDBY"),"PENDIENTE")</f>
        <v>PENDIENTE</v>
      </c>
      <c r="K1492" s="2" t="str">
        <f ca="1">IF(VLOOKUP(RANDBETWEEN(1,20),Tablas!$Q$6:$R$25,2,0)=0,"",Tabla1[[#This Row],[FECHA PROG.]]+VLOOKUP(RANDBETWEEN(1,20),Tablas!$Q$6:$R$25,2,0))</f>
        <v/>
      </c>
      <c r="L1492" s="7" t="str">
        <f ca="1">IF(Tabla1[[#This Row],[FECHA EJEC.]]="","",TIME(RANDBETWEEN(9,15),RANDBETWEEN(10,40),0))</f>
        <v/>
      </c>
      <c r="M1492" s="7" t="str">
        <f ca="1">IF(Tabla1[[#This Row],[FECHA EJEC.]]="","",Tabla1[[#This Row],[HORA INICIO]]+TIME(RANDBETWEEN(1,4),RANDBETWEEN(10,30),0))</f>
        <v/>
      </c>
      <c r="N1492" s="8" t="str">
        <f ca="1">IF(Tabla1[[#This Row],[FECHA EJEC.]]="","",HOUR(Tabla1[[#This Row],[HORA TERMINO]]-Tabla1[[#This Row],[HORA INICIO]])+MINUTE(Tabla1[[#This Row],[HORA TERMINO]]-Tabla1[[#This Row],[HORA INICIO]])/60)</f>
        <v/>
      </c>
      <c r="O1492" s="1" t="str">
        <f ca="1">IF(AND(K1492=I1492,J1492="CONFORME"),"FECHA CUMPLIDA",IF(J1492="STAND BY","STAND BY",IF(J1492=""," ",IF(Tabla1[[#This Row],[FECHA EJEC.]]="","PENDIENTE",CONCATENATE("RETRASO DE ",(K1492-I1492)," DIAS")))))</f>
        <v>PENDIENTE</v>
      </c>
      <c r="P1492" s="2" t="str">
        <f ca="1">VLOOKUP(MONTH(Tabla1[[#This Row],[FECHA PROG.]]),Tabla2[],2,0)</f>
        <v>Abr</v>
      </c>
      <c r="Q1492" s="1">
        <f ca="1">YEAR(Tabla1[[#This Row],[FECHA PROG.]])</f>
        <v>2019</v>
      </c>
      <c r="R1492" s="8">
        <f ca="1">360-SUMIFS(Tabla1[HORAS],Tabla1[MÁQUINA],Tabla1[[#This Row],[MÁQUINA]],Tabla1[AÑO],Tabla1[[#This Row],[AÑO]],Tabla1[MES],Tabla1[[#This Row],[MES]])</f>
        <v>355.5</v>
      </c>
      <c r="S1492" s="17">
        <f ca="1">Tabla1[[#This Row],[HORAS DISPONIBLES]]/360</f>
        <v>0.98750000000000004</v>
      </c>
    </row>
    <row r="1493" spans="1:19" x14ac:dyDescent="0.2">
      <c r="A1493" s="1" t="s">
        <v>142</v>
      </c>
      <c r="B1493" s="1" t="s">
        <v>37</v>
      </c>
      <c r="C1493" s="1" t="str">
        <f ca="1">VLOOKUP(RANDBETWEEN(1,13),Tablas!$N$7:$O$19,2,0)</f>
        <v>DRAGALINA</v>
      </c>
      <c r="D1493" s="1" t="s">
        <v>12</v>
      </c>
      <c r="E1493" s="1" t="s">
        <v>24</v>
      </c>
      <c r="F1493" s="1">
        <v>201</v>
      </c>
      <c r="G1493" s="1" t="s">
        <v>25</v>
      </c>
      <c r="H1493" s="1">
        <v>1168</v>
      </c>
      <c r="I1493" s="2">
        <f t="shared" ca="1" si="23"/>
        <v>43535</v>
      </c>
      <c r="J1493" s="1" t="str">
        <f ca="1">IFERROR(IF(YEAR(Tabla1[[#This Row],[FECHA EJEC.]])&gt;0,"CONFORME","STANDBY"),"PENDIENTE")</f>
        <v>CONFORME</v>
      </c>
      <c r="K1493" s="2">
        <f ca="1">IF(VLOOKUP(RANDBETWEEN(1,20),Tablas!$Q$6:$R$25,2,0)=0,"",Tabla1[[#This Row],[FECHA PROG.]]+VLOOKUP(RANDBETWEEN(1,20),Tablas!$Q$6:$R$25,2,0))</f>
        <v>43535</v>
      </c>
      <c r="L1493" s="7">
        <f ca="1">IF(Tabla1[[#This Row],[FECHA EJEC.]]="","",TIME(RANDBETWEEN(9,15),RANDBETWEEN(10,40),0))</f>
        <v>0.46944444444444444</v>
      </c>
      <c r="M1493" s="7">
        <f ca="1">IF(Tabla1[[#This Row],[FECHA EJEC.]]="","",Tabla1[[#This Row],[HORA INICIO]]+TIME(RANDBETWEEN(1,4),RANDBETWEEN(10,30),0))</f>
        <v>0.61041666666666661</v>
      </c>
      <c r="N1493" s="8">
        <f ca="1">IF(Tabla1[[#This Row],[FECHA EJEC.]]="","",HOUR(Tabla1[[#This Row],[HORA TERMINO]]-Tabla1[[#This Row],[HORA INICIO]])+MINUTE(Tabla1[[#This Row],[HORA TERMINO]]-Tabla1[[#This Row],[HORA INICIO]])/60)</f>
        <v>3.3833333333333333</v>
      </c>
      <c r="O1493" s="1" t="str">
        <f ca="1">IF(AND(K1493=I1493,J1493="CONFORME"),"FECHA CUMPLIDA",IF(J1493="STAND BY","STAND BY",IF(J1493=""," ",IF(Tabla1[[#This Row],[FECHA EJEC.]]="","PENDIENTE",CONCATENATE("RETRASO DE ",(K1493-I1493)," DIAS")))))</f>
        <v>FECHA CUMPLIDA</v>
      </c>
      <c r="P1493" s="2" t="str">
        <f ca="1">VLOOKUP(MONTH(Tabla1[[#This Row],[FECHA PROG.]]),Tabla2[],2,0)</f>
        <v>Mar</v>
      </c>
      <c r="Q1493" s="1">
        <f ca="1">YEAR(Tabla1[[#This Row],[FECHA PROG.]])</f>
        <v>2019</v>
      </c>
      <c r="R1493" s="8">
        <f ca="1">360-SUMIFS(Tabla1[HORAS],Tabla1[MÁQUINA],Tabla1[[#This Row],[MÁQUINA]],Tabla1[AÑO],Tabla1[[#This Row],[AÑO]],Tabla1[MES],Tabla1[[#This Row],[MES]])</f>
        <v>354.3</v>
      </c>
      <c r="S1493" s="17">
        <f ca="1">Tabla1[[#This Row],[HORAS DISPONIBLES]]/360</f>
        <v>0.98416666666666675</v>
      </c>
    </row>
    <row r="1494" spans="1:19" x14ac:dyDescent="0.2">
      <c r="A1494" s="1" t="s">
        <v>151</v>
      </c>
      <c r="B1494" s="1" t="s">
        <v>47</v>
      </c>
      <c r="C1494" s="1" t="str">
        <f ca="1">VLOOKUP(RANDBETWEEN(1,13),Tablas!$N$7:$O$19,2,0)</f>
        <v>MOTONIVELADORA</v>
      </c>
      <c r="D1494" s="1" t="s">
        <v>12</v>
      </c>
      <c r="E1494" s="1" t="s">
        <v>13</v>
      </c>
      <c r="F1494" s="1">
        <v>107</v>
      </c>
      <c r="G1494" s="1" t="s">
        <v>14</v>
      </c>
      <c r="H1494" s="1">
        <v>1420</v>
      </c>
      <c r="I1494" s="2">
        <f t="shared" ca="1" si="23"/>
        <v>43269</v>
      </c>
      <c r="J1494" s="1" t="str">
        <f ca="1">IFERROR(IF(YEAR(Tabla1[[#This Row],[FECHA EJEC.]])&gt;0,"CONFORME","STANDBY"),"PENDIENTE")</f>
        <v>CONFORME</v>
      </c>
      <c r="K1494" s="2">
        <f ca="1">IF(VLOOKUP(RANDBETWEEN(1,20),Tablas!$Q$6:$R$25,2,0)=0,"",Tabla1[[#This Row],[FECHA PROG.]]+VLOOKUP(RANDBETWEEN(1,20),Tablas!$Q$6:$R$25,2,0))</f>
        <v>43270</v>
      </c>
      <c r="L1494" s="7">
        <f ca="1">IF(Tabla1[[#This Row],[FECHA EJEC.]]="","",TIME(RANDBETWEEN(9,15),RANDBETWEEN(10,40),0))</f>
        <v>0.61041666666666672</v>
      </c>
      <c r="M1494" s="7">
        <f ca="1">IF(Tabla1[[#This Row],[FECHA EJEC.]]="","",Tabla1[[#This Row],[HORA INICIO]]+TIME(RANDBETWEEN(1,4),RANDBETWEEN(10,30),0))</f>
        <v>0.75555555555555565</v>
      </c>
      <c r="N1494" s="8">
        <f ca="1">IF(Tabla1[[#This Row],[FECHA EJEC.]]="","",HOUR(Tabla1[[#This Row],[HORA TERMINO]]-Tabla1[[#This Row],[HORA INICIO]])+MINUTE(Tabla1[[#This Row],[HORA TERMINO]]-Tabla1[[#This Row],[HORA INICIO]])/60)</f>
        <v>3.4833333333333334</v>
      </c>
      <c r="O1494" s="1" t="str">
        <f ca="1">IF(AND(K1494=I1494,J1494="CONFORME"),"FECHA CUMPLIDA",IF(J1494="STAND BY","STAND BY",IF(J1494=""," ",IF(Tabla1[[#This Row],[FECHA EJEC.]]="","PENDIENTE",CONCATENATE("RETRASO DE ",(K1494-I1494)," DIAS")))))</f>
        <v>RETRASO DE 1 DIAS</v>
      </c>
      <c r="P1494" s="2" t="str">
        <f ca="1">VLOOKUP(MONTH(Tabla1[[#This Row],[FECHA PROG.]]),Tabla2[],2,0)</f>
        <v>Jun</v>
      </c>
      <c r="Q1494" s="1">
        <f ca="1">YEAR(Tabla1[[#This Row],[FECHA PROG.]])</f>
        <v>2018</v>
      </c>
      <c r="R1494" s="8">
        <f ca="1">360-SUMIFS(Tabla1[HORAS],Tabla1[MÁQUINA],Tabla1[[#This Row],[MÁQUINA]],Tabla1[AÑO],Tabla1[[#This Row],[AÑO]],Tabla1[MES],Tabla1[[#This Row],[MES]])</f>
        <v>346.38333333333333</v>
      </c>
      <c r="S1494" s="17">
        <f ca="1">Tabla1[[#This Row],[HORAS DISPONIBLES]]/360</f>
        <v>0.96217592592592593</v>
      </c>
    </row>
    <row r="1495" spans="1:19" x14ac:dyDescent="0.2">
      <c r="A1495" s="1" t="s">
        <v>154</v>
      </c>
      <c r="B1495" s="1" t="s">
        <v>59</v>
      </c>
      <c r="C1495" s="1" t="str">
        <f ca="1">VLOOKUP(RANDBETWEEN(1,13),Tablas!$N$7:$O$19,2,0)</f>
        <v>RETROEXCAVADORA</v>
      </c>
      <c r="E1495" s="1" t="s">
        <v>21</v>
      </c>
      <c r="F1495" s="1">
        <v>107</v>
      </c>
      <c r="G1495" s="1" t="s">
        <v>106</v>
      </c>
      <c r="H1495" s="1">
        <v>2171</v>
      </c>
      <c r="I1495" s="2">
        <f t="shared" ca="1" si="23"/>
        <v>43528</v>
      </c>
      <c r="J1495" s="1" t="str">
        <f ca="1">IFERROR(IF(YEAR(Tabla1[[#This Row],[FECHA EJEC.]])&gt;0,"CONFORME","STANDBY"),"PENDIENTE")</f>
        <v>CONFORME</v>
      </c>
      <c r="K1495" s="2">
        <f ca="1">IF(VLOOKUP(RANDBETWEEN(1,20),Tablas!$Q$6:$R$25,2,0)=0,"",Tabla1[[#This Row],[FECHA PROG.]]+VLOOKUP(RANDBETWEEN(1,20),Tablas!$Q$6:$R$25,2,0))</f>
        <v>43531</v>
      </c>
      <c r="L1495" s="7">
        <f ca="1">IF(Tabla1[[#This Row],[FECHA EJEC.]]="","",TIME(RANDBETWEEN(9,15),RANDBETWEEN(10,40),0))</f>
        <v>0.61111111111111116</v>
      </c>
      <c r="M1495" s="7">
        <f ca="1">IF(Tabla1[[#This Row],[FECHA EJEC.]]="","",Tabla1[[#This Row],[HORA INICIO]]+TIME(RANDBETWEEN(1,4),RANDBETWEEN(10,30),0))</f>
        <v>0.70416666666666672</v>
      </c>
      <c r="N1495" s="8">
        <f ca="1">IF(Tabla1[[#This Row],[FECHA EJEC.]]="","",HOUR(Tabla1[[#This Row],[HORA TERMINO]]-Tabla1[[#This Row],[HORA INICIO]])+MINUTE(Tabla1[[#This Row],[HORA TERMINO]]-Tabla1[[#This Row],[HORA INICIO]])/60)</f>
        <v>2.2333333333333334</v>
      </c>
      <c r="O1495" s="1" t="str">
        <f ca="1">IF(AND(K1495=I1495,J1495="CONFORME"),"FECHA CUMPLIDA",IF(J1495="STAND BY","STAND BY",IF(J1495=""," ",IF(Tabla1[[#This Row],[FECHA EJEC.]]="","PENDIENTE",CONCATENATE("RETRASO DE ",(K1495-I1495)," DIAS")))))</f>
        <v>RETRASO DE 3 DIAS</v>
      </c>
      <c r="P1495" s="2" t="str">
        <f ca="1">VLOOKUP(MONTH(Tabla1[[#This Row],[FECHA PROG.]]),Tabla2[],2,0)</f>
        <v>Mar</v>
      </c>
      <c r="Q1495" s="1">
        <f ca="1">YEAR(Tabla1[[#This Row],[FECHA PROG.]])</f>
        <v>2019</v>
      </c>
      <c r="R1495" s="8">
        <f ca="1">360-SUMIFS(Tabla1[HORAS],Tabla1[MÁQUINA],Tabla1[[#This Row],[MÁQUINA]],Tabla1[AÑO],Tabla1[[#This Row],[AÑO]],Tabla1[MES],Tabla1[[#This Row],[MES]])</f>
        <v>344.1</v>
      </c>
      <c r="S1495" s="17">
        <f ca="1">Tabla1[[#This Row],[HORAS DISPONIBLES]]/360</f>
        <v>0.95583333333333342</v>
      </c>
    </row>
    <row r="1496" spans="1:19" x14ac:dyDescent="0.2">
      <c r="A1496" s="1" t="s">
        <v>195</v>
      </c>
      <c r="B1496" s="1" t="s">
        <v>104</v>
      </c>
      <c r="C1496" s="1" t="str">
        <f ca="1">VLOOKUP(RANDBETWEEN(1,13),Tablas!$N$7:$O$19,2,0)</f>
        <v>RETROEXCAVADORA</v>
      </c>
      <c r="E1496" s="1" t="s">
        <v>18</v>
      </c>
      <c r="F1496" s="1">
        <v>201</v>
      </c>
      <c r="G1496" s="1" t="s">
        <v>55</v>
      </c>
      <c r="H1496" s="1">
        <v>1911</v>
      </c>
      <c r="I1496" s="2">
        <f t="shared" ca="1" si="23"/>
        <v>43408</v>
      </c>
      <c r="J1496" s="1" t="str">
        <f ca="1">IFERROR(IF(YEAR(Tabla1[[#This Row],[FECHA EJEC.]])&gt;0,"CONFORME","STANDBY"),"PENDIENTE")</f>
        <v>CONFORME</v>
      </c>
      <c r="K1496" s="2">
        <f ca="1">IF(VLOOKUP(RANDBETWEEN(1,20),Tablas!$Q$6:$R$25,2,0)=0,"",Tabla1[[#This Row],[FECHA PROG.]]+VLOOKUP(RANDBETWEEN(1,20),Tablas!$Q$6:$R$25,2,0))</f>
        <v>43408</v>
      </c>
      <c r="L1496" s="7">
        <f ca="1">IF(Tabla1[[#This Row],[FECHA EJEC.]]="","",TIME(RANDBETWEEN(9,15),RANDBETWEEN(10,40),0))</f>
        <v>0.55277777777777781</v>
      </c>
      <c r="M1496" s="7">
        <f ca="1">IF(Tabla1[[#This Row],[FECHA EJEC.]]="","",Tabla1[[#This Row],[HORA INICIO]]+TIME(RANDBETWEEN(1,4),RANDBETWEEN(10,30),0))</f>
        <v>0.69166666666666665</v>
      </c>
      <c r="N1496" s="8">
        <f ca="1">IF(Tabla1[[#This Row],[FECHA EJEC.]]="","",HOUR(Tabla1[[#This Row],[HORA TERMINO]]-Tabla1[[#This Row],[HORA INICIO]])+MINUTE(Tabla1[[#This Row],[HORA TERMINO]]-Tabla1[[#This Row],[HORA INICIO]])/60)</f>
        <v>3.3333333333333335</v>
      </c>
      <c r="O1496" s="1" t="str">
        <f ca="1">IF(AND(K1496=I1496,J1496="CONFORME"),"FECHA CUMPLIDA",IF(J1496="STAND BY","STAND BY",IF(J1496=""," ",IF(Tabla1[[#This Row],[FECHA EJEC.]]="","PENDIENTE",CONCATENATE("RETRASO DE ",(K1496-I1496)," DIAS")))))</f>
        <v>FECHA CUMPLIDA</v>
      </c>
      <c r="P1496" s="2" t="str">
        <f ca="1">VLOOKUP(MONTH(Tabla1[[#This Row],[FECHA PROG.]]),Tabla2[],2,0)</f>
        <v>Nov</v>
      </c>
      <c r="Q1496" s="1">
        <f ca="1">YEAR(Tabla1[[#This Row],[FECHA PROG.]])</f>
        <v>2018</v>
      </c>
      <c r="R1496" s="8">
        <f ca="1">360-SUMIFS(Tabla1[HORAS],Tabla1[MÁQUINA],Tabla1[[#This Row],[MÁQUINA]],Tabla1[AÑO],Tabla1[[#This Row],[AÑO]],Tabla1[MES],Tabla1[[#This Row],[MES]])</f>
        <v>355.38333333333333</v>
      </c>
      <c r="S1496" s="17">
        <f ca="1">Tabla1[[#This Row],[HORAS DISPONIBLES]]/360</f>
        <v>0.98717592592592596</v>
      </c>
    </row>
    <row r="1497" spans="1:19" x14ac:dyDescent="0.2">
      <c r="A1497" s="1" t="s">
        <v>139</v>
      </c>
      <c r="B1497" s="1" t="s">
        <v>32</v>
      </c>
      <c r="C1497" s="1" t="str">
        <f ca="1">VLOOKUP(RANDBETWEEN(1,13),Tablas!$N$7:$O$19,2,0)</f>
        <v>PAVIMENTADORA</v>
      </c>
      <c r="D1497" s="1" t="s">
        <v>12</v>
      </c>
      <c r="E1497" s="1" t="s">
        <v>13</v>
      </c>
      <c r="F1497" s="1">
        <v>106</v>
      </c>
      <c r="G1497" s="1" t="s">
        <v>29</v>
      </c>
      <c r="H1497" s="1">
        <v>908</v>
      </c>
      <c r="I1497" s="2">
        <f t="shared" ca="1" si="23"/>
        <v>43172</v>
      </c>
      <c r="J1497" s="1" t="str">
        <f ca="1">IFERROR(IF(YEAR(Tabla1[[#This Row],[FECHA EJEC.]])&gt;0,"CONFORME","STANDBY"),"PENDIENTE")</f>
        <v>PENDIENTE</v>
      </c>
      <c r="K1497" s="2" t="str">
        <f ca="1">IF(VLOOKUP(RANDBETWEEN(1,20),Tablas!$Q$6:$R$25,2,0)=0,"",Tabla1[[#This Row],[FECHA PROG.]]+VLOOKUP(RANDBETWEEN(1,20),Tablas!$Q$6:$R$25,2,0))</f>
        <v/>
      </c>
      <c r="L1497" s="7" t="str">
        <f ca="1">IF(Tabla1[[#This Row],[FECHA EJEC.]]="","",TIME(RANDBETWEEN(9,15),RANDBETWEEN(10,40),0))</f>
        <v/>
      </c>
      <c r="M1497" s="7" t="str">
        <f ca="1">IF(Tabla1[[#This Row],[FECHA EJEC.]]="","",Tabla1[[#This Row],[HORA INICIO]]+TIME(RANDBETWEEN(1,4),RANDBETWEEN(10,30),0))</f>
        <v/>
      </c>
      <c r="N1497" s="8" t="str">
        <f ca="1">IF(Tabla1[[#This Row],[FECHA EJEC.]]="","",HOUR(Tabla1[[#This Row],[HORA TERMINO]]-Tabla1[[#This Row],[HORA INICIO]])+MINUTE(Tabla1[[#This Row],[HORA TERMINO]]-Tabla1[[#This Row],[HORA INICIO]])/60)</f>
        <v/>
      </c>
      <c r="O1497" s="1" t="str">
        <f ca="1">IF(AND(K1497=I1497,J1497="CONFORME"),"FECHA CUMPLIDA",IF(J1497="STAND BY","STAND BY",IF(J1497=""," ",IF(Tabla1[[#This Row],[FECHA EJEC.]]="","PENDIENTE",CONCATENATE("RETRASO DE ",(K1497-I1497)," DIAS")))))</f>
        <v>PENDIENTE</v>
      </c>
      <c r="P1497" s="2" t="str">
        <f ca="1">VLOOKUP(MONTH(Tabla1[[#This Row],[FECHA PROG.]]),Tabla2[],2,0)</f>
        <v>Mar</v>
      </c>
      <c r="Q1497" s="1">
        <f ca="1">YEAR(Tabla1[[#This Row],[FECHA PROG.]])</f>
        <v>2018</v>
      </c>
      <c r="R1497" s="8">
        <f ca="1">360-SUMIFS(Tabla1[HORAS],Tabla1[MÁQUINA],Tabla1[[#This Row],[MÁQUINA]],Tabla1[AÑO],Tabla1[[#This Row],[AÑO]],Tabla1[MES],Tabla1[[#This Row],[MES]])</f>
        <v>303.93333333333334</v>
      </c>
      <c r="S1497" s="17">
        <f ca="1">Tabla1[[#This Row],[HORAS DISPONIBLES]]/360</f>
        <v>0.84425925925925926</v>
      </c>
    </row>
    <row r="1498" spans="1:19" x14ac:dyDescent="0.2">
      <c r="A1498" s="1" t="s">
        <v>139</v>
      </c>
      <c r="B1498" s="1" t="s">
        <v>32</v>
      </c>
      <c r="C1498" s="1" t="str">
        <f ca="1">VLOOKUP(RANDBETWEEN(1,13),Tablas!$N$7:$O$19,2,0)</f>
        <v>MOTONIVELADORA</v>
      </c>
      <c r="D1498" s="1" t="s">
        <v>12</v>
      </c>
      <c r="E1498" s="1" t="s">
        <v>18</v>
      </c>
      <c r="F1498" s="1">
        <v>106</v>
      </c>
      <c r="G1498" s="1" t="s">
        <v>55</v>
      </c>
      <c r="H1498" s="1">
        <v>1911</v>
      </c>
      <c r="I1498" s="2">
        <f t="shared" ca="1" si="23"/>
        <v>43374</v>
      </c>
      <c r="J1498" s="1" t="str">
        <f ca="1">IFERROR(IF(YEAR(Tabla1[[#This Row],[FECHA EJEC.]])&gt;0,"CONFORME","STANDBY"),"PENDIENTE")</f>
        <v>PENDIENTE</v>
      </c>
      <c r="K1498" s="2" t="str">
        <f ca="1">IF(VLOOKUP(RANDBETWEEN(1,20),Tablas!$Q$6:$R$25,2,0)=0,"",Tabla1[[#This Row],[FECHA PROG.]]+VLOOKUP(RANDBETWEEN(1,20),Tablas!$Q$6:$R$25,2,0))</f>
        <v/>
      </c>
      <c r="L1498" s="7" t="str">
        <f ca="1">IF(Tabla1[[#This Row],[FECHA EJEC.]]="","",TIME(RANDBETWEEN(9,15),RANDBETWEEN(10,40),0))</f>
        <v/>
      </c>
      <c r="M1498" s="7" t="str">
        <f ca="1">IF(Tabla1[[#This Row],[FECHA EJEC.]]="","",Tabla1[[#This Row],[HORA INICIO]]+TIME(RANDBETWEEN(1,4),RANDBETWEEN(10,30),0))</f>
        <v/>
      </c>
      <c r="N1498" s="8" t="str">
        <f ca="1">IF(Tabla1[[#This Row],[FECHA EJEC.]]="","",HOUR(Tabla1[[#This Row],[HORA TERMINO]]-Tabla1[[#This Row],[HORA INICIO]])+MINUTE(Tabla1[[#This Row],[HORA TERMINO]]-Tabla1[[#This Row],[HORA INICIO]])/60)</f>
        <v/>
      </c>
      <c r="O1498" s="1" t="str">
        <f ca="1">IF(AND(K1498=I1498,J1498="CONFORME"),"FECHA CUMPLIDA",IF(J1498="STAND BY","STAND BY",IF(J1498=""," ",IF(Tabla1[[#This Row],[FECHA EJEC.]]="","PENDIENTE",CONCATENATE("RETRASO DE ",(K1498-I1498)," DIAS")))))</f>
        <v>PENDIENTE</v>
      </c>
      <c r="P1498" s="2" t="str">
        <f ca="1">VLOOKUP(MONTH(Tabla1[[#This Row],[FECHA PROG.]]),Tabla2[],2,0)</f>
        <v>Oct</v>
      </c>
      <c r="Q1498" s="1">
        <f ca="1">YEAR(Tabla1[[#This Row],[FECHA PROG.]])</f>
        <v>2018</v>
      </c>
      <c r="R1498" s="8">
        <f ca="1">360-SUMIFS(Tabla1[HORAS],Tabla1[MÁQUINA],Tabla1[[#This Row],[MÁQUINA]],Tabla1[AÑO],Tabla1[[#This Row],[AÑO]],Tabla1[MES],Tabla1[[#This Row],[MES]])</f>
        <v>320.10000000000002</v>
      </c>
      <c r="S1498" s="17">
        <f ca="1">Tabla1[[#This Row],[HORAS DISPONIBLES]]/360</f>
        <v>0.88916666666666677</v>
      </c>
    </row>
    <row r="1499" spans="1:19" x14ac:dyDescent="0.2">
      <c r="A1499" s="1" t="s">
        <v>146</v>
      </c>
      <c r="B1499" s="1" t="s">
        <v>40</v>
      </c>
      <c r="C1499" s="1" t="str">
        <f ca="1">VLOOKUP(RANDBETWEEN(1,13),Tablas!$N$7:$O$19,2,0)</f>
        <v>ESCREPA</v>
      </c>
      <c r="D1499" s="1" t="s">
        <v>12</v>
      </c>
      <c r="E1499" s="1" t="s">
        <v>24</v>
      </c>
      <c r="F1499" s="1">
        <v>201</v>
      </c>
      <c r="G1499" s="1" t="s">
        <v>25</v>
      </c>
      <c r="H1499" s="1">
        <v>1168</v>
      </c>
      <c r="I1499" s="2">
        <f t="shared" ca="1" si="23"/>
        <v>43303</v>
      </c>
      <c r="J1499" s="1" t="str">
        <f ca="1">IFERROR(IF(YEAR(Tabla1[[#This Row],[FECHA EJEC.]])&gt;0,"CONFORME","STANDBY"),"PENDIENTE")</f>
        <v>PENDIENTE</v>
      </c>
      <c r="K1499" s="2" t="str">
        <f ca="1">IF(VLOOKUP(RANDBETWEEN(1,20),Tablas!$Q$6:$R$25,2,0)=0,"",Tabla1[[#This Row],[FECHA PROG.]]+VLOOKUP(RANDBETWEEN(1,20),Tablas!$Q$6:$R$25,2,0))</f>
        <v/>
      </c>
      <c r="L1499" s="7" t="str">
        <f ca="1">IF(Tabla1[[#This Row],[FECHA EJEC.]]="","",TIME(RANDBETWEEN(9,15),RANDBETWEEN(10,40),0))</f>
        <v/>
      </c>
      <c r="M1499" s="7" t="str">
        <f ca="1">IF(Tabla1[[#This Row],[FECHA EJEC.]]="","",Tabla1[[#This Row],[HORA INICIO]]+TIME(RANDBETWEEN(1,4),RANDBETWEEN(10,30),0))</f>
        <v/>
      </c>
      <c r="N1499" s="8" t="str">
        <f ca="1">IF(Tabla1[[#This Row],[FECHA EJEC.]]="","",HOUR(Tabla1[[#This Row],[HORA TERMINO]]-Tabla1[[#This Row],[HORA INICIO]])+MINUTE(Tabla1[[#This Row],[HORA TERMINO]]-Tabla1[[#This Row],[HORA INICIO]])/60)</f>
        <v/>
      </c>
      <c r="O1499" s="1" t="str">
        <f ca="1">IF(AND(K1499=I1499,J1499="CONFORME"),"FECHA CUMPLIDA",IF(J1499="STAND BY","STAND BY",IF(J1499=""," ",IF(Tabla1[[#This Row],[FECHA EJEC.]]="","PENDIENTE",CONCATENATE("RETRASO DE ",(K1499-I1499)," DIAS")))))</f>
        <v>PENDIENTE</v>
      </c>
      <c r="P1499" s="2" t="str">
        <f ca="1">VLOOKUP(MONTH(Tabla1[[#This Row],[FECHA PROG.]]),Tabla2[],2,0)</f>
        <v>Jul</v>
      </c>
      <c r="Q1499" s="1">
        <f ca="1">YEAR(Tabla1[[#This Row],[FECHA PROG.]])</f>
        <v>2018</v>
      </c>
      <c r="R1499" s="8">
        <f ca="1">360-SUMIFS(Tabla1[HORAS],Tabla1[MÁQUINA],Tabla1[[#This Row],[MÁQUINA]],Tabla1[AÑO],Tabla1[[#This Row],[AÑO]],Tabla1[MES],Tabla1[[#This Row],[MES]])</f>
        <v>356.55</v>
      </c>
      <c r="S1499" s="17">
        <f ca="1">Tabla1[[#This Row],[HORAS DISPONIBLES]]/360</f>
        <v>0.99041666666666672</v>
      </c>
    </row>
    <row r="1500" spans="1:19" x14ac:dyDescent="0.2">
      <c r="A1500" s="1" t="s">
        <v>134</v>
      </c>
      <c r="B1500" s="1" t="s">
        <v>48</v>
      </c>
      <c r="C1500" s="1" t="str">
        <f ca="1">VLOOKUP(RANDBETWEEN(1,13),Tablas!$N$7:$O$19,2,0)</f>
        <v>CARGADORA</v>
      </c>
      <c r="D1500" s="1" t="s">
        <v>12</v>
      </c>
      <c r="E1500" s="1" t="s">
        <v>13</v>
      </c>
      <c r="F1500" s="1">
        <v>107</v>
      </c>
      <c r="G1500" s="1" t="s">
        <v>14</v>
      </c>
      <c r="H1500" s="1">
        <v>1420</v>
      </c>
      <c r="I1500" s="2">
        <f t="shared" ca="1" si="23"/>
        <v>43113</v>
      </c>
      <c r="J1500" s="1" t="str">
        <f ca="1">IFERROR(IF(YEAR(Tabla1[[#This Row],[FECHA EJEC.]])&gt;0,"CONFORME","STANDBY"),"PENDIENTE")</f>
        <v>CONFORME</v>
      </c>
      <c r="K1500" s="2">
        <f ca="1">IF(VLOOKUP(RANDBETWEEN(1,20),Tablas!$Q$6:$R$25,2,0)=0,"",Tabla1[[#This Row],[FECHA PROG.]]+VLOOKUP(RANDBETWEEN(1,20),Tablas!$Q$6:$R$25,2,0))</f>
        <v>43116</v>
      </c>
      <c r="L1500" s="7">
        <f ca="1">IF(Tabla1[[#This Row],[FECHA EJEC.]]="","",TIME(RANDBETWEEN(9,15),RANDBETWEEN(10,40),0))</f>
        <v>0.51527777777777772</v>
      </c>
      <c r="M1500" s="7">
        <f ca="1">IF(Tabla1[[#This Row],[FECHA EJEC.]]="","",Tabla1[[#This Row],[HORA INICIO]]+TIME(RANDBETWEEN(1,4),RANDBETWEEN(10,30),0))</f>
        <v>0.6909722222222221</v>
      </c>
      <c r="N1500" s="8">
        <f ca="1">IF(Tabla1[[#This Row],[FECHA EJEC.]]="","",HOUR(Tabla1[[#This Row],[HORA TERMINO]]-Tabla1[[#This Row],[HORA INICIO]])+MINUTE(Tabla1[[#This Row],[HORA TERMINO]]-Tabla1[[#This Row],[HORA INICIO]])/60)</f>
        <v>4.2166666666666668</v>
      </c>
      <c r="O1500" s="1" t="str">
        <f ca="1">IF(AND(K1500=I1500,J1500="CONFORME"),"FECHA CUMPLIDA",IF(J1500="STAND BY","STAND BY",IF(J1500=""," ",IF(Tabla1[[#This Row],[FECHA EJEC.]]="","PENDIENTE",CONCATENATE("RETRASO DE ",(K1500-I1500)," DIAS")))))</f>
        <v>RETRASO DE 3 DIAS</v>
      </c>
      <c r="P1500" s="2" t="str">
        <f ca="1">VLOOKUP(MONTH(Tabla1[[#This Row],[FECHA PROG.]]),Tabla2[],2,0)</f>
        <v>Ene</v>
      </c>
      <c r="Q1500" s="1">
        <f ca="1">YEAR(Tabla1[[#This Row],[FECHA PROG.]])</f>
        <v>2018</v>
      </c>
      <c r="R1500" s="8">
        <f ca="1">360-SUMIFS(Tabla1[HORAS],Tabla1[MÁQUINA],Tabla1[[#This Row],[MÁQUINA]],Tabla1[AÑO],Tabla1[[#This Row],[AÑO]],Tabla1[MES],Tabla1[[#This Row],[MES]])</f>
        <v>338.11666666666667</v>
      </c>
      <c r="S1500" s="17">
        <f ca="1">Tabla1[[#This Row],[HORAS DISPONIBLES]]/360</f>
        <v>0.93921296296296297</v>
      </c>
    </row>
    <row r="1501" spans="1:19" x14ac:dyDescent="0.2">
      <c r="A1501" s="1" t="s">
        <v>153</v>
      </c>
      <c r="B1501" s="1" t="s">
        <v>60</v>
      </c>
      <c r="C1501" s="1" t="str">
        <f ca="1">VLOOKUP(RANDBETWEEN(1,13),Tablas!$N$7:$O$19,2,0)</f>
        <v>PAVIMENTADORA</v>
      </c>
      <c r="E1501" s="1" t="s">
        <v>18</v>
      </c>
      <c r="F1501" s="1">
        <v>107</v>
      </c>
      <c r="G1501" s="1" t="s">
        <v>106</v>
      </c>
      <c r="H1501" s="1">
        <v>2171</v>
      </c>
      <c r="I1501" s="2">
        <f t="shared" ca="1" si="23"/>
        <v>43310</v>
      </c>
      <c r="J1501" s="1" t="str">
        <f ca="1">IFERROR(IF(YEAR(Tabla1[[#This Row],[FECHA EJEC.]])&gt;0,"CONFORME","STANDBY"),"PENDIENTE")</f>
        <v>CONFORME</v>
      </c>
      <c r="K1501" s="2">
        <f ca="1">IF(VLOOKUP(RANDBETWEEN(1,20),Tablas!$Q$6:$R$25,2,0)=0,"",Tabla1[[#This Row],[FECHA PROG.]]+VLOOKUP(RANDBETWEEN(1,20),Tablas!$Q$6:$R$25,2,0))</f>
        <v>43313</v>
      </c>
      <c r="L1501" s="7">
        <f ca="1">IF(Tabla1[[#This Row],[FECHA EJEC.]]="","",TIME(RANDBETWEEN(9,15),RANDBETWEEN(10,40),0))</f>
        <v>0.55208333333333337</v>
      </c>
      <c r="M1501" s="7">
        <f ca="1">IF(Tabla1[[#This Row],[FECHA EJEC.]]="","",Tabla1[[#This Row],[HORA INICIO]]+TIME(RANDBETWEEN(1,4),RANDBETWEEN(10,30),0))</f>
        <v>0.60069444444444453</v>
      </c>
      <c r="N1501" s="8">
        <f ca="1">IF(Tabla1[[#This Row],[FECHA EJEC.]]="","",HOUR(Tabla1[[#This Row],[HORA TERMINO]]-Tabla1[[#This Row],[HORA INICIO]])+MINUTE(Tabla1[[#This Row],[HORA TERMINO]]-Tabla1[[#This Row],[HORA INICIO]])/60)</f>
        <v>1.1666666666666667</v>
      </c>
      <c r="O1501" s="1" t="str">
        <f ca="1">IF(AND(K1501=I1501,J1501="CONFORME"),"FECHA CUMPLIDA",IF(J1501="STAND BY","STAND BY",IF(J1501=""," ",IF(Tabla1[[#This Row],[FECHA EJEC.]]="","PENDIENTE",CONCATENATE("RETRASO DE ",(K1501-I1501)," DIAS")))))</f>
        <v>RETRASO DE 3 DIAS</v>
      </c>
      <c r="P1501" s="2" t="str">
        <f ca="1">VLOOKUP(MONTH(Tabla1[[#This Row],[FECHA PROG.]]),Tabla2[],2,0)</f>
        <v>Jul</v>
      </c>
      <c r="Q1501" s="1">
        <f ca="1">YEAR(Tabla1[[#This Row],[FECHA PROG.]])</f>
        <v>2018</v>
      </c>
      <c r="R1501" s="8">
        <f ca="1">360-SUMIFS(Tabla1[HORAS],Tabla1[MÁQUINA],Tabla1[[#This Row],[MÁQUINA]],Tabla1[AÑO],Tabla1[[#This Row],[AÑO]],Tabla1[MES],Tabla1[[#This Row],[MES]])</f>
        <v>358.83333333333331</v>
      </c>
      <c r="S1501" s="17">
        <f ca="1">Tabla1[[#This Row],[HORAS DISPONIBLES]]/360</f>
        <v>0.99675925925925923</v>
      </c>
    </row>
    <row r="1502" spans="1:19" x14ac:dyDescent="0.2">
      <c r="A1502" s="1" t="s">
        <v>187</v>
      </c>
      <c r="B1502" s="1" t="s">
        <v>97</v>
      </c>
      <c r="C1502" s="1" t="str">
        <f ca="1">VLOOKUP(RANDBETWEEN(1,13),Tablas!$N$7:$O$19,2,0)</f>
        <v>PAVIMENTADORA</v>
      </c>
      <c r="E1502" s="1" t="s">
        <v>18</v>
      </c>
      <c r="F1502" s="1">
        <v>201</v>
      </c>
      <c r="G1502" s="1" t="s">
        <v>55</v>
      </c>
      <c r="H1502" s="1">
        <v>1911</v>
      </c>
      <c r="I1502" s="2">
        <f t="shared" ca="1" si="23"/>
        <v>43494</v>
      </c>
      <c r="J1502" s="1" t="str">
        <f ca="1">IFERROR(IF(YEAR(Tabla1[[#This Row],[FECHA EJEC.]])&gt;0,"CONFORME","STANDBY"),"PENDIENTE")</f>
        <v>CONFORME</v>
      </c>
      <c r="K1502" s="2">
        <f ca="1">IF(VLOOKUP(RANDBETWEEN(1,20),Tablas!$Q$6:$R$25,2,0)=0,"",Tabla1[[#This Row],[FECHA PROG.]]+VLOOKUP(RANDBETWEEN(1,20),Tablas!$Q$6:$R$25,2,0))</f>
        <v>43495</v>
      </c>
      <c r="L1502" s="7">
        <f ca="1">IF(Tabla1[[#This Row],[FECHA EJEC.]]="","",TIME(RANDBETWEEN(9,15),RANDBETWEEN(10,40),0))</f>
        <v>0.56319444444444444</v>
      </c>
      <c r="M1502" s="7">
        <f ca="1">IF(Tabla1[[#This Row],[FECHA EJEC.]]="","",Tabla1[[#This Row],[HORA INICIO]]+TIME(RANDBETWEEN(1,4),RANDBETWEEN(10,30),0))</f>
        <v>0.61944444444444446</v>
      </c>
      <c r="N1502" s="8">
        <f ca="1">IF(Tabla1[[#This Row],[FECHA EJEC.]]="","",HOUR(Tabla1[[#This Row],[HORA TERMINO]]-Tabla1[[#This Row],[HORA INICIO]])+MINUTE(Tabla1[[#This Row],[HORA TERMINO]]-Tabla1[[#This Row],[HORA INICIO]])/60)</f>
        <v>1.35</v>
      </c>
      <c r="O1502" s="1" t="str">
        <f ca="1">IF(AND(K1502=I1502,J1502="CONFORME"),"FECHA CUMPLIDA",IF(J1502="STAND BY","STAND BY",IF(J1502=""," ",IF(Tabla1[[#This Row],[FECHA EJEC.]]="","PENDIENTE",CONCATENATE("RETRASO DE ",(K1502-I1502)," DIAS")))))</f>
        <v>RETRASO DE 1 DIAS</v>
      </c>
      <c r="P1502" s="2" t="str">
        <f ca="1">VLOOKUP(MONTH(Tabla1[[#This Row],[FECHA PROG.]]),Tabla2[],2,0)</f>
        <v>Ene</v>
      </c>
      <c r="Q1502" s="1">
        <f ca="1">YEAR(Tabla1[[#This Row],[FECHA PROG.]])</f>
        <v>2019</v>
      </c>
      <c r="R1502" s="8">
        <f ca="1">360-SUMIFS(Tabla1[HORAS],Tabla1[MÁQUINA],Tabla1[[#This Row],[MÁQUINA]],Tabla1[AÑO],Tabla1[[#This Row],[AÑO]],Tabla1[MES],Tabla1[[#This Row],[MES]])</f>
        <v>358.65</v>
      </c>
      <c r="S1502" s="17">
        <f ca="1">Tabla1[[#This Row],[HORAS DISPONIBLES]]/360</f>
        <v>0.99624999999999997</v>
      </c>
    </row>
    <row r="1503" spans="1:19" x14ac:dyDescent="0.2">
      <c r="A1503" s="1" t="s">
        <v>188</v>
      </c>
      <c r="B1503" s="1" t="s">
        <v>35</v>
      </c>
      <c r="C1503" s="1" t="str">
        <f ca="1">VLOOKUP(RANDBETWEEN(1,13),Tablas!$N$7:$O$19,2,0)</f>
        <v>MOTONIVELADORA</v>
      </c>
      <c r="D1503" s="1" t="s">
        <v>12</v>
      </c>
      <c r="E1503" s="1" t="s">
        <v>13</v>
      </c>
      <c r="F1503" s="1">
        <v>106</v>
      </c>
      <c r="G1503" s="1" t="s">
        <v>14</v>
      </c>
      <c r="H1503" s="1">
        <v>1420</v>
      </c>
      <c r="I1503" s="2">
        <f t="shared" ca="1" si="23"/>
        <v>43549</v>
      </c>
      <c r="J1503" s="1" t="str">
        <f ca="1">IFERROR(IF(YEAR(Tabla1[[#This Row],[FECHA EJEC.]])&gt;0,"CONFORME","STANDBY"),"PENDIENTE")</f>
        <v>PENDIENTE</v>
      </c>
      <c r="K1503" s="2" t="str">
        <f ca="1">IF(VLOOKUP(RANDBETWEEN(1,20),Tablas!$Q$6:$R$25,2,0)=0,"",Tabla1[[#This Row],[FECHA PROG.]]+VLOOKUP(RANDBETWEEN(1,20),Tablas!$Q$6:$R$25,2,0))</f>
        <v/>
      </c>
      <c r="L1503" s="7" t="str">
        <f ca="1">IF(Tabla1[[#This Row],[FECHA EJEC.]]="","",TIME(RANDBETWEEN(9,15),RANDBETWEEN(10,40),0))</f>
        <v/>
      </c>
      <c r="M1503" s="7" t="str">
        <f ca="1">IF(Tabla1[[#This Row],[FECHA EJEC.]]="","",Tabla1[[#This Row],[HORA INICIO]]+TIME(RANDBETWEEN(1,4),RANDBETWEEN(10,30),0))</f>
        <v/>
      </c>
      <c r="N1503" s="8" t="str">
        <f ca="1">IF(Tabla1[[#This Row],[FECHA EJEC.]]="","",HOUR(Tabla1[[#This Row],[HORA TERMINO]]-Tabla1[[#This Row],[HORA INICIO]])+MINUTE(Tabla1[[#This Row],[HORA TERMINO]]-Tabla1[[#This Row],[HORA INICIO]])/60)</f>
        <v/>
      </c>
      <c r="O1503" s="1" t="str">
        <f ca="1">IF(AND(K1503=I1503,J1503="CONFORME"),"FECHA CUMPLIDA",IF(J1503="STAND BY","STAND BY",IF(J1503=""," ",IF(Tabla1[[#This Row],[FECHA EJEC.]]="","PENDIENTE",CONCATENATE("RETRASO DE ",(K1503-I1503)," DIAS")))))</f>
        <v>PENDIENTE</v>
      </c>
      <c r="P1503" s="2" t="str">
        <f ca="1">VLOOKUP(MONTH(Tabla1[[#This Row],[FECHA PROG.]]),Tabla2[],2,0)</f>
        <v>Mar</v>
      </c>
      <c r="Q1503" s="1">
        <f ca="1">YEAR(Tabla1[[#This Row],[FECHA PROG.]])</f>
        <v>2019</v>
      </c>
      <c r="R1503" s="8">
        <f ca="1">360-SUMIFS(Tabla1[HORAS],Tabla1[MÁQUINA],Tabla1[[#This Row],[MÁQUINA]],Tabla1[AÑO],Tabla1[[#This Row],[AÑO]],Tabla1[MES],Tabla1[[#This Row],[MES]])</f>
        <v>354.08333333333331</v>
      </c>
      <c r="S1503" s="17">
        <f ca="1">Tabla1[[#This Row],[HORAS DISPONIBLES]]/360</f>
        <v>0.98356481481481473</v>
      </c>
    </row>
    <row r="1504" spans="1:19" x14ac:dyDescent="0.2">
      <c r="A1504" s="1" t="s">
        <v>188</v>
      </c>
      <c r="B1504" s="1" t="s">
        <v>35</v>
      </c>
      <c r="C1504" s="1" t="str">
        <f ca="1">VLOOKUP(RANDBETWEEN(1,13),Tablas!$N$7:$O$19,2,0)</f>
        <v>ESCREPA</v>
      </c>
      <c r="D1504" s="1" t="s">
        <v>12</v>
      </c>
      <c r="E1504" s="1" t="s">
        <v>18</v>
      </c>
      <c r="F1504" s="1">
        <v>106</v>
      </c>
      <c r="G1504" s="1" t="s">
        <v>55</v>
      </c>
      <c r="H1504" s="1">
        <v>1911</v>
      </c>
      <c r="I1504" s="2">
        <f t="shared" ca="1" si="23"/>
        <v>43278</v>
      </c>
      <c r="J1504" s="1" t="str">
        <f ca="1">IFERROR(IF(YEAR(Tabla1[[#This Row],[FECHA EJEC.]])&gt;0,"CONFORME","STANDBY"),"PENDIENTE")</f>
        <v>CONFORME</v>
      </c>
      <c r="K1504" s="2">
        <f ca="1">IF(VLOOKUP(RANDBETWEEN(1,20),Tablas!$Q$6:$R$25,2,0)=0,"",Tabla1[[#This Row],[FECHA PROG.]]+VLOOKUP(RANDBETWEEN(1,20),Tablas!$Q$6:$R$25,2,0))</f>
        <v>43282</v>
      </c>
      <c r="L1504" s="7">
        <f ca="1">IF(Tabla1[[#This Row],[FECHA EJEC.]]="","",TIME(RANDBETWEEN(9,15),RANDBETWEEN(10,40),0))</f>
        <v>0.43958333333333333</v>
      </c>
      <c r="M1504" s="7">
        <f ca="1">IF(Tabla1[[#This Row],[FECHA EJEC.]]="","",Tabla1[[#This Row],[HORA INICIO]]+TIME(RANDBETWEEN(1,4),RANDBETWEEN(10,30),0))</f>
        <v>0.58055555555555549</v>
      </c>
      <c r="N1504" s="8">
        <f ca="1">IF(Tabla1[[#This Row],[FECHA EJEC.]]="","",HOUR(Tabla1[[#This Row],[HORA TERMINO]]-Tabla1[[#This Row],[HORA INICIO]])+MINUTE(Tabla1[[#This Row],[HORA TERMINO]]-Tabla1[[#This Row],[HORA INICIO]])/60)</f>
        <v>3.3833333333333333</v>
      </c>
      <c r="O1504" s="1" t="str">
        <f ca="1">IF(AND(K1504=I1504,J1504="CONFORME"),"FECHA CUMPLIDA",IF(J1504="STAND BY","STAND BY",IF(J1504=""," ",IF(Tabla1[[#This Row],[FECHA EJEC.]]="","PENDIENTE",CONCATENATE("RETRASO DE ",(K1504-I1504)," DIAS")))))</f>
        <v>RETRASO DE 4 DIAS</v>
      </c>
      <c r="P1504" s="2" t="str">
        <f ca="1">VLOOKUP(MONTH(Tabla1[[#This Row],[FECHA PROG.]]),Tabla2[],2,0)</f>
        <v>Jun</v>
      </c>
      <c r="Q1504" s="1">
        <f ca="1">YEAR(Tabla1[[#This Row],[FECHA PROG.]])</f>
        <v>2018</v>
      </c>
      <c r="R1504" s="8">
        <f ca="1">360-SUMIFS(Tabla1[HORAS],Tabla1[MÁQUINA],Tabla1[[#This Row],[MÁQUINA]],Tabla1[AÑO],Tabla1[[#This Row],[AÑO]],Tabla1[MES],Tabla1[[#This Row],[MES]])</f>
        <v>343.36666666666667</v>
      </c>
      <c r="S1504" s="17">
        <f ca="1">Tabla1[[#This Row],[HORAS DISPONIBLES]]/360</f>
        <v>0.95379629629629636</v>
      </c>
    </row>
    <row r="1505" spans="1:19" x14ac:dyDescent="0.2">
      <c r="A1505" s="1" t="s">
        <v>148</v>
      </c>
      <c r="B1505" s="1" t="s">
        <v>43</v>
      </c>
      <c r="C1505" s="1" t="str">
        <f ca="1">VLOOKUP(RANDBETWEEN(1,13),Tablas!$N$7:$O$19,2,0)</f>
        <v>PAVIMENTADORA</v>
      </c>
      <c r="D1505" s="1" t="s">
        <v>12</v>
      </c>
      <c r="E1505" s="1" t="s">
        <v>24</v>
      </c>
      <c r="F1505" s="1">
        <v>201</v>
      </c>
      <c r="G1505" s="1" t="s">
        <v>25</v>
      </c>
      <c r="H1505" s="1">
        <v>1168</v>
      </c>
      <c r="I1505" s="2">
        <f t="shared" ca="1" si="23"/>
        <v>43135</v>
      </c>
      <c r="J1505" s="1" t="str">
        <f ca="1">IFERROR(IF(YEAR(Tabla1[[#This Row],[FECHA EJEC.]])&gt;0,"CONFORME","STANDBY"),"PENDIENTE")</f>
        <v>PENDIENTE</v>
      </c>
      <c r="K1505" s="2" t="str">
        <f ca="1">IF(VLOOKUP(RANDBETWEEN(1,20),Tablas!$Q$6:$R$25,2,0)=0,"",Tabla1[[#This Row],[FECHA PROG.]]+VLOOKUP(RANDBETWEEN(1,20),Tablas!$Q$6:$R$25,2,0))</f>
        <v/>
      </c>
      <c r="L1505" s="7" t="str">
        <f ca="1">IF(Tabla1[[#This Row],[FECHA EJEC.]]="","",TIME(RANDBETWEEN(9,15),RANDBETWEEN(10,40),0))</f>
        <v/>
      </c>
      <c r="M1505" s="7" t="str">
        <f ca="1">IF(Tabla1[[#This Row],[FECHA EJEC.]]="","",Tabla1[[#This Row],[HORA INICIO]]+TIME(RANDBETWEEN(1,4),RANDBETWEEN(10,30),0))</f>
        <v/>
      </c>
      <c r="N1505" s="8" t="str">
        <f ca="1">IF(Tabla1[[#This Row],[FECHA EJEC.]]="","",HOUR(Tabla1[[#This Row],[HORA TERMINO]]-Tabla1[[#This Row],[HORA INICIO]])+MINUTE(Tabla1[[#This Row],[HORA TERMINO]]-Tabla1[[#This Row],[HORA INICIO]])/60)</f>
        <v/>
      </c>
      <c r="O1505" s="1" t="str">
        <f ca="1">IF(AND(K1505=I1505,J1505="CONFORME"),"FECHA CUMPLIDA",IF(J1505="STAND BY","STAND BY",IF(J1505=""," ",IF(Tabla1[[#This Row],[FECHA EJEC.]]="","PENDIENTE",CONCATENATE("RETRASO DE ",(K1505-I1505)," DIAS")))))</f>
        <v>PENDIENTE</v>
      </c>
      <c r="P1505" s="2" t="str">
        <f ca="1">VLOOKUP(MONTH(Tabla1[[#This Row],[FECHA PROG.]]),Tabla2[],2,0)</f>
        <v>Feb</v>
      </c>
      <c r="Q1505" s="1">
        <f ca="1">YEAR(Tabla1[[#This Row],[FECHA PROG.]])</f>
        <v>2018</v>
      </c>
      <c r="R1505" s="8">
        <f ca="1">360-SUMIFS(Tabla1[HORAS],Tabla1[MÁQUINA],Tabla1[[#This Row],[MÁQUINA]],Tabla1[AÑO],Tabla1[[#This Row],[AÑO]],Tabla1[MES],Tabla1[[#This Row],[MES]])</f>
        <v>349.83333333333331</v>
      </c>
      <c r="S1505" s="17">
        <f ca="1">Tabla1[[#This Row],[HORAS DISPONIBLES]]/360</f>
        <v>0.97175925925925921</v>
      </c>
    </row>
    <row r="1506" spans="1:19" x14ac:dyDescent="0.2">
      <c r="A1506" s="1" t="s">
        <v>151</v>
      </c>
      <c r="B1506" s="1" t="s">
        <v>49</v>
      </c>
      <c r="C1506" s="1" t="str">
        <f ca="1">VLOOKUP(RANDBETWEEN(1,13),Tablas!$N$7:$O$19,2,0)</f>
        <v>CISTERNAS DE AGUA</v>
      </c>
      <c r="D1506" s="1" t="s">
        <v>12</v>
      </c>
      <c r="E1506" s="1" t="s">
        <v>13</v>
      </c>
      <c r="F1506" s="1">
        <v>107</v>
      </c>
      <c r="G1506" s="1" t="s">
        <v>14</v>
      </c>
      <c r="H1506" s="1">
        <v>1420</v>
      </c>
      <c r="I1506" s="2">
        <f t="shared" ca="1" si="23"/>
        <v>43400</v>
      </c>
      <c r="J1506" s="1" t="str">
        <f ca="1">IFERROR(IF(YEAR(Tabla1[[#This Row],[FECHA EJEC.]])&gt;0,"CONFORME","STANDBY"),"PENDIENTE")</f>
        <v>CONFORME</v>
      </c>
      <c r="K1506" s="2">
        <f ca="1">IF(VLOOKUP(RANDBETWEEN(1,20),Tablas!$Q$6:$R$25,2,0)=0,"",Tabla1[[#This Row],[FECHA PROG.]]+VLOOKUP(RANDBETWEEN(1,20),Tablas!$Q$6:$R$25,2,0))</f>
        <v>43402</v>
      </c>
      <c r="L1506" s="7">
        <f ca="1">IF(Tabla1[[#This Row],[FECHA EJEC.]]="","",TIME(RANDBETWEEN(9,15),RANDBETWEEN(10,40),0))</f>
        <v>0.54861111111111116</v>
      </c>
      <c r="M1506" s="7">
        <f ca="1">IF(Tabla1[[#This Row],[FECHA EJEC.]]="","",Tabla1[[#This Row],[HORA INICIO]]+TIME(RANDBETWEEN(1,4),RANDBETWEEN(10,30),0))</f>
        <v>0.68125000000000002</v>
      </c>
      <c r="N1506" s="8">
        <f ca="1">IF(Tabla1[[#This Row],[FECHA EJEC.]]="","",HOUR(Tabla1[[#This Row],[HORA TERMINO]]-Tabla1[[#This Row],[HORA INICIO]])+MINUTE(Tabla1[[#This Row],[HORA TERMINO]]-Tabla1[[#This Row],[HORA INICIO]])/60)</f>
        <v>3.1833333333333331</v>
      </c>
      <c r="O1506" s="1" t="str">
        <f ca="1">IF(AND(K1506=I1506,J1506="CONFORME"),"FECHA CUMPLIDA",IF(J1506="STAND BY","STAND BY",IF(J1506=""," ",IF(Tabla1[[#This Row],[FECHA EJEC.]]="","PENDIENTE",CONCATENATE("RETRASO DE ",(K1506-I1506)," DIAS")))))</f>
        <v>RETRASO DE 2 DIAS</v>
      </c>
      <c r="P1506" s="2" t="str">
        <f ca="1">VLOOKUP(MONTH(Tabla1[[#This Row],[FECHA PROG.]]),Tabla2[],2,0)</f>
        <v>Oct</v>
      </c>
      <c r="Q1506" s="1">
        <f ca="1">YEAR(Tabla1[[#This Row],[FECHA PROG.]])</f>
        <v>2018</v>
      </c>
      <c r="R1506" s="8">
        <f ca="1">360-SUMIFS(Tabla1[HORAS],Tabla1[MÁQUINA],Tabla1[[#This Row],[MÁQUINA]],Tabla1[AÑO],Tabla1[[#This Row],[AÑO]],Tabla1[MES],Tabla1[[#This Row],[MES]])</f>
        <v>348.95</v>
      </c>
      <c r="S1506" s="17">
        <f ca="1">Tabla1[[#This Row],[HORAS DISPONIBLES]]/360</f>
        <v>0.96930555555555553</v>
      </c>
    </row>
    <row r="1507" spans="1:19" x14ac:dyDescent="0.2">
      <c r="A1507" s="1" t="s">
        <v>188</v>
      </c>
      <c r="B1507" s="1" t="s">
        <v>35</v>
      </c>
      <c r="C1507" s="1" t="str">
        <f ca="1">VLOOKUP(RANDBETWEEN(1,13),Tablas!$N$7:$O$19,2,0)</f>
        <v>DRAGALINA</v>
      </c>
      <c r="D1507" s="1" t="s">
        <v>12</v>
      </c>
      <c r="E1507" s="1" t="s">
        <v>13</v>
      </c>
      <c r="F1507" s="1">
        <v>106</v>
      </c>
      <c r="G1507" s="1" t="s">
        <v>14</v>
      </c>
      <c r="H1507" s="1">
        <v>1420</v>
      </c>
      <c r="I1507" s="2">
        <f t="shared" ca="1" si="23"/>
        <v>43152</v>
      </c>
      <c r="J1507" s="1" t="str">
        <f ca="1">IFERROR(IF(YEAR(Tabla1[[#This Row],[FECHA EJEC.]])&gt;0,"CONFORME","STANDBY"),"PENDIENTE")</f>
        <v>PENDIENTE</v>
      </c>
      <c r="K1507" s="2" t="str">
        <f ca="1">IF(VLOOKUP(RANDBETWEEN(1,20),Tablas!$Q$6:$R$25,2,0)=0,"",Tabla1[[#This Row],[FECHA PROG.]]+VLOOKUP(RANDBETWEEN(1,20),Tablas!$Q$6:$R$25,2,0))</f>
        <v/>
      </c>
      <c r="L1507" s="7" t="str">
        <f ca="1">IF(Tabla1[[#This Row],[FECHA EJEC.]]="","",TIME(RANDBETWEEN(9,15),RANDBETWEEN(10,40),0))</f>
        <v/>
      </c>
      <c r="M1507" s="7" t="str">
        <f ca="1">IF(Tabla1[[#This Row],[FECHA EJEC.]]="","",Tabla1[[#This Row],[HORA INICIO]]+TIME(RANDBETWEEN(1,4),RANDBETWEEN(10,30),0))</f>
        <v/>
      </c>
      <c r="N1507" s="8" t="str">
        <f ca="1">IF(Tabla1[[#This Row],[FECHA EJEC.]]="","",HOUR(Tabla1[[#This Row],[HORA TERMINO]]-Tabla1[[#This Row],[HORA INICIO]])+MINUTE(Tabla1[[#This Row],[HORA TERMINO]]-Tabla1[[#This Row],[HORA INICIO]])/60)</f>
        <v/>
      </c>
      <c r="O1507" s="1" t="str">
        <f ca="1">IF(AND(K1507=I1507,J1507="CONFORME"),"FECHA CUMPLIDA",IF(J1507="STAND BY","STAND BY",IF(J1507=""," ",IF(Tabla1[[#This Row],[FECHA EJEC.]]="","PENDIENTE",CONCATENATE("RETRASO DE ",(K1507-I1507)," DIAS")))))</f>
        <v>PENDIENTE</v>
      </c>
      <c r="P1507" s="2" t="str">
        <f ca="1">VLOOKUP(MONTH(Tabla1[[#This Row],[FECHA PROG.]]),Tabla2[],2,0)</f>
        <v>Feb</v>
      </c>
      <c r="Q1507" s="1">
        <f ca="1">YEAR(Tabla1[[#This Row],[FECHA PROG.]])</f>
        <v>2018</v>
      </c>
      <c r="R1507" s="8">
        <f ca="1">360-SUMIFS(Tabla1[HORAS],Tabla1[MÁQUINA],Tabla1[[#This Row],[MÁQUINA]],Tabla1[AÑO],Tabla1[[#This Row],[AÑO]],Tabla1[MES],Tabla1[[#This Row],[MES]])</f>
        <v>353.41666666666669</v>
      </c>
      <c r="S1507" s="17">
        <f ca="1">Tabla1[[#This Row],[HORAS DISPONIBLES]]/360</f>
        <v>0.98171296296296306</v>
      </c>
    </row>
    <row r="1508" spans="1:19" x14ac:dyDescent="0.2">
      <c r="A1508" s="1" t="s">
        <v>188</v>
      </c>
      <c r="B1508" s="1" t="s">
        <v>35</v>
      </c>
      <c r="C1508" s="1" t="str">
        <f ca="1">VLOOKUP(RANDBETWEEN(1,13),Tablas!$N$7:$O$19,2,0)</f>
        <v>CARGADORA</v>
      </c>
      <c r="D1508" s="1" t="s">
        <v>12</v>
      </c>
      <c r="E1508" s="1" t="s">
        <v>18</v>
      </c>
      <c r="F1508" s="1">
        <v>106</v>
      </c>
      <c r="G1508" s="1" t="s">
        <v>55</v>
      </c>
      <c r="H1508" s="1">
        <v>1911</v>
      </c>
      <c r="I1508" s="2">
        <f t="shared" ca="1" si="23"/>
        <v>43525</v>
      </c>
      <c r="J1508" s="1" t="str">
        <f ca="1">IFERROR(IF(YEAR(Tabla1[[#This Row],[FECHA EJEC.]])&gt;0,"CONFORME","STANDBY"),"PENDIENTE")</f>
        <v>PENDIENTE</v>
      </c>
      <c r="K1508" s="2" t="str">
        <f ca="1">IF(VLOOKUP(RANDBETWEEN(1,20),Tablas!$Q$6:$R$25,2,0)=0,"",Tabla1[[#This Row],[FECHA PROG.]]+VLOOKUP(RANDBETWEEN(1,20),Tablas!$Q$6:$R$25,2,0))</f>
        <v/>
      </c>
      <c r="L1508" s="7" t="str">
        <f ca="1">IF(Tabla1[[#This Row],[FECHA EJEC.]]="","",TIME(RANDBETWEEN(9,15),RANDBETWEEN(10,40),0))</f>
        <v/>
      </c>
      <c r="M1508" s="7" t="str">
        <f ca="1">IF(Tabla1[[#This Row],[FECHA EJEC.]]="","",Tabla1[[#This Row],[HORA INICIO]]+TIME(RANDBETWEEN(1,4),RANDBETWEEN(10,30),0))</f>
        <v/>
      </c>
      <c r="N1508" s="8" t="str">
        <f ca="1">IF(Tabla1[[#This Row],[FECHA EJEC.]]="","",HOUR(Tabla1[[#This Row],[HORA TERMINO]]-Tabla1[[#This Row],[HORA INICIO]])+MINUTE(Tabla1[[#This Row],[HORA TERMINO]]-Tabla1[[#This Row],[HORA INICIO]])/60)</f>
        <v/>
      </c>
      <c r="O1508" s="1" t="str">
        <f ca="1">IF(AND(K1508=I1508,J1508="CONFORME"),"FECHA CUMPLIDA",IF(J1508="STAND BY","STAND BY",IF(J1508=""," ",IF(Tabla1[[#This Row],[FECHA EJEC.]]="","PENDIENTE",CONCATENATE("RETRASO DE ",(K1508-I1508)," DIAS")))))</f>
        <v>PENDIENTE</v>
      </c>
      <c r="P1508" s="2" t="str">
        <f ca="1">VLOOKUP(MONTH(Tabla1[[#This Row],[FECHA PROG.]]),Tabla2[],2,0)</f>
        <v>Mar</v>
      </c>
      <c r="Q1508" s="1">
        <f ca="1">YEAR(Tabla1[[#This Row],[FECHA PROG.]])</f>
        <v>2019</v>
      </c>
      <c r="R1508" s="8">
        <f ca="1">360-SUMIFS(Tabla1[HORAS],Tabla1[MÁQUINA],Tabla1[[#This Row],[MÁQUINA]],Tabla1[AÑO],Tabla1[[#This Row],[AÑO]],Tabla1[MES],Tabla1[[#This Row],[MES]])</f>
        <v>354.08333333333331</v>
      </c>
      <c r="S1508" s="17">
        <f ca="1">Tabla1[[#This Row],[HORAS DISPONIBLES]]/360</f>
        <v>0.98356481481481473</v>
      </c>
    </row>
    <row r="1509" spans="1:19" x14ac:dyDescent="0.2">
      <c r="A1509" s="1" t="s">
        <v>149</v>
      </c>
      <c r="B1509" s="1" t="s">
        <v>45</v>
      </c>
      <c r="C1509" s="1" t="str">
        <f ca="1">VLOOKUP(RANDBETWEEN(1,13),Tablas!$N$7:$O$19,2,0)</f>
        <v>MOTONIVELADORA</v>
      </c>
      <c r="D1509" s="1" t="s">
        <v>12</v>
      </c>
      <c r="E1509" s="1" t="s">
        <v>24</v>
      </c>
      <c r="F1509" s="1">
        <v>201</v>
      </c>
      <c r="G1509" s="1" t="s">
        <v>25</v>
      </c>
      <c r="H1509" s="1">
        <v>1168</v>
      </c>
      <c r="I1509" s="2">
        <f t="shared" ca="1" si="23"/>
        <v>43526</v>
      </c>
      <c r="J1509" s="1" t="str">
        <f ca="1">IFERROR(IF(YEAR(Tabla1[[#This Row],[FECHA EJEC.]])&gt;0,"CONFORME","STANDBY"),"PENDIENTE")</f>
        <v>PENDIENTE</v>
      </c>
      <c r="K1509" s="2" t="str">
        <f ca="1">IF(VLOOKUP(RANDBETWEEN(1,20),Tablas!$Q$6:$R$25,2,0)=0,"",Tabla1[[#This Row],[FECHA PROG.]]+VLOOKUP(RANDBETWEEN(1,20),Tablas!$Q$6:$R$25,2,0))</f>
        <v/>
      </c>
      <c r="L1509" s="7" t="str">
        <f ca="1">IF(Tabla1[[#This Row],[FECHA EJEC.]]="","",TIME(RANDBETWEEN(9,15),RANDBETWEEN(10,40),0))</f>
        <v/>
      </c>
      <c r="M1509" s="7" t="str">
        <f ca="1">IF(Tabla1[[#This Row],[FECHA EJEC.]]="","",Tabla1[[#This Row],[HORA INICIO]]+TIME(RANDBETWEEN(1,4),RANDBETWEEN(10,30),0))</f>
        <v/>
      </c>
      <c r="N1509" s="8" t="str">
        <f ca="1">IF(Tabla1[[#This Row],[FECHA EJEC.]]="","",HOUR(Tabla1[[#This Row],[HORA TERMINO]]-Tabla1[[#This Row],[HORA INICIO]])+MINUTE(Tabla1[[#This Row],[HORA TERMINO]]-Tabla1[[#This Row],[HORA INICIO]])/60)</f>
        <v/>
      </c>
      <c r="O1509" s="1" t="str">
        <f ca="1">IF(AND(K1509=I1509,J1509="CONFORME"),"FECHA CUMPLIDA",IF(J1509="STAND BY","STAND BY",IF(J1509=""," ",IF(Tabla1[[#This Row],[FECHA EJEC.]]="","PENDIENTE",CONCATENATE("RETRASO DE ",(K1509-I1509)," DIAS")))))</f>
        <v>PENDIENTE</v>
      </c>
      <c r="P1509" s="2" t="str">
        <f ca="1">VLOOKUP(MONTH(Tabla1[[#This Row],[FECHA PROG.]]),Tabla2[],2,0)</f>
        <v>Mar</v>
      </c>
      <c r="Q1509" s="1">
        <f ca="1">YEAR(Tabla1[[#This Row],[FECHA PROG.]])</f>
        <v>2019</v>
      </c>
      <c r="R1509" s="8">
        <f ca="1">360-SUMIFS(Tabla1[HORAS],Tabla1[MÁQUINA],Tabla1[[#This Row],[MÁQUINA]],Tabla1[AÑO],Tabla1[[#This Row],[AÑO]],Tabla1[MES],Tabla1[[#This Row],[MES]])</f>
        <v>357.7</v>
      </c>
      <c r="S1509" s="17">
        <f ca="1">Tabla1[[#This Row],[HORAS DISPONIBLES]]/360</f>
        <v>0.99361111111111111</v>
      </c>
    </row>
    <row r="1510" spans="1:19" x14ac:dyDescent="0.2">
      <c r="A1510" s="1" t="s">
        <v>139</v>
      </c>
      <c r="B1510" s="1" t="s">
        <v>28</v>
      </c>
      <c r="C1510" s="1" t="str">
        <f ca="1">VLOOKUP(RANDBETWEEN(1,13),Tablas!$N$7:$O$19,2,0)</f>
        <v>LAS VOLQUETAS</v>
      </c>
      <c r="D1510" s="1" t="s">
        <v>12</v>
      </c>
      <c r="E1510" s="1" t="s">
        <v>18</v>
      </c>
      <c r="F1510" s="1">
        <v>106</v>
      </c>
      <c r="G1510" s="1" t="s">
        <v>55</v>
      </c>
      <c r="H1510" s="1">
        <v>1911</v>
      </c>
      <c r="I1510" s="2">
        <f t="shared" ca="1" si="23"/>
        <v>43462</v>
      </c>
      <c r="J1510" s="1" t="str">
        <f ca="1">IFERROR(IF(YEAR(Tabla1[[#This Row],[FECHA EJEC.]])&gt;0,"CONFORME","STANDBY"),"PENDIENTE")</f>
        <v>CONFORME</v>
      </c>
      <c r="K1510" s="2">
        <f ca="1">IF(VLOOKUP(RANDBETWEEN(1,20),Tablas!$Q$6:$R$25,2,0)=0,"",Tabla1[[#This Row],[FECHA PROG.]]+VLOOKUP(RANDBETWEEN(1,20),Tablas!$Q$6:$R$25,2,0))</f>
        <v>43462</v>
      </c>
      <c r="L1510" s="7">
        <f ca="1">IF(Tabla1[[#This Row],[FECHA EJEC.]]="","",TIME(RANDBETWEEN(9,15),RANDBETWEEN(10,40),0))</f>
        <v>0.56527777777777777</v>
      </c>
      <c r="M1510" s="7">
        <f ca="1">IF(Tabla1[[#This Row],[FECHA EJEC.]]="","",Tabla1[[#This Row],[HORA INICIO]]+TIME(RANDBETWEEN(1,4),RANDBETWEEN(10,30),0))</f>
        <v>0.61875000000000002</v>
      </c>
      <c r="N1510" s="8">
        <f ca="1">IF(Tabla1[[#This Row],[FECHA EJEC.]]="","",HOUR(Tabla1[[#This Row],[HORA TERMINO]]-Tabla1[[#This Row],[HORA INICIO]])+MINUTE(Tabla1[[#This Row],[HORA TERMINO]]-Tabla1[[#This Row],[HORA INICIO]])/60)</f>
        <v>1.2833333333333332</v>
      </c>
      <c r="O1510" s="1" t="str">
        <f ca="1">IF(AND(K1510=I1510,J1510="CONFORME"),"FECHA CUMPLIDA",IF(J1510="STAND BY","STAND BY",IF(J1510=""," ",IF(Tabla1[[#This Row],[FECHA EJEC.]]="","PENDIENTE",CONCATENATE("RETRASO DE ",(K1510-I1510)," DIAS")))))</f>
        <v>FECHA CUMPLIDA</v>
      </c>
      <c r="P1510" s="2" t="str">
        <f ca="1">VLOOKUP(MONTH(Tabla1[[#This Row],[FECHA PROG.]]),Tabla2[],2,0)</f>
        <v>Dic</v>
      </c>
      <c r="Q1510" s="1">
        <f ca="1">YEAR(Tabla1[[#This Row],[FECHA PROG.]])</f>
        <v>2018</v>
      </c>
      <c r="R1510" s="8">
        <f ca="1">360-SUMIFS(Tabla1[HORAS],Tabla1[MÁQUINA],Tabla1[[#This Row],[MÁQUINA]],Tabla1[AÑO],Tabla1[[#This Row],[AÑO]],Tabla1[MES],Tabla1[[#This Row],[MES]])</f>
        <v>332.58333333333331</v>
      </c>
      <c r="S1510" s="17">
        <f ca="1">Tabla1[[#This Row],[HORAS DISPONIBLES]]/360</f>
        <v>0.92384259259259249</v>
      </c>
    </row>
    <row r="1511" spans="1:19" x14ac:dyDescent="0.2">
      <c r="A1511" s="1" t="s">
        <v>139</v>
      </c>
      <c r="B1511" s="1" t="s">
        <v>28</v>
      </c>
      <c r="C1511" s="1" t="str">
        <f ca="1">VLOOKUP(RANDBETWEEN(1,13),Tablas!$N$7:$O$19,2,0)</f>
        <v>RETROEXCAVADORA</v>
      </c>
      <c r="D1511" s="1" t="s">
        <v>12</v>
      </c>
      <c r="E1511" s="1" t="s">
        <v>13</v>
      </c>
      <c r="F1511" s="1">
        <v>106</v>
      </c>
      <c r="G1511" s="1" t="s">
        <v>29</v>
      </c>
      <c r="H1511" s="1">
        <v>908</v>
      </c>
      <c r="I1511" s="2">
        <f t="shared" ca="1" si="23"/>
        <v>43151</v>
      </c>
      <c r="J1511" s="1" t="str">
        <f ca="1">IFERROR(IF(YEAR(Tabla1[[#This Row],[FECHA EJEC.]])&gt;0,"CONFORME","STANDBY"),"PENDIENTE")</f>
        <v>CONFORME</v>
      </c>
      <c r="K1511" s="2">
        <f ca="1">IF(VLOOKUP(RANDBETWEEN(1,20),Tablas!$Q$6:$R$25,2,0)=0,"",Tabla1[[#This Row],[FECHA PROG.]]+VLOOKUP(RANDBETWEEN(1,20),Tablas!$Q$6:$R$25,2,0))</f>
        <v>43153</v>
      </c>
      <c r="L1511" s="7">
        <f ca="1">IF(Tabla1[[#This Row],[FECHA EJEC.]]="","",TIME(RANDBETWEEN(9,15),RANDBETWEEN(10,40),0))</f>
        <v>0.47361111111111109</v>
      </c>
      <c r="M1511" s="7">
        <f ca="1">IF(Tabla1[[#This Row],[FECHA EJEC.]]="","",Tabla1[[#This Row],[HORA INICIO]]+TIME(RANDBETWEEN(1,4),RANDBETWEEN(10,30),0))</f>
        <v>0.65</v>
      </c>
      <c r="N1511" s="8">
        <f ca="1">IF(Tabla1[[#This Row],[FECHA EJEC.]]="","",HOUR(Tabla1[[#This Row],[HORA TERMINO]]-Tabla1[[#This Row],[HORA INICIO]])+MINUTE(Tabla1[[#This Row],[HORA TERMINO]]-Tabla1[[#This Row],[HORA INICIO]])/60)</f>
        <v>4.2333333333333334</v>
      </c>
      <c r="O1511" s="1" t="str">
        <f ca="1">IF(AND(K1511=I1511,J1511="CONFORME"),"FECHA CUMPLIDA",IF(J1511="STAND BY","STAND BY",IF(J1511=""," ",IF(Tabla1[[#This Row],[FECHA EJEC.]]="","PENDIENTE",CONCATENATE("RETRASO DE ",(K1511-I1511)," DIAS")))))</f>
        <v>RETRASO DE 2 DIAS</v>
      </c>
      <c r="P1511" s="2" t="str">
        <f ca="1">VLOOKUP(MONTH(Tabla1[[#This Row],[FECHA PROG.]]),Tabla2[],2,0)</f>
        <v>Feb</v>
      </c>
      <c r="Q1511" s="1">
        <f ca="1">YEAR(Tabla1[[#This Row],[FECHA PROG.]])</f>
        <v>2018</v>
      </c>
      <c r="R1511" s="8">
        <f ca="1">360-SUMIFS(Tabla1[HORAS],Tabla1[MÁQUINA],Tabla1[[#This Row],[MÁQUINA]],Tabla1[AÑO],Tabla1[[#This Row],[AÑO]],Tabla1[MES],Tabla1[[#This Row],[MES]])</f>
        <v>318.2</v>
      </c>
      <c r="S1511" s="17">
        <f ca="1">Tabla1[[#This Row],[HORAS DISPONIBLES]]/360</f>
        <v>0.88388888888888884</v>
      </c>
    </row>
    <row r="1512" spans="1:19" x14ac:dyDescent="0.2">
      <c r="A1512" s="1" t="s">
        <v>136</v>
      </c>
      <c r="B1512" s="1" t="s">
        <v>20</v>
      </c>
      <c r="C1512" s="1" t="str">
        <f ca="1">VLOOKUP(RANDBETWEEN(1,13),Tablas!$N$7:$O$19,2,0)</f>
        <v>DRAGALINA</v>
      </c>
      <c r="D1512" s="1" t="s">
        <v>12</v>
      </c>
      <c r="E1512" s="1" t="s">
        <v>21</v>
      </c>
      <c r="F1512" s="1">
        <v>106</v>
      </c>
      <c r="G1512" s="1" t="s">
        <v>14</v>
      </c>
      <c r="H1512" s="1">
        <v>1420</v>
      </c>
      <c r="I1512" s="2">
        <f t="shared" ca="1" si="23"/>
        <v>43203</v>
      </c>
      <c r="J1512" s="1" t="str">
        <f ca="1">IFERROR(IF(YEAR(Tabla1[[#This Row],[FECHA EJEC.]])&gt;0,"CONFORME","STANDBY"),"PENDIENTE")</f>
        <v>PENDIENTE</v>
      </c>
      <c r="K1512" s="2" t="str">
        <f ca="1">IF(VLOOKUP(RANDBETWEEN(1,20),Tablas!$Q$6:$R$25,2,0)=0,"",Tabla1[[#This Row],[FECHA PROG.]]+VLOOKUP(RANDBETWEEN(1,20),Tablas!$Q$6:$R$25,2,0))</f>
        <v/>
      </c>
      <c r="L1512" s="7" t="str">
        <f ca="1">IF(Tabla1[[#This Row],[FECHA EJEC.]]="","",TIME(RANDBETWEEN(9,15),RANDBETWEEN(10,40),0))</f>
        <v/>
      </c>
      <c r="M1512" s="7" t="str">
        <f ca="1">IF(Tabla1[[#This Row],[FECHA EJEC.]]="","",Tabla1[[#This Row],[HORA INICIO]]+TIME(RANDBETWEEN(1,4),RANDBETWEEN(10,30),0))</f>
        <v/>
      </c>
      <c r="N1512" s="8" t="str">
        <f ca="1">IF(Tabla1[[#This Row],[FECHA EJEC.]]="","",HOUR(Tabla1[[#This Row],[HORA TERMINO]]-Tabla1[[#This Row],[HORA INICIO]])+MINUTE(Tabla1[[#This Row],[HORA TERMINO]]-Tabla1[[#This Row],[HORA INICIO]])/60)</f>
        <v/>
      </c>
      <c r="O1512" s="1" t="str">
        <f ca="1">IF(AND(K1512=I1512,J1512="CONFORME"),"FECHA CUMPLIDA",IF(J1512="STAND BY","STAND BY",IF(J1512=""," ",IF(Tabla1[[#This Row],[FECHA EJEC.]]="","PENDIENTE",CONCATENATE("RETRASO DE ",(K1512-I1512)," DIAS")))))</f>
        <v>PENDIENTE</v>
      </c>
      <c r="P1512" s="2" t="str">
        <f ca="1">VLOOKUP(MONTH(Tabla1[[#This Row],[FECHA PROG.]]),Tabla2[],2,0)</f>
        <v>Abr</v>
      </c>
      <c r="Q1512" s="1">
        <f ca="1">YEAR(Tabla1[[#This Row],[FECHA PROG.]])</f>
        <v>2018</v>
      </c>
      <c r="R1512" s="8">
        <f ca="1">360-SUMIFS(Tabla1[HORAS],Tabla1[MÁQUINA],Tabla1[[#This Row],[MÁQUINA]],Tabla1[AÑO],Tabla1[[#This Row],[AÑO]],Tabla1[MES],Tabla1[[#This Row],[MES]])</f>
        <v>351.16666666666669</v>
      </c>
      <c r="S1512" s="17">
        <f ca="1">Tabla1[[#This Row],[HORAS DISPONIBLES]]/360</f>
        <v>0.97546296296296298</v>
      </c>
    </row>
    <row r="1513" spans="1:19" x14ac:dyDescent="0.2">
      <c r="A1513" s="1" t="s">
        <v>149</v>
      </c>
      <c r="B1513" s="1" t="s">
        <v>45</v>
      </c>
      <c r="C1513" s="1" t="str">
        <f ca="1">VLOOKUP(RANDBETWEEN(1,13),Tablas!$N$7:$O$19,2,0)</f>
        <v>EXCAVADORA</v>
      </c>
      <c r="D1513" s="1" t="s">
        <v>12</v>
      </c>
      <c r="E1513" s="1" t="s">
        <v>24</v>
      </c>
      <c r="F1513" s="1">
        <v>201</v>
      </c>
      <c r="G1513" s="1" t="s">
        <v>25</v>
      </c>
      <c r="H1513" s="1">
        <v>1168</v>
      </c>
      <c r="I1513" s="2">
        <f t="shared" ca="1" si="23"/>
        <v>43425</v>
      </c>
      <c r="J1513" s="1" t="str">
        <f ca="1">IFERROR(IF(YEAR(Tabla1[[#This Row],[FECHA EJEC.]])&gt;0,"CONFORME","STANDBY"),"PENDIENTE")</f>
        <v>CONFORME</v>
      </c>
      <c r="K1513" s="2">
        <f ca="1">IF(VLOOKUP(RANDBETWEEN(1,20),Tablas!$Q$6:$R$25,2,0)=0,"",Tabla1[[#This Row],[FECHA PROG.]]+VLOOKUP(RANDBETWEEN(1,20),Tablas!$Q$6:$R$25,2,0))</f>
        <v>43425</v>
      </c>
      <c r="L1513" s="7">
        <f ca="1">IF(Tabla1[[#This Row],[FECHA EJEC.]]="","",TIME(RANDBETWEEN(9,15),RANDBETWEEN(10,40),0))</f>
        <v>0.6381944444444444</v>
      </c>
      <c r="M1513" s="7">
        <f ca="1">IF(Tabla1[[#This Row],[FECHA EJEC.]]="","",Tabla1[[#This Row],[HORA INICIO]]+TIME(RANDBETWEEN(1,4),RANDBETWEEN(10,30),0))</f>
        <v>0.77569444444444446</v>
      </c>
      <c r="N1513" s="8">
        <f ca="1">IF(Tabla1[[#This Row],[FECHA EJEC.]]="","",HOUR(Tabla1[[#This Row],[HORA TERMINO]]-Tabla1[[#This Row],[HORA INICIO]])+MINUTE(Tabla1[[#This Row],[HORA TERMINO]]-Tabla1[[#This Row],[HORA INICIO]])/60)</f>
        <v>3.3</v>
      </c>
      <c r="O1513" s="1" t="str">
        <f ca="1">IF(AND(K1513=I1513,J1513="CONFORME"),"FECHA CUMPLIDA",IF(J1513="STAND BY","STAND BY",IF(J1513=""," ",IF(Tabla1[[#This Row],[FECHA EJEC.]]="","PENDIENTE",CONCATENATE("RETRASO DE ",(K1513-I1513)," DIAS")))))</f>
        <v>FECHA CUMPLIDA</v>
      </c>
      <c r="P1513" s="2" t="str">
        <f ca="1">VLOOKUP(MONTH(Tabla1[[#This Row],[FECHA PROG.]]),Tabla2[],2,0)</f>
        <v>Nov</v>
      </c>
      <c r="Q1513" s="1">
        <f ca="1">YEAR(Tabla1[[#This Row],[FECHA PROG.]])</f>
        <v>2018</v>
      </c>
      <c r="R1513" s="8">
        <f ca="1">360-SUMIFS(Tabla1[HORAS],Tabla1[MÁQUINA],Tabla1[[#This Row],[MÁQUINA]],Tabla1[AÑO],Tabla1[[#This Row],[AÑO]],Tabla1[MES],Tabla1[[#This Row],[MES]])</f>
        <v>347.83333333333331</v>
      </c>
      <c r="S1513" s="17">
        <f ca="1">Tabla1[[#This Row],[HORAS DISPONIBLES]]/360</f>
        <v>0.96620370370370368</v>
      </c>
    </row>
    <row r="1514" spans="1:19" x14ac:dyDescent="0.2">
      <c r="A1514" s="1" t="s">
        <v>141</v>
      </c>
      <c r="B1514" s="1" t="s">
        <v>50</v>
      </c>
      <c r="C1514" s="1" t="str">
        <f ca="1">VLOOKUP(RANDBETWEEN(1,13),Tablas!$N$7:$O$19,2,0)</f>
        <v>DRAGALINA</v>
      </c>
      <c r="D1514" s="1" t="s">
        <v>12</v>
      </c>
      <c r="E1514" s="1" t="s">
        <v>13</v>
      </c>
      <c r="F1514" s="1">
        <v>107</v>
      </c>
      <c r="G1514" s="1" t="s">
        <v>14</v>
      </c>
      <c r="H1514" s="1">
        <v>1420</v>
      </c>
      <c r="I1514" s="2">
        <f t="shared" ca="1" si="23"/>
        <v>43327</v>
      </c>
      <c r="J1514" s="1" t="str">
        <f ca="1">IFERROR(IF(YEAR(Tabla1[[#This Row],[FECHA EJEC.]])&gt;0,"CONFORME","STANDBY"),"PENDIENTE")</f>
        <v>CONFORME</v>
      </c>
      <c r="K1514" s="2">
        <f ca="1">IF(VLOOKUP(RANDBETWEEN(1,20),Tablas!$Q$6:$R$25,2,0)=0,"",Tabla1[[#This Row],[FECHA PROG.]]+VLOOKUP(RANDBETWEEN(1,20),Tablas!$Q$6:$R$25,2,0))</f>
        <v>43331</v>
      </c>
      <c r="L1514" s="7">
        <f ca="1">IF(Tabla1[[#This Row],[FECHA EJEC.]]="","",TIME(RANDBETWEEN(9,15),RANDBETWEEN(10,40),0))</f>
        <v>0.43819444444444444</v>
      </c>
      <c r="M1514" s="7">
        <f ca="1">IF(Tabla1[[#This Row],[FECHA EJEC.]]="","",Tabla1[[#This Row],[HORA INICIO]]+TIME(RANDBETWEEN(1,4),RANDBETWEEN(10,30),0))</f>
        <v>0.49236111111111114</v>
      </c>
      <c r="N1514" s="8">
        <f ca="1">IF(Tabla1[[#This Row],[FECHA EJEC.]]="","",HOUR(Tabla1[[#This Row],[HORA TERMINO]]-Tabla1[[#This Row],[HORA INICIO]])+MINUTE(Tabla1[[#This Row],[HORA TERMINO]]-Tabla1[[#This Row],[HORA INICIO]])/60)</f>
        <v>1.3</v>
      </c>
      <c r="O1514" s="1" t="str">
        <f ca="1">IF(AND(K1514=I1514,J1514="CONFORME"),"FECHA CUMPLIDA",IF(J1514="STAND BY","STAND BY",IF(J1514=""," ",IF(Tabla1[[#This Row],[FECHA EJEC.]]="","PENDIENTE",CONCATENATE("RETRASO DE ",(K1514-I1514)," DIAS")))))</f>
        <v>RETRASO DE 4 DIAS</v>
      </c>
      <c r="P1514" s="2" t="str">
        <f ca="1">VLOOKUP(MONTH(Tabla1[[#This Row],[FECHA PROG.]]),Tabla2[],2,0)</f>
        <v>Ago</v>
      </c>
      <c r="Q1514" s="1">
        <f ca="1">YEAR(Tabla1[[#This Row],[FECHA PROG.]])</f>
        <v>2018</v>
      </c>
      <c r="R1514" s="8">
        <f ca="1">360-SUMIFS(Tabla1[HORAS],Tabla1[MÁQUINA],Tabla1[[#This Row],[MÁQUINA]],Tabla1[AÑO],Tabla1[[#This Row],[AÑO]],Tabla1[MES],Tabla1[[#This Row],[MES]])</f>
        <v>345.85</v>
      </c>
      <c r="S1514" s="17">
        <f ca="1">Tabla1[[#This Row],[HORAS DISPONIBLES]]/360</f>
        <v>0.96069444444444452</v>
      </c>
    </row>
    <row r="1515" spans="1:19" x14ac:dyDescent="0.2">
      <c r="A1515" s="1" t="s">
        <v>154</v>
      </c>
      <c r="B1515" s="1" t="s">
        <v>61</v>
      </c>
      <c r="C1515" s="1" t="str">
        <f ca="1">VLOOKUP(RANDBETWEEN(1,13),Tablas!$N$7:$O$19,2,0)</f>
        <v>RETROEXCAVADORA</v>
      </c>
      <c r="E1515" s="1" t="s">
        <v>18</v>
      </c>
      <c r="F1515" s="1">
        <v>107</v>
      </c>
      <c r="G1515" s="1" t="s">
        <v>106</v>
      </c>
      <c r="H1515" s="1">
        <v>1911</v>
      </c>
      <c r="I1515" s="2">
        <f t="shared" ca="1" si="23"/>
        <v>43290</v>
      </c>
      <c r="J1515" s="1" t="str">
        <f ca="1">IFERROR(IF(YEAR(Tabla1[[#This Row],[FECHA EJEC.]])&gt;0,"CONFORME","STANDBY"),"PENDIENTE")</f>
        <v>CONFORME</v>
      </c>
      <c r="K1515" s="2">
        <f ca="1">IF(VLOOKUP(RANDBETWEEN(1,20),Tablas!$Q$6:$R$25,2,0)=0,"",Tabla1[[#This Row],[FECHA PROG.]]+VLOOKUP(RANDBETWEEN(1,20),Tablas!$Q$6:$R$25,2,0))</f>
        <v>43291</v>
      </c>
      <c r="L1515" s="7">
        <f ca="1">IF(Tabla1[[#This Row],[FECHA EJEC.]]="","",TIME(RANDBETWEEN(9,15),RANDBETWEEN(10,40),0))</f>
        <v>0.4861111111111111</v>
      </c>
      <c r="M1515" s="7">
        <f ca="1">IF(Tabla1[[#This Row],[FECHA EJEC.]]="","",Tabla1[[#This Row],[HORA INICIO]]+TIME(RANDBETWEEN(1,4),RANDBETWEEN(10,30),0))</f>
        <v>0.62638888888888888</v>
      </c>
      <c r="N1515" s="8">
        <f ca="1">IF(Tabla1[[#This Row],[FECHA EJEC.]]="","",HOUR(Tabla1[[#This Row],[HORA TERMINO]]-Tabla1[[#This Row],[HORA INICIO]])+MINUTE(Tabla1[[#This Row],[HORA TERMINO]]-Tabla1[[#This Row],[HORA INICIO]])/60)</f>
        <v>3.3666666666666667</v>
      </c>
      <c r="O1515" s="1" t="str">
        <f ca="1">IF(AND(K1515=I1515,J1515="CONFORME"),"FECHA CUMPLIDA",IF(J1515="STAND BY","STAND BY",IF(J1515=""," ",IF(Tabla1[[#This Row],[FECHA EJEC.]]="","PENDIENTE",CONCATENATE("RETRASO DE ",(K1515-I1515)," DIAS")))))</f>
        <v>RETRASO DE 1 DIAS</v>
      </c>
      <c r="P1515" s="2" t="str">
        <f ca="1">VLOOKUP(MONTH(Tabla1[[#This Row],[FECHA PROG.]]),Tabla2[],2,0)</f>
        <v>Jul</v>
      </c>
      <c r="Q1515" s="1">
        <f ca="1">YEAR(Tabla1[[#This Row],[FECHA PROG.]])</f>
        <v>2018</v>
      </c>
      <c r="R1515" s="8">
        <f ca="1">360-SUMIFS(Tabla1[HORAS],Tabla1[MÁQUINA],Tabla1[[#This Row],[MÁQUINA]],Tabla1[AÑO],Tabla1[[#This Row],[AÑO]],Tabla1[MES],Tabla1[[#This Row],[MES]])</f>
        <v>347.18333333333334</v>
      </c>
      <c r="S1515" s="17">
        <f ca="1">Tabla1[[#This Row],[HORAS DISPONIBLES]]/360</f>
        <v>0.96439814814814817</v>
      </c>
    </row>
    <row r="1516" spans="1:19" x14ac:dyDescent="0.2">
      <c r="A1516" s="1" t="s">
        <v>139</v>
      </c>
      <c r="B1516" s="1" t="s">
        <v>32</v>
      </c>
      <c r="C1516" s="1" t="str">
        <f ca="1">VLOOKUP(RANDBETWEEN(1,13),Tablas!$N$7:$O$19,2,0)</f>
        <v>CARGADORA</v>
      </c>
      <c r="D1516" s="1" t="s">
        <v>12</v>
      </c>
      <c r="E1516" s="1" t="s">
        <v>13</v>
      </c>
      <c r="F1516" s="1">
        <v>106</v>
      </c>
      <c r="G1516" s="1" t="s">
        <v>29</v>
      </c>
      <c r="H1516" s="1">
        <v>908</v>
      </c>
      <c r="I1516" s="2">
        <f t="shared" ca="1" si="23"/>
        <v>43340</v>
      </c>
      <c r="J1516" s="1" t="str">
        <f ca="1">IFERROR(IF(YEAR(Tabla1[[#This Row],[FECHA EJEC.]])&gt;0,"CONFORME","STANDBY"),"PENDIENTE")</f>
        <v>CONFORME</v>
      </c>
      <c r="K1516" s="2">
        <f ca="1">IF(VLOOKUP(RANDBETWEEN(1,20),Tablas!$Q$6:$R$25,2,0)=0,"",Tabla1[[#This Row],[FECHA PROG.]]+VLOOKUP(RANDBETWEEN(1,20),Tablas!$Q$6:$R$25,2,0))</f>
        <v>43343</v>
      </c>
      <c r="L1516" s="7">
        <f ca="1">IF(Tabla1[[#This Row],[FECHA EJEC.]]="","",TIME(RANDBETWEEN(9,15),RANDBETWEEN(10,40),0))</f>
        <v>0.47013888888888888</v>
      </c>
      <c r="M1516" s="7">
        <f ca="1">IF(Tabla1[[#This Row],[FECHA EJEC.]]="","",Tabla1[[#This Row],[HORA INICIO]]+TIME(RANDBETWEEN(1,4),RANDBETWEEN(10,30),0))</f>
        <v>0.61111111111111116</v>
      </c>
      <c r="N1516" s="8">
        <f ca="1">IF(Tabla1[[#This Row],[FECHA EJEC.]]="","",HOUR(Tabla1[[#This Row],[HORA TERMINO]]-Tabla1[[#This Row],[HORA INICIO]])+MINUTE(Tabla1[[#This Row],[HORA TERMINO]]-Tabla1[[#This Row],[HORA INICIO]])/60)</f>
        <v>3.3833333333333333</v>
      </c>
      <c r="O1516" s="1" t="str">
        <f ca="1">IF(AND(K1516=I1516,J1516="CONFORME"),"FECHA CUMPLIDA",IF(J1516="STAND BY","STAND BY",IF(J1516=""," ",IF(Tabla1[[#This Row],[FECHA EJEC.]]="","PENDIENTE",CONCATENATE("RETRASO DE ",(K1516-I1516)," DIAS")))))</f>
        <v>RETRASO DE 3 DIAS</v>
      </c>
      <c r="P1516" s="2" t="str">
        <f ca="1">VLOOKUP(MONTH(Tabla1[[#This Row],[FECHA PROG.]]),Tabla2[],2,0)</f>
        <v>Ago</v>
      </c>
      <c r="Q1516" s="1">
        <f ca="1">YEAR(Tabla1[[#This Row],[FECHA PROG.]])</f>
        <v>2018</v>
      </c>
      <c r="R1516" s="8">
        <f ca="1">360-SUMIFS(Tabla1[HORAS],Tabla1[MÁQUINA],Tabla1[[#This Row],[MÁQUINA]],Tabla1[AÑO],Tabla1[[#This Row],[AÑO]],Tabla1[MES],Tabla1[[#This Row],[MES]])</f>
        <v>310.93333333333334</v>
      </c>
      <c r="S1516" s="17">
        <f ca="1">Tabla1[[#This Row],[HORAS DISPONIBLES]]/360</f>
        <v>0.86370370370370375</v>
      </c>
    </row>
    <row r="1517" spans="1:19" x14ac:dyDescent="0.2">
      <c r="A1517" s="1" t="s">
        <v>139</v>
      </c>
      <c r="B1517" s="1" t="s">
        <v>32</v>
      </c>
      <c r="C1517" s="1" t="str">
        <f ca="1">VLOOKUP(RANDBETWEEN(1,13),Tablas!$N$7:$O$19,2,0)</f>
        <v>LAS VOLQUETAS</v>
      </c>
      <c r="D1517" s="1" t="s">
        <v>12</v>
      </c>
      <c r="E1517" s="1" t="s">
        <v>18</v>
      </c>
      <c r="F1517" s="1">
        <v>106</v>
      </c>
      <c r="G1517" s="1" t="s">
        <v>55</v>
      </c>
      <c r="H1517" s="1">
        <v>1911</v>
      </c>
      <c r="I1517" s="2">
        <f t="shared" ca="1" si="23"/>
        <v>43282</v>
      </c>
      <c r="J1517" s="1" t="str">
        <f ca="1">IFERROR(IF(YEAR(Tabla1[[#This Row],[FECHA EJEC.]])&gt;0,"CONFORME","STANDBY"),"PENDIENTE")</f>
        <v>CONFORME</v>
      </c>
      <c r="K1517" s="2">
        <f ca="1">IF(VLOOKUP(RANDBETWEEN(1,20),Tablas!$Q$6:$R$25,2,0)=0,"",Tabla1[[#This Row],[FECHA PROG.]]+VLOOKUP(RANDBETWEEN(1,20),Tablas!$Q$6:$R$25,2,0))</f>
        <v>43285</v>
      </c>
      <c r="L1517" s="7">
        <f ca="1">IF(Tabla1[[#This Row],[FECHA EJEC.]]="","",TIME(RANDBETWEEN(9,15),RANDBETWEEN(10,40),0))</f>
        <v>0.46736111111111112</v>
      </c>
      <c r="M1517" s="7">
        <f ca="1">IF(Tabla1[[#This Row],[FECHA EJEC.]]="","",Tabla1[[#This Row],[HORA INICIO]]+TIME(RANDBETWEEN(1,4),RANDBETWEEN(10,30),0))</f>
        <v>0.52847222222222223</v>
      </c>
      <c r="N1517" s="8">
        <f ca="1">IF(Tabla1[[#This Row],[FECHA EJEC.]]="","",HOUR(Tabla1[[#This Row],[HORA TERMINO]]-Tabla1[[#This Row],[HORA INICIO]])+MINUTE(Tabla1[[#This Row],[HORA TERMINO]]-Tabla1[[#This Row],[HORA INICIO]])/60)</f>
        <v>1.4666666666666668</v>
      </c>
      <c r="O1517" s="1" t="str">
        <f ca="1">IF(AND(K1517=I1517,J1517="CONFORME"),"FECHA CUMPLIDA",IF(J1517="STAND BY","STAND BY",IF(J1517=""," ",IF(Tabla1[[#This Row],[FECHA EJEC.]]="","PENDIENTE",CONCATENATE("RETRASO DE ",(K1517-I1517)," DIAS")))))</f>
        <v>RETRASO DE 3 DIAS</v>
      </c>
      <c r="P1517" s="2" t="str">
        <f ca="1">VLOOKUP(MONTH(Tabla1[[#This Row],[FECHA PROG.]]),Tabla2[],2,0)</f>
        <v>Jul</v>
      </c>
      <c r="Q1517" s="1">
        <f ca="1">YEAR(Tabla1[[#This Row],[FECHA PROG.]])</f>
        <v>2018</v>
      </c>
      <c r="R1517" s="8">
        <f ca="1">360-SUMIFS(Tabla1[HORAS],Tabla1[MÁQUINA],Tabla1[[#This Row],[MÁQUINA]],Tabla1[AÑO],Tabla1[[#This Row],[AÑO]],Tabla1[MES],Tabla1[[#This Row],[MES]])</f>
        <v>332.75</v>
      </c>
      <c r="S1517" s="17">
        <f ca="1">Tabla1[[#This Row],[HORAS DISPONIBLES]]/360</f>
        <v>0.9243055555555556</v>
      </c>
    </row>
    <row r="1518" spans="1:19" x14ac:dyDescent="0.2">
      <c r="A1518" s="1" t="s">
        <v>147</v>
      </c>
      <c r="B1518" s="1" t="s">
        <v>42</v>
      </c>
      <c r="C1518" s="1" t="str">
        <f ca="1">VLOOKUP(RANDBETWEEN(1,13),Tablas!$N$7:$O$19,2,0)</f>
        <v>ESCREPA</v>
      </c>
      <c r="D1518" s="1" t="s">
        <v>12</v>
      </c>
      <c r="E1518" s="1" t="s">
        <v>21</v>
      </c>
      <c r="F1518" s="1">
        <v>106</v>
      </c>
      <c r="G1518" s="1" t="s">
        <v>14</v>
      </c>
      <c r="H1518" s="1">
        <v>2171</v>
      </c>
      <c r="I1518" s="2">
        <f t="shared" ca="1" si="23"/>
        <v>43531</v>
      </c>
      <c r="J1518" s="1" t="str">
        <f ca="1">IFERROR(IF(YEAR(Tabla1[[#This Row],[FECHA EJEC.]])&gt;0,"CONFORME","STANDBY"),"PENDIENTE")</f>
        <v>PENDIENTE</v>
      </c>
      <c r="K1518" s="2" t="str">
        <f ca="1">IF(VLOOKUP(RANDBETWEEN(1,20),Tablas!$Q$6:$R$25,2,0)=0,"",Tabla1[[#This Row],[FECHA PROG.]]+VLOOKUP(RANDBETWEEN(1,20),Tablas!$Q$6:$R$25,2,0))</f>
        <v/>
      </c>
      <c r="L1518" s="7" t="str">
        <f ca="1">IF(Tabla1[[#This Row],[FECHA EJEC.]]="","",TIME(RANDBETWEEN(9,15),RANDBETWEEN(10,40),0))</f>
        <v/>
      </c>
      <c r="M1518" s="7" t="str">
        <f ca="1">IF(Tabla1[[#This Row],[FECHA EJEC.]]="","",Tabla1[[#This Row],[HORA INICIO]]+TIME(RANDBETWEEN(1,4),RANDBETWEEN(10,30),0))</f>
        <v/>
      </c>
      <c r="N1518" s="8" t="str">
        <f ca="1">IF(Tabla1[[#This Row],[FECHA EJEC.]]="","",HOUR(Tabla1[[#This Row],[HORA TERMINO]]-Tabla1[[#This Row],[HORA INICIO]])+MINUTE(Tabla1[[#This Row],[HORA TERMINO]]-Tabla1[[#This Row],[HORA INICIO]])/60)</f>
        <v/>
      </c>
      <c r="O1518" s="1" t="str">
        <f ca="1">IF(AND(K1518=I1518,J1518="CONFORME"),"FECHA CUMPLIDA",IF(J1518="STAND BY","STAND BY",IF(J1518=""," ",IF(Tabla1[[#This Row],[FECHA EJEC.]]="","PENDIENTE",CONCATENATE("RETRASO DE ",(K1518-I1518)," DIAS")))))</f>
        <v>PENDIENTE</v>
      </c>
      <c r="P1518" s="2" t="str">
        <f ca="1">VLOOKUP(MONTH(Tabla1[[#This Row],[FECHA PROG.]]),Tabla2[],2,0)</f>
        <v>Mar</v>
      </c>
      <c r="Q1518" s="1">
        <f ca="1">YEAR(Tabla1[[#This Row],[FECHA PROG.]])</f>
        <v>2019</v>
      </c>
      <c r="R1518" s="8">
        <f ca="1">360-SUMIFS(Tabla1[HORAS],Tabla1[MÁQUINA],Tabla1[[#This Row],[MÁQUINA]],Tabla1[AÑO],Tabla1[[#This Row],[AÑO]],Tabla1[MES],Tabla1[[#This Row],[MES]])</f>
        <v>358.75</v>
      </c>
      <c r="S1518" s="17">
        <f ca="1">Tabla1[[#This Row],[HORAS DISPONIBLES]]/360</f>
        <v>0.99652777777777779</v>
      </c>
    </row>
    <row r="1519" spans="1:19" x14ac:dyDescent="0.2">
      <c r="A1519" s="1" t="s">
        <v>150</v>
      </c>
      <c r="B1519" s="1" t="s">
        <v>46</v>
      </c>
      <c r="C1519" s="1" t="str">
        <f ca="1">VLOOKUP(RANDBETWEEN(1,13),Tablas!$N$7:$O$19,2,0)</f>
        <v>EXCAVADORA</v>
      </c>
      <c r="D1519" s="1" t="s">
        <v>12</v>
      </c>
      <c r="E1519" s="1" t="s">
        <v>24</v>
      </c>
      <c r="F1519" s="1">
        <v>201</v>
      </c>
      <c r="G1519" s="1" t="s">
        <v>25</v>
      </c>
      <c r="H1519" s="1">
        <v>1168</v>
      </c>
      <c r="I1519" s="2">
        <f t="shared" ca="1" si="23"/>
        <v>43162</v>
      </c>
      <c r="J1519" s="1" t="str">
        <f ca="1">IFERROR(IF(YEAR(Tabla1[[#This Row],[FECHA EJEC.]])&gt;0,"CONFORME","STANDBY"),"PENDIENTE")</f>
        <v>CONFORME</v>
      </c>
      <c r="K1519" s="2">
        <f ca="1">IF(VLOOKUP(RANDBETWEEN(1,20),Tablas!$Q$6:$R$25,2,0)=0,"",Tabla1[[#This Row],[FECHA PROG.]]+VLOOKUP(RANDBETWEEN(1,20),Tablas!$Q$6:$R$25,2,0))</f>
        <v>43166</v>
      </c>
      <c r="L1519" s="7">
        <f ca="1">IF(Tabla1[[#This Row],[FECHA EJEC.]]="","",TIME(RANDBETWEEN(9,15),RANDBETWEEN(10,40),0))</f>
        <v>0.52361111111111114</v>
      </c>
      <c r="M1519" s="7">
        <f ca="1">IF(Tabla1[[#This Row],[FECHA EJEC.]]="","",Tabla1[[#This Row],[HORA INICIO]]+TIME(RANDBETWEEN(1,4),RANDBETWEEN(10,30),0))</f>
        <v>0.57430555555555562</v>
      </c>
      <c r="N1519" s="8">
        <f ca="1">IF(Tabla1[[#This Row],[FECHA EJEC.]]="","",HOUR(Tabla1[[#This Row],[HORA TERMINO]]-Tabla1[[#This Row],[HORA INICIO]])+MINUTE(Tabla1[[#This Row],[HORA TERMINO]]-Tabla1[[#This Row],[HORA INICIO]])/60)</f>
        <v>1.2166666666666668</v>
      </c>
      <c r="O1519" s="1" t="str">
        <f ca="1">IF(AND(K1519=I1519,J1519="CONFORME"),"FECHA CUMPLIDA",IF(J1519="STAND BY","STAND BY",IF(J1519=""," ",IF(Tabla1[[#This Row],[FECHA EJEC.]]="","PENDIENTE",CONCATENATE("RETRASO DE ",(K1519-I1519)," DIAS")))))</f>
        <v>RETRASO DE 4 DIAS</v>
      </c>
      <c r="P1519" s="2" t="str">
        <f ca="1">VLOOKUP(MONTH(Tabla1[[#This Row],[FECHA PROG.]]),Tabla2[],2,0)</f>
        <v>Mar</v>
      </c>
      <c r="Q1519" s="1">
        <f ca="1">YEAR(Tabla1[[#This Row],[FECHA PROG.]])</f>
        <v>2018</v>
      </c>
      <c r="R1519" s="8">
        <f ca="1">360-SUMIFS(Tabla1[HORAS],Tabla1[MÁQUINA],Tabla1[[#This Row],[MÁQUINA]],Tabla1[AÑO],Tabla1[[#This Row],[AÑO]],Tabla1[MES],Tabla1[[#This Row],[MES]])</f>
        <v>350.55</v>
      </c>
      <c r="S1519" s="17">
        <f ca="1">Tabla1[[#This Row],[HORAS DISPONIBLES]]/360</f>
        <v>0.97375</v>
      </c>
    </row>
    <row r="1520" spans="1:19" x14ac:dyDescent="0.2">
      <c r="A1520" s="1" t="s">
        <v>151</v>
      </c>
      <c r="B1520" s="1" t="s">
        <v>51</v>
      </c>
      <c r="C1520" s="1" t="str">
        <f ca="1">VLOOKUP(RANDBETWEEN(1,13),Tablas!$N$7:$O$19,2,0)</f>
        <v>COMPACTADORA</v>
      </c>
      <c r="D1520" s="1" t="s">
        <v>12</v>
      </c>
      <c r="E1520" s="1" t="s">
        <v>13</v>
      </c>
      <c r="F1520" s="1">
        <v>107</v>
      </c>
      <c r="G1520" s="1" t="s">
        <v>14</v>
      </c>
      <c r="H1520" s="1">
        <v>1420</v>
      </c>
      <c r="I1520" s="2">
        <f t="shared" ca="1" si="23"/>
        <v>43345</v>
      </c>
      <c r="J1520" s="1" t="str">
        <f ca="1">IFERROR(IF(YEAR(Tabla1[[#This Row],[FECHA EJEC.]])&gt;0,"CONFORME","STANDBY"),"PENDIENTE")</f>
        <v>CONFORME</v>
      </c>
      <c r="K1520" s="2">
        <f ca="1">IF(VLOOKUP(RANDBETWEEN(1,20),Tablas!$Q$6:$R$25,2,0)=0,"",Tabla1[[#This Row],[FECHA PROG.]]+VLOOKUP(RANDBETWEEN(1,20),Tablas!$Q$6:$R$25,2,0))</f>
        <v>43347</v>
      </c>
      <c r="L1520" s="7">
        <f ca="1">IF(Tabla1[[#This Row],[FECHA EJEC.]]="","",TIME(RANDBETWEEN(9,15),RANDBETWEEN(10,40),0))</f>
        <v>0.39444444444444443</v>
      </c>
      <c r="M1520" s="7">
        <f ca="1">IF(Tabla1[[#This Row],[FECHA EJEC.]]="","",Tabla1[[#This Row],[HORA INICIO]]+TIME(RANDBETWEEN(1,4),RANDBETWEEN(10,30),0))</f>
        <v>0.52916666666666667</v>
      </c>
      <c r="N1520" s="8">
        <f ca="1">IF(Tabla1[[#This Row],[FECHA EJEC.]]="","",HOUR(Tabla1[[#This Row],[HORA TERMINO]]-Tabla1[[#This Row],[HORA INICIO]])+MINUTE(Tabla1[[#This Row],[HORA TERMINO]]-Tabla1[[#This Row],[HORA INICIO]])/60)</f>
        <v>3.2333333333333334</v>
      </c>
      <c r="O1520" s="1" t="str">
        <f ca="1">IF(AND(K1520=I1520,J1520="CONFORME"),"FECHA CUMPLIDA",IF(J1520="STAND BY","STAND BY",IF(J1520=""," ",IF(Tabla1[[#This Row],[FECHA EJEC.]]="","PENDIENTE",CONCATENATE("RETRASO DE ",(K1520-I1520)," DIAS")))))</f>
        <v>RETRASO DE 2 DIAS</v>
      </c>
      <c r="P1520" s="2" t="str">
        <f ca="1">VLOOKUP(MONTH(Tabla1[[#This Row],[FECHA PROG.]]),Tabla2[],2,0)</f>
        <v>Set</v>
      </c>
      <c r="Q1520" s="1">
        <f ca="1">YEAR(Tabla1[[#This Row],[FECHA PROG.]])</f>
        <v>2018</v>
      </c>
      <c r="R1520" s="8">
        <f ca="1">360-SUMIFS(Tabla1[HORAS],Tabla1[MÁQUINA],Tabla1[[#This Row],[MÁQUINA]],Tabla1[AÑO],Tabla1[[#This Row],[AÑO]],Tabla1[MES],Tabla1[[#This Row],[MES]])</f>
        <v>351.06666666666666</v>
      </c>
      <c r="S1520" s="17">
        <f ca="1">Tabla1[[#This Row],[HORAS DISPONIBLES]]/360</f>
        <v>0.97518518518518515</v>
      </c>
    </row>
    <row r="1521" spans="1:19" x14ac:dyDescent="0.2">
      <c r="A1521" s="1" t="s">
        <v>154</v>
      </c>
      <c r="B1521" s="1" t="s">
        <v>63</v>
      </c>
      <c r="C1521" s="1" t="str">
        <f ca="1">VLOOKUP(RANDBETWEEN(1,13),Tablas!$N$7:$O$19,2,0)</f>
        <v>TRACTORES</v>
      </c>
      <c r="E1521" s="1" t="s">
        <v>18</v>
      </c>
      <c r="F1521" s="1">
        <v>107</v>
      </c>
      <c r="G1521" s="1" t="s">
        <v>14</v>
      </c>
      <c r="H1521" s="1">
        <v>1420</v>
      </c>
      <c r="I1521" s="2">
        <f t="shared" ca="1" si="23"/>
        <v>43486</v>
      </c>
      <c r="J1521" s="1" t="str">
        <f ca="1">IFERROR(IF(YEAR(Tabla1[[#This Row],[FECHA EJEC.]])&gt;0,"CONFORME","STANDBY"),"PENDIENTE")</f>
        <v>CONFORME</v>
      </c>
      <c r="K1521" s="2">
        <f ca="1">IF(VLOOKUP(RANDBETWEEN(1,20),Tablas!$Q$6:$R$25,2,0)=0,"",Tabla1[[#This Row],[FECHA PROG.]]+VLOOKUP(RANDBETWEEN(1,20),Tablas!$Q$6:$R$25,2,0))</f>
        <v>43487</v>
      </c>
      <c r="L1521" s="7">
        <f ca="1">IF(Tabla1[[#This Row],[FECHA EJEC.]]="","",TIME(RANDBETWEEN(9,15),RANDBETWEEN(10,40),0))</f>
        <v>0.63611111111111107</v>
      </c>
      <c r="M1521" s="7">
        <f ca="1">IF(Tabla1[[#This Row],[FECHA EJEC.]]="","",Tabla1[[#This Row],[HORA INICIO]]+TIME(RANDBETWEEN(1,4),RANDBETWEEN(10,30),0))</f>
        <v>0.68819444444444444</v>
      </c>
      <c r="N1521" s="8">
        <f ca="1">IF(Tabla1[[#This Row],[FECHA EJEC.]]="","",HOUR(Tabla1[[#This Row],[HORA TERMINO]]-Tabla1[[#This Row],[HORA INICIO]])+MINUTE(Tabla1[[#This Row],[HORA TERMINO]]-Tabla1[[#This Row],[HORA INICIO]])/60)</f>
        <v>1.25</v>
      </c>
      <c r="O1521" s="1" t="str">
        <f ca="1">IF(AND(K1521=I1521,J1521="CONFORME"),"FECHA CUMPLIDA",IF(J1521="STAND BY","STAND BY",IF(J1521=""," ",IF(Tabla1[[#This Row],[FECHA EJEC.]]="","PENDIENTE",CONCATENATE("RETRASO DE ",(K1521-I1521)," DIAS")))))</f>
        <v>RETRASO DE 1 DIAS</v>
      </c>
      <c r="P1521" s="2" t="str">
        <f ca="1">VLOOKUP(MONTH(Tabla1[[#This Row],[FECHA PROG.]]),Tabla2[],2,0)</f>
        <v>Ene</v>
      </c>
      <c r="Q1521" s="1">
        <f ca="1">YEAR(Tabla1[[#This Row],[FECHA PROG.]])</f>
        <v>2019</v>
      </c>
      <c r="R1521" s="8">
        <f ca="1">360-SUMIFS(Tabla1[HORAS],Tabla1[MÁQUINA],Tabla1[[#This Row],[MÁQUINA]],Tabla1[AÑO],Tabla1[[#This Row],[AÑO]],Tabla1[MES],Tabla1[[#This Row],[MES]])</f>
        <v>342.5</v>
      </c>
      <c r="S1521" s="17">
        <f ca="1">Tabla1[[#This Row],[HORAS DISPONIBLES]]/360</f>
        <v>0.95138888888888884</v>
      </c>
    </row>
    <row r="1522" spans="1:19" x14ac:dyDescent="0.2">
      <c r="A1522" s="1" t="s">
        <v>135</v>
      </c>
      <c r="B1522" s="1" t="s">
        <v>16</v>
      </c>
      <c r="C1522" s="1" t="str">
        <f ca="1">VLOOKUP(RANDBETWEEN(1,13),Tablas!$N$7:$O$19,2,0)</f>
        <v>CARGADORA</v>
      </c>
      <c r="D1522" s="1" t="s">
        <v>12</v>
      </c>
      <c r="E1522" s="1" t="s">
        <v>13</v>
      </c>
      <c r="F1522" s="1">
        <v>107</v>
      </c>
      <c r="G1522" s="1" t="s">
        <v>14</v>
      </c>
      <c r="H1522" s="1">
        <v>1420</v>
      </c>
      <c r="I1522" s="2">
        <f t="shared" ca="1" si="23"/>
        <v>43446</v>
      </c>
      <c r="J1522" s="1" t="str">
        <f ca="1">IFERROR(IF(YEAR(Tabla1[[#This Row],[FECHA EJEC.]])&gt;0,"CONFORME","STANDBY"),"PENDIENTE")</f>
        <v>CONFORME</v>
      </c>
      <c r="K1522" s="2">
        <f ca="1">IF(VLOOKUP(RANDBETWEEN(1,20),Tablas!$Q$6:$R$25,2,0)=0,"",Tabla1[[#This Row],[FECHA PROG.]]+VLOOKUP(RANDBETWEEN(1,20),Tablas!$Q$6:$R$25,2,0))</f>
        <v>43450</v>
      </c>
      <c r="L1522" s="7">
        <f ca="1">IF(Tabla1[[#This Row],[FECHA EJEC.]]="","",TIME(RANDBETWEEN(9,15),RANDBETWEEN(10,40),0))</f>
        <v>0.51875000000000004</v>
      </c>
      <c r="M1522" s="7">
        <f ca="1">IF(Tabla1[[#This Row],[FECHA EJEC.]]="","",Tabla1[[#This Row],[HORA INICIO]]+TIME(RANDBETWEEN(1,4),RANDBETWEEN(10,30),0))</f>
        <v>0.70347222222222228</v>
      </c>
      <c r="N1522" s="8">
        <f ca="1">IF(Tabla1[[#This Row],[FECHA EJEC.]]="","",HOUR(Tabla1[[#This Row],[HORA TERMINO]]-Tabla1[[#This Row],[HORA INICIO]])+MINUTE(Tabla1[[#This Row],[HORA TERMINO]]-Tabla1[[#This Row],[HORA INICIO]])/60)</f>
        <v>4.4333333333333336</v>
      </c>
      <c r="O1522" s="1" t="str">
        <f ca="1">IF(AND(K1522=I1522,J1522="CONFORME"),"FECHA CUMPLIDA",IF(J1522="STAND BY","STAND BY",IF(J1522=""," ",IF(Tabla1[[#This Row],[FECHA EJEC.]]="","PENDIENTE",CONCATENATE("RETRASO DE ",(K1522-I1522)," DIAS")))))</f>
        <v>RETRASO DE 4 DIAS</v>
      </c>
      <c r="P1522" s="2" t="str">
        <f ca="1">VLOOKUP(MONTH(Tabla1[[#This Row],[FECHA PROG.]]),Tabla2[],2,0)</f>
        <v>Dic</v>
      </c>
      <c r="Q1522" s="1">
        <f ca="1">YEAR(Tabla1[[#This Row],[FECHA PROG.]])</f>
        <v>2018</v>
      </c>
      <c r="R1522" s="8">
        <f ca="1">360-SUMIFS(Tabla1[HORAS],Tabla1[MÁQUINA],Tabla1[[#This Row],[MÁQUINA]],Tabla1[AÑO],Tabla1[[#This Row],[AÑO]],Tabla1[MES],Tabla1[[#This Row],[MES]])</f>
        <v>352.25</v>
      </c>
      <c r="S1522" s="17">
        <f ca="1">Tabla1[[#This Row],[HORAS DISPONIBLES]]/360</f>
        <v>0.97847222222222219</v>
      </c>
    </row>
    <row r="1523" spans="1:19" x14ac:dyDescent="0.2">
      <c r="A1523" s="1" t="s">
        <v>135</v>
      </c>
      <c r="B1523" s="1" t="s">
        <v>16</v>
      </c>
      <c r="C1523" s="1" t="str">
        <f ca="1">VLOOKUP(RANDBETWEEN(1,13),Tablas!$N$7:$O$19,2,0)</f>
        <v>EXCAVADORA</v>
      </c>
      <c r="D1523" s="1" t="s">
        <v>12</v>
      </c>
      <c r="E1523" s="1" t="s">
        <v>18</v>
      </c>
      <c r="F1523" s="1">
        <v>107</v>
      </c>
      <c r="G1523" s="1" t="s">
        <v>14</v>
      </c>
      <c r="H1523" s="1">
        <v>1420</v>
      </c>
      <c r="I1523" s="2">
        <f t="shared" ca="1" si="23"/>
        <v>43187</v>
      </c>
      <c r="J1523" s="1" t="str">
        <f ca="1">IFERROR(IF(YEAR(Tabla1[[#This Row],[FECHA EJEC.]])&gt;0,"CONFORME","STANDBY"),"PENDIENTE")</f>
        <v>CONFORME</v>
      </c>
      <c r="K1523" s="2">
        <f ca="1">IF(VLOOKUP(RANDBETWEEN(1,20),Tablas!$Q$6:$R$25,2,0)=0,"",Tabla1[[#This Row],[FECHA PROG.]]+VLOOKUP(RANDBETWEEN(1,20),Tablas!$Q$6:$R$25,2,0))</f>
        <v>43189</v>
      </c>
      <c r="L1523" s="7">
        <f ca="1">IF(Tabla1[[#This Row],[FECHA EJEC.]]="","",TIME(RANDBETWEEN(9,15),RANDBETWEEN(10,40),0))</f>
        <v>0.63541666666666663</v>
      </c>
      <c r="M1523" s="7">
        <f ca="1">IF(Tabla1[[#This Row],[FECHA EJEC.]]="","",Tabla1[[#This Row],[HORA INICIO]]+TIME(RANDBETWEEN(1,4),RANDBETWEEN(10,30),0))</f>
        <v>0.81180555555555556</v>
      </c>
      <c r="N1523" s="8">
        <f ca="1">IF(Tabla1[[#This Row],[FECHA EJEC.]]="","",HOUR(Tabla1[[#This Row],[HORA TERMINO]]-Tabla1[[#This Row],[HORA INICIO]])+MINUTE(Tabla1[[#This Row],[HORA TERMINO]]-Tabla1[[#This Row],[HORA INICIO]])/60)</f>
        <v>4.2333333333333334</v>
      </c>
      <c r="O1523" s="1" t="str">
        <f ca="1">IF(AND(K1523=I1523,J1523="CONFORME"),"FECHA CUMPLIDA",IF(J1523="STAND BY","STAND BY",IF(J1523=""," ",IF(Tabla1[[#This Row],[FECHA EJEC.]]="","PENDIENTE",CONCATENATE("RETRASO DE ",(K1523-I1523)," DIAS")))))</f>
        <v>RETRASO DE 2 DIAS</v>
      </c>
      <c r="P1523" s="2" t="str">
        <f ca="1">VLOOKUP(MONTH(Tabla1[[#This Row],[FECHA PROG.]]),Tabla2[],2,0)</f>
        <v>Mar</v>
      </c>
      <c r="Q1523" s="1">
        <f ca="1">YEAR(Tabla1[[#This Row],[FECHA PROG.]])</f>
        <v>2018</v>
      </c>
      <c r="R1523" s="8">
        <f ca="1">360-SUMIFS(Tabla1[HORAS],Tabla1[MÁQUINA],Tabla1[[#This Row],[MÁQUINA]],Tabla1[AÑO],Tabla1[[#This Row],[AÑO]],Tabla1[MES],Tabla1[[#This Row],[MES]])</f>
        <v>351.1</v>
      </c>
      <c r="S1523" s="17">
        <f ca="1">Tabla1[[#This Row],[HORAS DISPONIBLES]]/360</f>
        <v>0.9752777777777778</v>
      </c>
    </row>
    <row r="1524" spans="1:19" x14ac:dyDescent="0.2">
      <c r="A1524" s="1" t="s">
        <v>188</v>
      </c>
      <c r="B1524" s="1" t="s">
        <v>35</v>
      </c>
      <c r="C1524" s="1" t="str">
        <f ca="1">VLOOKUP(RANDBETWEEN(1,13),Tablas!$N$7:$O$19,2,0)</f>
        <v>EXCAVADORA</v>
      </c>
      <c r="D1524" s="1" t="s">
        <v>12</v>
      </c>
      <c r="E1524" s="1" t="s">
        <v>13</v>
      </c>
      <c r="F1524" s="1">
        <v>106</v>
      </c>
      <c r="G1524" s="1" t="s">
        <v>14</v>
      </c>
      <c r="H1524" s="1">
        <v>1420</v>
      </c>
      <c r="I1524" s="2">
        <f t="shared" ca="1" si="23"/>
        <v>43375</v>
      </c>
      <c r="J1524" s="1" t="str">
        <f ca="1">IFERROR(IF(YEAR(Tabla1[[#This Row],[FECHA EJEC.]])&gt;0,"CONFORME","STANDBY"),"PENDIENTE")</f>
        <v>CONFORME</v>
      </c>
      <c r="K1524" s="2">
        <f ca="1">IF(VLOOKUP(RANDBETWEEN(1,20),Tablas!$Q$6:$R$25,2,0)=0,"",Tabla1[[#This Row],[FECHA PROG.]]+VLOOKUP(RANDBETWEEN(1,20),Tablas!$Q$6:$R$25,2,0))</f>
        <v>43375</v>
      </c>
      <c r="L1524" s="7">
        <f ca="1">IF(Tabla1[[#This Row],[FECHA EJEC.]]="","",TIME(RANDBETWEEN(9,15),RANDBETWEEN(10,40),0))</f>
        <v>0.50972222222222219</v>
      </c>
      <c r="M1524" s="7">
        <f ca="1">IF(Tabla1[[#This Row],[FECHA EJEC.]]="","",Tabla1[[#This Row],[HORA INICIO]]+TIME(RANDBETWEEN(1,4),RANDBETWEEN(10,30),0))</f>
        <v>0.69444444444444442</v>
      </c>
      <c r="N1524" s="8">
        <f ca="1">IF(Tabla1[[#This Row],[FECHA EJEC.]]="","",HOUR(Tabla1[[#This Row],[HORA TERMINO]]-Tabla1[[#This Row],[HORA INICIO]])+MINUTE(Tabla1[[#This Row],[HORA TERMINO]]-Tabla1[[#This Row],[HORA INICIO]])/60)</f>
        <v>4.4333333333333336</v>
      </c>
      <c r="O1524" s="1" t="str">
        <f ca="1">IF(AND(K1524=I1524,J1524="CONFORME"),"FECHA CUMPLIDA",IF(J1524="STAND BY","STAND BY",IF(J1524=""," ",IF(Tabla1[[#This Row],[FECHA EJEC.]]="","PENDIENTE",CONCATENATE("RETRASO DE ",(K1524-I1524)," DIAS")))))</f>
        <v>FECHA CUMPLIDA</v>
      </c>
      <c r="P1524" s="2" t="str">
        <f ca="1">VLOOKUP(MONTH(Tabla1[[#This Row],[FECHA PROG.]]),Tabla2[],2,0)</f>
        <v>Oct</v>
      </c>
      <c r="Q1524" s="1">
        <f ca="1">YEAR(Tabla1[[#This Row],[FECHA PROG.]])</f>
        <v>2018</v>
      </c>
      <c r="R1524" s="8">
        <f ca="1">360-SUMIFS(Tabla1[HORAS],Tabla1[MÁQUINA],Tabla1[[#This Row],[MÁQUINA]],Tabla1[AÑO],Tabla1[[#This Row],[AÑO]],Tabla1[MES],Tabla1[[#This Row],[MES]])</f>
        <v>334.95</v>
      </c>
      <c r="S1524" s="17">
        <f ca="1">Tabla1[[#This Row],[HORAS DISPONIBLES]]/360</f>
        <v>0.93041666666666667</v>
      </c>
    </row>
    <row r="1525" spans="1:19" x14ac:dyDescent="0.2">
      <c r="A1525" s="1" t="s">
        <v>188</v>
      </c>
      <c r="B1525" s="1" t="s">
        <v>35</v>
      </c>
      <c r="C1525" s="1" t="str">
        <f ca="1">VLOOKUP(RANDBETWEEN(1,13),Tablas!$N$7:$O$19,2,0)</f>
        <v>CARGADORA</v>
      </c>
      <c r="D1525" s="1" t="s">
        <v>12</v>
      </c>
      <c r="E1525" s="1" t="s">
        <v>18</v>
      </c>
      <c r="F1525" s="1">
        <v>106</v>
      </c>
      <c r="G1525" s="1" t="s">
        <v>55</v>
      </c>
      <c r="H1525" s="1">
        <v>1911</v>
      </c>
      <c r="I1525" s="2">
        <f t="shared" ca="1" si="23"/>
        <v>43467</v>
      </c>
      <c r="J1525" s="1" t="str">
        <f ca="1">IFERROR(IF(YEAR(Tabla1[[#This Row],[FECHA EJEC.]])&gt;0,"CONFORME","STANDBY"),"PENDIENTE")</f>
        <v>CONFORME</v>
      </c>
      <c r="K1525" s="2">
        <f ca="1">IF(VLOOKUP(RANDBETWEEN(1,20),Tablas!$Q$6:$R$25,2,0)=0,"",Tabla1[[#This Row],[FECHA PROG.]]+VLOOKUP(RANDBETWEEN(1,20),Tablas!$Q$6:$R$25,2,0))</f>
        <v>43470</v>
      </c>
      <c r="L1525" s="7">
        <f ca="1">IF(Tabla1[[#This Row],[FECHA EJEC.]]="","",TIME(RANDBETWEEN(9,15),RANDBETWEEN(10,40),0))</f>
        <v>0.51180555555555551</v>
      </c>
      <c r="M1525" s="7">
        <f ca="1">IF(Tabla1[[#This Row],[FECHA EJEC.]]="","",Tabla1[[#This Row],[HORA INICIO]]+TIME(RANDBETWEEN(1,4),RANDBETWEEN(10,30),0))</f>
        <v>0.56458333333333333</v>
      </c>
      <c r="N1525" s="8">
        <f ca="1">IF(Tabla1[[#This Row],[FECHA EJEC.]]="","",HOUR(Tabla1[[#This Row],[HORA TERMINO]]-Tabla1[[#This Row],[HORA INICIO]])+MINUTE(Tabla1[[#This Row],[HORA TERMINO]]-Tabla1[[#This Row],[HORA INICIO]])/60)</f>
        <v>1.2666666666666666</v>
      </c>
      <c r="O1525" s="1" t="str">
        <f ca="1">IF(AND(K1525=I1525,J1525="CONFORME"),"FECHA CUMPLIDA",IF(J1525="STAND BY","STAND BY",IF(J1525=""," ",IF(Tabla1[[#This Row],[FECHA EJEC.]]="","PENDIENTE",CONCATENATE("RETRASO DE ",(K1525-I1525)," DIAS")))))</f>
        <v>RETRASO DE 3 DIAS</v>
      </c>
      <c r="P1525" s="2" t="str">
        <f ca="1">VLOOKUP(MONTH(Tabla1[[#This Row],[FECHA PROG.]]),Tabla2[],2,0)</f>
        <v>Ene</v>
      </c>
      <c r="Q1525" s="1">
        <f ca="1">YEAR(Tabla1[[#This Row],[FECHA PROG.]])</f>
        <v>2019</v>
      </c>
      <c r="R1525" s="8">
        <f ca="1">360-SUMIFS(Tabla1[HORAS],Tabla1[MÁQUINA],Tabla1[[#This Row],[MÁQUINA]],Tabla1[AÑO],Tabla1[[#This Row],[AÑO]],Tabla1[MES],Tabla1[[#This Row],[MES]])</f>
        <v>354.35</v>
      </c>
      <c r="S1525" s="17">
        <f ca="1">Tabla1[[#This Row],[HORAS DISPONIBLES]]/360</f>
        <v>0.98430555555555566</v>
      </c>
    </row>
    <row r="1526" spans="1:19" x14ac:dyDescent="0.2">
      <c r="A1526" s="1" t="s">
        <v>145</v>
      </c>
      <c r="B1526" s="1" t="s">
        <v>39</v>
      </c>
      <c r="C1526" s="1" t="str">
        <f ca="1">VLOOKUP(RANDBETWEEN(1,13),Tablas!$N$7:$O$19,2,0)</f>
        <v>DRAGALINA</v>
      </c>
      <c r="D1526" s="1" t="s">
        <v>12</v>
      </c>
      <c r="E1526" s="1" t="s">
        <v>21</v>
      </c>
      <c r="F1526" s="1">
        <v>107</v>
      </c>
      <c r="G1526" s="1" t="s">
        <v>14</v>
      </c>
      <c r="H1526" s="1">
        <v>2171</v>
      </c>
      <c r="I1526" s="2">
        <f t="shared" ca="1" si="23"/>
        <v>43591</v>
      </c>
      <c r="J1526" s="1" t="str">
        <f ca="1">IFERROR(IF(YEAR(Tabla1[[#This Row],[FECHA EJEC.]])&gt;0,"CONFORME","STANDBY"),"PENDIENTE")</f>
        <v>CONFORME</v>
      </c>
      <c r="K1526" s="2">
        <f ca="1">IF(VLOOKUP(RANDBETWEEN(1,20),Tablas!$Q$6:$R$25,2,0)=0,"",Tabla1[[#This Row],[FECHA PROG.]]+VLOOKUP(RANDBETWEEN(1,20),Tablas!$Q$6:$R$25,2,0))</f>
        <v>43594</v>
      </c>
      <c r="L1526" s="7">
        <f ca="1">IF(Tabla1[[#This Row],[FECHA EJEC.]]="","",TIME(RANDBETWEEN(9,15),RANDBETWEEN(10,40),0))</f>
        <v>0.55763888888888891</v>
      </c>
      <c r="M1526" s="7">
        <f ca="1">IF(Tabla1[[#This Row],[FECHA EJEC.]]="","",Tabla1[[#This Row],[HORA INICIO]]+TIME(RANDBETWEEN(1,4),RANDBETWEEN(10,30),0))</f>
        <v>0.69930555555555562</v>
      </c>
      <c r="N1526" s="8">
        <f ca="1">IF(Tabla1[[#This Row],[FECHA EJEC.]]="","",HOUR(Tabla1[[#This Row],[HORA TERMINO]]-Tabla1[[#This Row],[HORA INICIO]])+MINUTE(Tabla1[[#This Row],[HORA TERMINO]]-Tabla1[[#This Row],[HORA INICIO]])/60)</f>
        <v>3.4</v>
      </c>
      <c r="O1526" s="1" t="str">
        <f ca="1">IF(AND(K1526=I1526,J1526="CONFORME"),"FECHA CUMPLIDA",IF(J1526="STAND BY","STAND BY",IF(J1526=""," ",IF(Tabla1[[#This Row],[FECHA EJEC.]]="","PENDIENTE",CONCATENATE("RETRASO DE ",(K1526-I1526)," DIAS")))))</f>
        <v>RETRASO DE 3 DIAS</v>
      </c>
      <c r="P1526" s="2" t="str">
        <f ca="1">VLOOKUP(MONTH(Tabla1[[#This Row],[FECHA PROG.]]),Tabla2[],2,0)</f>
        <v>May</v>
      </c>
      <c r="Q1526" s="1">
        <f ca="1">YEAR(Tabla1[[#This Row],[FECHA PROG.]])</f>
        <v>2019</v>
      </c>
      <c r="R1526" s="8">
        <f ca="1">360-SUMIFS(Tabla1[HORAS],Tabla1[MÁQUINA],Tabla1[[#This Row],[MÁQUINA]],Tabla1[AÑO],Tabla1[[#This Row],[AÑO]],Tabla1[MES],Tabla1[[#This Row],[MES]])</f>
        <v>356.6</v>
      </c>
      <c r="S1526" s="17">
        <f ca="1">Tabla1[[#This Row],[HORAS DISPONIBLES]]/360</f>
        <v>0.99055555555555563</v>
      </c>
    </row>
    <row r="1527" spans="1:19" x14ac:dyDescent="0.2">
      <c r="A1527" s="1" t="s">
        <v>137</v>
      </c>
      <c r="B1527" s="1" t="s">
        <v>23</v>
      </c>
      <c r="C1527" s="1" t="str">
        <f ca="1">VLOOKUP(RANDBETWEEN(1,13),Tablas!$N$7:$O$19,2,0)</f>
        <v>DRAGALINA</v>
      </c>
      <c r="D1527" s="1" t="s">
        <v>12</v>
      </c>
      <c r="E1527" s="1" t="s">
        <v>24</v>
      </c>
      <c r="F1527" s="1">
        <v>201</v>
      </c>
      <c r="G1527" s="1" t="s">
        <v>25</v>
      </c>
      <c r="H1527" s="1">
        <v>1168</v>
      </c>
      <c r="I1527" s="2">
        <f t="shared" ca="1" si="23"/>
        <v>43439</v>
      </c>
      <c r="J1527" s="1" t="str">
        <f ca="1">IFERROR(IF(YEAR(Tabla1[[#This Row],[FECHA EJEC.]])&gt;0,"CONFORME","STANDBY"),"PENDIENTE")</f>
        <v>CONFORME</v>
      </c>
      <c r="K1527" s="2">
        <f ca="1">IF(VLOOKUP(RANDBETWEEN(1,20),Tablas!$Q$6:$R$25,2,0)=0,"",Tabla1[[#This Row],[FECHA PROG.]]+VLOOKUP(RANDBETWEEN(1,20),Tablas!$Q$6:$R$25,2,0))</f>
        <v>43440</v>
      </c>
      <c r="L1527" s="7">
        <f ca="1">IF(Tabla1[[#This Row],[FECHA EJEC.]]="","",TIME(RANDBETWEEN(9,15),RANDBETWEEN(10,40),0))</f>
        <v>0.38819444444444445</v>
      </c>
      <c r="M1527" s="7">
        <f ca="1">IF(Tabla1[[#This Row],[FECHA EJEC.]]="","",Tabla1[[#This Row],[HORA INICIO]]+TIME(RANDBETWEEN(1,4),RANDBETWEEN(10,30),0))</f>
        <v>0.48402777777777778</v>
      </c>
      <c r="N1527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1527" s="1" t="str">
        <f ca="1">IF(AND(K1527=I1527,J1527="CONFORME"),"FECHA CUMPLIDA",IF(J1527="STAND BY","STAND BY",IF(J1527=""," ",IF(Tabla1[[#This Row],[FECHA EJEC.]]="","PENDIENTE",CONCATENATE("RETRASO DE ",(K1527-I1527)," DIAS")))))</f>
        <v>RETRASO DE 1 DIAS</v>
      </c>
      <c r="P1527" s="2" t="str">
        <f ca="1">VLOOKUP(MONTH(Tabla1[[#This Row],[FECHA PROG.]]),Tabla2[],2,0)</f>
        <v>Dic</v>
      </c>
      <c r="Q1527" s="1">
        <f ca="1">YEAR(Tabla1[[#This Row],[FECHA PROG.]])</f>
        <v>2018</v>
      </c>
      <c r="R1527" s="8">
        <f ca="1">360-SUMIFS(Tabla1[HORAS],Tabla1[MÁQUINA],Tabla1[[#This Row],[MÁQUINA]],Tabla1[AÑO],Tabla1[[#This Row],[AÑO]],Tabla1[MES],Tabla1[[#This Row],[MES]])</f>
        <v>353.51666666666665</v>
      </c>
      <c r="S1527" s="17">
        <f ca="1">Tabla1[[#This Row],[HORAS DISPONIBLES]]/360</f>
        <v>0.98199074074074066</v>
      </c>
    </row>
    <row r="1528" spans="1:19" x14ac:dyDescent="0.2">
      <c r="A1528" s="1" t="s">
        <v>134</v>
      </c>
      <c r="B1528" s="1" t="s">
        <v>52</v>
      </c>
      <c r="C1528" s="1" t="str">
        <f ca="1">VLOOKUP(RANDBETWEEN(1,13),Tablas!$N$7:$O$19,2,0)</f>
        <v>EXCAVADORA</v>
      </c>
      <c r="D1528" s="1" t="s">
        <v>12</v>
      </c>
      <c r="E1528" s="1" t="s">
        <v>13</v>
      </c>
      <c r="F1528" s="1">
        <v>107</v>
      </c>
      <c r="G1528" s="1" t="s">
        <v>14</v>
      </c>
      <c r="H1528" s="1">
        <v>1420</v>
      </c>
      <c r="I1528" s="2">
        <f t="shared" ca="1" si="23"/>
        <v>43123</v>
      </c>
      <c r="J1528" s="1" t="str">
        <f ca="1">IFERROR(IF(YEAR(Tabla1[[#This Row],[FECHA EJEC.]])&gt;0,"CONFORME","STANDBY"),"PENDIENTE")</f>
        <v>PENDIENTE</v>
      </c>
      <c r="K1528" s="2" t="str">
        <f ca="1">IF(VLOOKUP(RANDBETWEEN(1,20),Tablas!$Q$6:$R$25,2,0)=0,"",Tabla1[[#This Row],[FECHA PROG.]]+VLOOKUP(RANDBETWEEN(1,20),Tablas!$Q$6:$R$25,2,0))</f>
        <v/>
      </c>
      <c r="L1528" s="7" t="str">
        <f ca="1">IF(Tabla1[[#This Row],[FECHA EJEC.]]="","",TIME(RANDBETWEEN(9,15),RANDBETWEEN(10,40),0))</f>
        <v/>
      </c>
      <c r="M1528" s="7" t="str">
        <f ca="1">IF(Tabla1[[#This Row],[FECHA EJEC.]]="","",Tabla1[[#This Row],[HORA INICIO]]+TIME(RANDBETWEEN(1,4),RANDBETWEEN(10,30),0))</f>
        <v/>
      </c>
      <c r="N1528" s="8" t="str">
        <f ca="1">IF(Tabla1[[#This Row],[FECHA EJEC.]]="","",HOUR(Tabla1[[#This Row],[HORA TERMINO]]-Tabla1[[#This Row],[HORA INICIO]])+MINUTE(Tabla1[[#This Row],[HORA TERMINO]]-Tabla1[[#This Row],[HORA INICIO]])/60)</f>
        <v/>
      </c>
      <c r="O1528" s="1" t="str">
        <f ca="1">IF(AND(K1528=I1528,J1528="CONFORME"),"FECHA CUMPLIDA",IF(J1528="STAND BY","STAND BY",IF(J1528=""," ",IF(Tabla1[[#This Row],[FECHA EJEC.]]="","PENDIENTE",CONCATENATE("RETRASO DE ",(K1528-I1528)," DIAS")))))</f>
        <v>PENDIENTE</v>
      </c>
      <c r="P1528" s="2" t="str">
        <f ca="1">VLOOKUP(MONTH(Tabla1[[#This Row],[FECHA PROG.]]),Tabla2[],2,0)</f>
        <v>Ene</v>
      </c>
      <c r="Q1528" s="1">
        <f ca="1">YEAR(Tabla1[[#This Row],[FECHA PROG.]])</f>
        <v>2018</v>
      </c>
      <c r="R1528" s="8">
        <f ca="1">360-SUMIFS(Tabla1[HORAS],Tabla1[MÁQUINA],Tabla1[[#This Row],[MÁQUINA]],Tabla1[AÑO],Tabla1[[#This Row],[AÑO]],Tabla1[MES],Tabla1[[#This Row],[MES]])</f>
        <v>338.11666666666667</v>
      </c>
      <c r="S1528" s="17">
        <f ca="1">Tabla1[[#This Row],[HORAS DISPONIBLES]]/360</f>
        <v>0.93921296296296297</v>
      </c>
    </row>
    <row r="1529" spans="1:19" x14ac:dyDescent="0.2">
      <c r="A1529" s="1" t="s">
        <v>154</v>
      </c>
      <c r="B1529" s="1" t="s">
        <v>70</v>
      </c>
      <c r="C1529" s="1" t="str">
        <f ca="1">VLOOKUP(RANDBETWEEN(1,13),Tablas!$N$7:$O$19,2,0)</f>
        <v>PAVIMENTADORA</v>
      </c>
      <c r="E1529" s="1" t="s">
        <v>21</v>
      </c>
      <c r="F1529" s="1">
        <v>107</v>
      </c>
      <c r="G1529" s="1" t="s">
        <v>106</v>
      </c>
      <c r="H1529" s="1">
        <v>2171</v>
      </c>
      <c r="I1529" s="2">
        <f t="shared" ca="1" si="23"/>
        <v>43301</v>
      </c>
      <c r="J1529" s="1" t="str">
        <f ca="1">IFERROR(IF(YEAR(Tabla1[[#This Row],[FECHA EJEC.]])&gt;0,"CONFORME","STANDBY"),"PENDIENTE")</f>
        <v>CONFORME</v>
      </c>
      <c r="K1529" s="2">
        <f ca="1">IF(VLOOKUP(RANDBETWEEN(1,20),Tablas!$Q$6:$R$25,2,0)=0,"",Tabla1[[#This Row],[FECHA PROG.]]+VLOOKUP(RANDBETWEEN(1,20),Tablas!$Q$6:$R$25,2,0))</f>
        <v>43304</v>
      </c>
      <c r="L1529" s="7">
        <f ca="1">IF(Tabla1[[#This Row],[FECHA EJEC.]]="","",TIME(RANDBETWEEN(9,15),RANDBETWEEN(10,40),0))</f>
        <v>0.64236111111111116</v>
      </c>
      <c r="M1529" s="7">
        <f ca="1">IF(Tabla1[[#This Row],[FECHA EJEC.]]="","",Tabla1[[#This Row],[HORA INICIO]]+TIME(RANDBETWEEN(1,4),RANDBETWEEN(10,30),0))</f>
        <v>0.82986111111111116</v>
      </c>
      <c r="N1529" s="8">
        <f ca="1">IF(Tabla1[[#This Row],[FECHA EJEC.]]="","",HOUR(Tabla1[[#This Row],[HORA TERMINO]]-Tabla1[[#This Row],[HORA INICIO]])+MINUTE(Tabla1[[#This Row],[HORA TERMINO]]-Tabla1[[#This Row],[HORA INICIO]])/60)</f>
        <v>4.5</v>
      </c>
      <c r="O1529" s="1" t="str">
        <f ca="1">IF(AND(K1529=I1529,J1529="CONFORME"),"FECHA CUMPLIDA",IF(J1529="STAND BY","STAND BY",IF(J1529=""," ",IF(Tabla1[[#This Row],[FECHA EJEC.]]="","PENDIENTE",CONCATENATE("RETRASO DE ",(K1529-I1529)," DIAS")))))</f>
        <v>RETRASO DE 3 DIAS</v>
      </c>
      <c r="P1529" s="2" t="str">
        <f ca="1">VLOOKUP(MONTH(Tabla1[[#This Row],[FECHA PROG.]]),Tabla2[],2,0)</f>
        <v>Jul</v>
      </c>
      <c r="Q1529" s="1">
        <f ca="1">YEAR(Tabla1[[#This Row],[FECHA PROG.]])</f>
        <v>2018</v>
      </c>
      <c r="R1529" s="8">
        <f ca="1">360-SUMIFS(Tabla1[HORAS],Tabla1[MÁQUINA],Tabla1[[#This Row],[MÁQUINA]],Tabla1[AÑO],Tabla1[[#This Row],[AÑO]],Tabla1[MES],Tabla1[[#This Row],[MES]])</f>
        <v>347.18333333333334</v>
      </c>
      <c r="S1529" s="17">
        <f ca="1">Tabla1[[#This Row],[HORAS DISPONIBLES]]/360</f>
        <v>0.96439814814814817</v>
      </c>
    </row>
    <row r="1530" spans="1:19" x14ac:dyDescent="0.2">
      <c r="A1530" s="1" t="s">
        <v>196</v>
      </c>
      <c r="B1530" s="1" t="s">
        <v>105</v>
      </c>
      <c r="C1530" s="1" t="str">
        <f ca="1">VLOOKUP(RANDBETWEEN(1,13),Tablas!$N$7:$O$19,2,0)</f>
        <v>MOTONIVELADORA</v>
      </c>
      <c r="E1530" s="1" t="s">
        <v>13</v>
      </c>
      <c r="F1530" s="1">
        <v>107</v>
      </c>
      <c r="G1530" s="1" t="s">
        <v>55</v>
      </c>
      <c r="H1530" s="1">
        <v>1911</v>
      </c>
      <c r="I1530" s="2">
        <f t="shared" ca="1" si="23"/>
        <v>43218</v>
      </c>
      <c r="J1530" s="1" t="str">
        <f ca="1">IFERROR(IF(YEAR(Tabla1[[#This Row],[FECHA EJEC.]])&gt;0,"CONFORME","STANDBY"),"PENDIENTE")</f>
        <v>CONFORME</v>
      </c>
      <c r="K1530" s="2">
        <f ca="1">IF(VLOOKUP(RANDBETWEEN(1,20),Tablas!$Q$6:$R$25,2,0)=0,"",Tabla1[[#This Row],[FECHA PROG.]]+VLOOKUP(RANDBETWEEN(1,20),Tablas!$Q$6:$R$25,2,0))</f>
        <v>43222</v>
      </c>
      <c r="L1530" s="7">
        <f ca="1">IF(Tabla1[[#This Row],[FECHA EJEC.]]="","",TIME(RANDBETWEEN(9,15),RANDBETWEEN(10,40),0))</f>
        <v>0.59236111111111112</v>
      </c>
      <c r="M1530" s="7">
        <f ca="1">IF(Tabla1[[#This Row],[FECHA EJEC.]]="","",Tabla1[[#This Row],[HORA INICIO]]+TIME(RANDBETWEEN(1,4),RANDBETWEEN(10,30),0))</f>
        <v>0.77777777777777779</v>
      </c>
      <c r="N1530" s="8">
        <f ca="1">IF(Tabla1[[#This Row],[FECHA EJEC.]]="","",HOUR(Tabla1[[#This Row],[HORA TERMINO]]-Tabla1[[#This Row],[HORA INICIO]])+MINUTE(Tabla1[[#This Row],[HORA TERMINO]]-Tabla1[[#This Row],[HORA INICIO]])/60)</f>
        <v>4.45</v>
      </c>
      <c r="O1530" s="1" t="str">
        <f ca="1">IF(AND(K1530=I1530,J1530="CONFORME"),"FECHA CUMPLIDA",IF(J1530="STAND BY","STAND BY",IF(J1530=""," ",IF(Tabla1[[#This Row],[FECHA EJEC.]]="","PENDIENTE",CONCATENATE("RETRASO DE ",(K1530-I1530)," DIAS")))))</f>
        <v>RETRASO DE 4 DIAS</v>
      </c>
      <c r="P1530" s="2" t="str">
        <f ca="1">VLOOKUP(MONTH(Tabla1[[#This Row],[FECHA PROG.]]),Tabla2[],2,0)</f>
        <v>Abr</v>
      </c>
      <c r="Q1530" s="1">
        <f ca="1">YEAR(Tabla1[[#This Row],[FECHA PROG.]])</f>
        <v>2018</v>
      </c>
      <c r="R1530" s="8">
        <f ca="1">360-SUMIFS(Tabla1[HORAS],Tabla1[MÁQUINA],Tabla1[[#This Row],[MÁQUINA]],Tabla1[AÑO],Tabla1[[#This Row],[AÑO]],Tabla1[MES],Tabla1[[#This Row],[MES]])</f>
        <v>355.55</v>
      </c>
      <c r="S1530" s="17">
        <f ca="1">Tabla1[[#This Row],[HORAS DISPONIBLES]]/360</f>
        <v>0.98763888888888896</v>
      </c>
    </row>
    <row r="1531" spans="1:19" x14ac:dyDescent="0.2">
      <c r="A1531" s="1" t="s">
        <v>196</v>
      </c>
      <c r="B1531" s="1" t="s">
        <v>105</v>
      </c>
      <c r="C1531" s="1" t="str">
        <f ca="1">VLOOKUP(RANDBETWEEN(1,13),Tablas!$N$7:$O$19,2,0)</f>
        <v>COMPACTADORA</v>
      </c>
      <c r="E1531" s="1" t="s">
        <v>18</v>
      </c>
      <c r="F1531" s="1">
        <v>107</v>
      </c>
      <c r="G1531" s="1" t="s">
        <v>55</v>
      </c>
      <c r="H1531" s="1">
        <v>1911</v>
      </c>
      <c r="I1531" s="2">
        <f t="shared" ca="1" si="23"/>
        <v>43433</v>
      </c>
      <c r="J1531" s="1" t="str">
        <f ca="1">IFERROR(IF(YEAR(Tabla1[[#This Row],[FECHA EJEC.]])&gt;0,"CONFORME","STANDBY"),"PENDIENTE")</f>
        <v>CONFORME</v>
      </c>
      <c r="K1531" s="2">
        <f ca="1">IF(VLOOKUP(RANDBETWEEN(1,20),Tablas!$Q$6:$R$25,2,0)=0,"",Tabla1[[#This Row],[FECHA PROG.]]+VLOOKUP(RANDBETWEEN(1,20),Tablas!$Q$6:$R$25,2,0))</f>
        <v>43435</v>
      </c>
      <c r="L1531" s="7">
        <f ca="1">IF(Tabla1[[#This Row],[FECHA EJEC.]]="","",TIME(RANDBETWEEN(9,15),RANDBETWEEN(10,40),0))</f>
        <v>0.42777777777777776</v>
      </c>
      <c r="M1531" s="7">
        <f ca="1">IF(Tabla1[[#This Row],[FECHA EJEC.]]="","",Tabla1[[#This Row],[HORA INICIO]]+TIME(RANDBETWEEN(1,4),RANDBETWEEN(10,30),0))</f>
        <v>0.53194444444444444</v>
      </c>
      <c r="N1531" s="8">
        <f ca="1">IF(Tabla1[[#This Row],[FECHA EJEC.]]="","",HOUR(Tabla1[[#This Row],[HORA TERMINO]]-Tabla1[[#This Row],[HORA INICIO]])+MINUTE(Tabla1[[#This Row],[HORA TERMINO]]-Tabla1[[#This Row],[HORA INICIO]])/60)</f>
        <v>2.5</v>
      </c>
      <c r="O1531" s="1" t="str">
        <f ca="1">IF(AND(K1531=I1531,J1531="CONFORME"),"FECHA CUMPLIDA",IF(J1531="STAND BY","STAND BY",IF(J1531=""," ",IF(Tabla1[[#This Row],[FECHA EJEC.]]="","PENDIENTE",CONCATENATE("RETRASO DE ",(K1531-I1531)," DIAS")))))</f>
        <v>RETRASO DE 2 DIAS</v>
      </c>
      <c r="P1531" s="2" t="str">
        <f ca="1">VLOOKUP(MONTH(Tabla1[[#This Row],[FECHA PROG.]]),Tabla2[],2,0)</f>
        <v>Nov</v>
      </c>
      <c r="Q1531" s="1">
        <f ca="1">YEAR(Tabla1[[#This Row],[FECHA PROG.]])</f>
        <v>2018</v>
      </c>
      <c r="R1531" s="8">
        <f ca="1">360-SUMIFS(Tabla1[HORAS],Tabla1[MÁQUINA],Tabla1[[#This Row],[MÁQUINA]],Tabla1[AÑO],Tabla1[[#This Row],[AÑO]],Tabla1[MES],Tabla1[[#This Row],[MES]])</f>
        <v>354.15</v>
      </c>
      <c r="S1531" s="17">
        <f ca="1">Tabla1[[#This Row],[HORAS DISPONIBLES]]/360</f>
        <v>0.9837499999999999</v>
      </c>
    </row>
    <row r="1532" spans="1:19" x14ac:dyDescent="0.2">
      <c r="A1532" s="1" t="s">
        <v>185</v>
      </c>
      <c r="B1532" s="1" t="s">
        <v>95</v>
      </c>
      <c r="C1532" s="1" t="str">
        <f ca="1">VLOOKUP(RANDBETWEEN(1,13),Tablas!$N$7:$O$19,2,0)</f>
        <v>MOTOTRAILLA</v>
      </c>
      <c r="E1532" s="1" t="s">
        <v>18</v>
      </c>
      <c r="F1532" s="1">
        <v>201</v>
      </c>
      <c r="G1532" s="1" t="s">
        <v>55</v>
      </c>
      <c r="H1532" s="1">
        <v>1911</v>
      </c>
      <c r="I1532" s="2">
        <f t="shared" ca="1" si="23"/>
        <v>43357</v>
      </c>
      <c r="J1532" s="1" t="str">
        <f ca="1">IFERROR(IF(YEAR(Tabla1[[#This Row],[FECHA EJEC.]])&gt;0,"CONFORME","STANDBY"),"PENDIENTE")</f>
        <v>CONFORME</v>
      </c>
      <c r="K1532" s="2">
        <f ca="1">IF(VLOOKUP(RANDBETWEEN(1,20),Tablas!$Q$6:$R$25,2,0)=0,"",Tabla1[[#This Row],[FECHA PROG.]]+VLOOKUP(RANDBETWEEN(1,20),Tablas!$Q$6:$R$25,2,0))</f>
        <v>43359</v>
      </c>
      <c r="L1532" s="7">
        <f ca="1">IF(Tabla1[[#This Row],[FECHA EJEC.]]="","",TIME(RANDBETWEEN(9,15),RANDBETWEEN(10,40),0))</f>
        <v>0.40069444444444446</v>
      </c>
      <c r="M1532" s="7">
        <f ca="1">IF(Tabla1[[#This Row],[FECHA EJEC.]]="","",Tabla1[[#This Row],[HORA INICIO]]+TIME(RANDBETWEEN(1,4),RANDBETWEEN(10,30),0))</f>
        <v>0.49583333333333335</v>
      </c>
      <c r="N1532" s="8">
        <f ca="1">IF(Tabla1[[#This Row],[FECHA EJEC.]]="","",HOUR(Tabla1[[#This Row],[HORA TERMINO]]-Tabla1[[#This Row],[HORA INICIO]])+MINUTE(Tabla1[[#This Row],[HORA TERMINO]]-Tabla1[[#This Row],[HORA INICIO]])/60)</f>
        <v>2.2833333333333332</v>
      </c>
      <c r="O1532" s="1" t="str">
        <f ca="1">IF(AND(K1532=I1532,J1532="CONFORME"),"FECHA CUMPLIDA",IF(J1532="STAND BY","STAND BY",IF(J1532=""," ",IF(Tabla1[[#This Row],[FECHA EJEC.]]="","PENDIENTE",CONCATENATE("RETRASO DE ",(K1532-I1532)," DIAS")))))</f>
        <v>RETRASO DE 2 DIAS</v>
      </c>
      <c r="P1532" s="2" t="str">
        <f ca="1">VLOOKUP(MONTH(Tabla1[[#This Row],[FECHA PROG.]]),Tabla2[],2,0)</f>
        <v>Set</v>
      </c>
      <c r="Q1532" s="1">
        <f ca="1">YEAR(Tabla1[[#This Row],[FECHA PROG.]])</f>
        <v>2018</v>
      </c>
      <c r="R1532" s="8">
        <f ca="1">360-SUMIFS(Tabla1[HORAS],Tabla1[MÁQUINA],Tabla1[[#This Row],[MÁQUINA]],Tabla1[AÑO],Tabla1[[#This Row],[AÑO]],Tabla1[MES],Tabla1[[#This Row],[MES]])</f>
        <v>357.71666666666664</v>
      </c>
      <c r="S1532" s="17">
        <f ca="1">Tabla1[[#This Row],[HORAS DISPONIBLES]]/360</f>
        <v>0.99365740740740738</v>
      </c>
    </row>
    <row r="1533" spans="1:19" x14ac:dyDescent="0.2">
      <c r="A1533" s="1" t="s">
        <v>186</v>
      </c>
      <c r="B1533" s="1" t="s">
        <v>96</v>
      </c>
      <c r="C1533" s="1" t="str">
        <f ca="1">VLOOKUP(RANDBETWEEN(1,13),Tablas!$N$7:$O$19,2,0)</f>
        <v>DRAGALINA</v>
      </c>
      <c r="E1533" s="1" t="s">
        <v>18</v>
      </c>
      <c r="F1533" s="1">
        <v>201</v>
      </c>
      <c r="G1533" s="1" t="s">
        <v>55</v>
      </c>
      <c r="H1533" s="1">
        <v>1911</v>
      </c>
      <c r="I1533" s="2">
        <f t="shared" ca="1" si="23"/>
        <v>43314</v>
      </c>
      <c r="J1533" s="1" t="str">
        <f ca="1">IFERROR(IF(YEAR(Tabla1[[#This Row],[FECHA EJEC.]])&gt;0,"CONFORME","STANDBY"),"PENDIENTE")</f>
        <v>CONFORME</v>
      </c>
      <c r="K1533" s="2">
        <f ca="1">IF(VLOOKUP(RANDBETWEEN(1,20),Tablas!$Q$6:$R$25,2,0)=0,"",Tabla1[[#This Row],[FECHA PROG.]]+VLOOKUP(RANDBETWEEN(1,20),Tablas!$Q$6:$R$25,2,0))</f>
        <v>43318</v>
      </c>
      <c r="L1533" s="7">
        <f ca="1">IF(Tabla1[[#This Row],[FECHA EJEC.]]="","",TIME(RANDBETWEEN(9,15),RANDBETWEEN(10,40),0))</f>
        <v>0.47569444444444442</v>
      </c>
      <c r="M1533" s="7">
        <f ca="1">IF(Tabla1[[#This Row],[FECHA EJEC.]]="","",Tabla1[[#This Row],[HORA INICIO]]+TIME(RANDBETWEEN(1,4),RANDBETWEEN(10,30),0))</f>
        <v>0.52777777777777779</v>
      </c>
      <c r="N1533" s="8">
        <f ca="1">IF(Tabla1[[#This Row],[FECHA EJEC.]]="","",HOUR(Tabla1[[#This Row],[HORA TERMINO]]-Tabla1[[#This Row],[HORA INICIO]])+MINUTE(Tabla1[[#This Row],[HORA TERMINO]]-Tabla1[[#This Row],[HORA INICIO]])/60)</f>
        <v>1.25</v>
      </c>
      <c r="O1533" s="1" t="str">
        <f ca="1">IF(AND(K1533=I1533,J1533="CONFORME"),"FECHA CUMPLIDA",IF(J1533="STAND BY","STAND BY",IF(J1533=""," ",IF(Tabla1[[#This Row],[FECHA EJEC.]]="","PENDIENTE",CONCATENATE("RETRASO DE ",(K1533-I1533)," DIAS")))))</f>
        <v>RETRASO DE 4 DIAS</v>
      </c>
      <c r="P1533" s="2" t="str">
        <f ca="1">VLOOKUP(MONTH(Tabla1[[#This Row],[FECHA PROG.]]),Tabla2[],2,0)</f>
        <v>Ago</v>
      </c>
      <c r="Q1533" s="1">
        <f ca="1">YEAR(Tabla1[[#This Row],[FECHA PROG.]])</f>
        <v>2018</v>
      </c>
      <c r="R1533" s="8">
        <f ca="1">360-SUMIFS(Tabla1[HORAS],Tabla1[MÁQUINA],Tabla1[[#This Row],[MÁQUINA]],Tabla1[AÑO],Tabla1[[#This Row],[AÑO]],Tabla1[MES],Tabla1[[#This Row],[MES]])</f>
        <v>358.75</v>
      </c>
      <c r="S1533" s="17">
        <f ca="1">Tabla1[[#This Row],[HORAS DISPONIBLES]]/360</f>
        <v>0.99652777777777779</v>
      </c>
    </row>
    <row r="1534" spans="1:19" x14ac:dyDescent="0.2">
      <c r="A1534" s="1" t="s">
        <v>189</v>
      </c>
      <c r="B1534" s="1" t="s">
        <v>98</v>
      </c>
      <c r="C1534" s="1" t="str">
        <f ca="1">VLOOKUP(RANDBETWEEN(1,13),Tablas!$N$7:$O$19,2,0)</f>
        <v>COMPACTADORA</v>
      </c>
      <c r="E1534" s="1" t="s">
        <v>21</v>
      </c>
      <c r="F1534" s="1">
        <v>201</v>
      </c>
      <c r="G1534" s="1" t="s">
        <v>55</v>
      </c>
      <c r="H1534" s="1">
        <v>1911</v>
      </c>
      <c r="I1534" s="2">
        <f t="shared" ca="1" si="23"/>
        <v>43610</v>
      </c>
      <c r="J1534" s="1" t="str">
        <f ca="1">IFERROR(IF(YEAR(Tabla1[[#This Row],[FECHA EJEC.]])&gt;0,"CONFORME","STANDBY"),"PENDIENTE")</f>
        <v>CONFORME</v>
      </c>
      <c r="K1534" s="2">
        <f ca="1">IF(VLOOKUP(RANDBETWEEN(1,20),Tablas!$Q$6:$R$25,2,0)=0,"",Tabla1[[#This Row],[FECHA PROG.]]+VLOOKUP(RANDBETWEEN(1,20),Tablas!$Q$6:$R$25,2,0))</f>
        <v>43614</v>
      </c>
      <c r="L1534" s="7">
        <f ca="1">IF(Tabla1[[#This Row],[FECHA EJEC.]]="","",TIME(RANDBETWEEN(9,15),RANDBETWEEN(10,40),0))</f>
        <v>0.59861111111111109</v>
      </c>
      <c r="M1534" s="7">
        <f ca="1">IF(Tabla1[[#This Row],[FECHA EJEC.]]="","",Tabla1[[#This Row],[HORA INICIO]]+TIME(RANDBETWEEN(1,4),RANDBETWEEN(10,30),0))</f>
        <v>0.73124999999999996</v>
      </c>
      <c r="N1534" s="8">
        <f ca="1">IF(Tabla1[[#This Row],[FECHA EJEC.]]="","",HOUR(Tabla1[[#This Row],[HORA TERMINO]]-Tabla1[[#This Row],[HORA INICIO]])+MINUTE(Tabla1[[#This Row],[HORA TERMINO]]-Tabla1[[#This Row],[HORA INICIO]])/60)</f>
        <v>3.1833333333333331</v>
      </c>
      <c r="O1534" s="1" t="str">
        <f ca="1">IF(AND(K1534=I1534,J1534="CONFORME"),"FECHA CUMPLIDA",IF(J1534="STAND BY","STAND BY",IF(J1534=""," ",IF(Tabla1[[#This Row],[FECHA EJEC.]]="","PENDIENTE",CONCATENATE("RETRASO DE ",(K1534-I1534)," DIAS")))))</f>
        <v>RETRASO DE 4 DIAS</v>
      </c>
      <c r="P1534" s="2" t="str">
        <f ca="1">VLOOKUP(MONTH(Tabla1[[#This Row],[FECHA PROG.]]),Tabla2[],2,0)</f>
        <v>May</v>
      </c>
      <c r="Q1534" s="1">
        <f ca="1">YEAR(Tabla1[[#This Row],[FECHA PROG.]])</f>
        <v>2019</v>
      </c>
      <c r="R1534" s="8">
        <f ca="1">360-SUMIFS(Tabla1[HORAS],Tabla1[MÁQUINA],Tabla1[[#This Row],[MÁQUINA]],Tabla1[AÑO],Tabla1[[#This Row],[AÑO]],Tabla1[MES],Tabla1[[#This Row],[MES]])</f>
        <v>356.81666666666666</v>
      </c>
      <c r="S1534" s="17">
        <f ca="1">Tabla1[[#This Row],[HORAS DISPONIBLES]]/360</f>
        <v>0.99115740740740743</v>
      </c>
    </row>
    <row r="1535" spans="1:19" x14ac:dyDescent="0.2">
      <c r="A1535" s="1" t="s">
        <v>139</v>
      </c>
      <c r="B1535" s="1" t="s">
        <v>28</v>
      </c>
      <c r="C1535" s="1" t="str">
        <f ca="1">VLOOKUP(RANDBETWEEN(1,13),Tablas!$N$7:$O$19,2,0)</f>
        <v>DRAGAS</v>
      </c>
      <c r="D1535" s="1" t="s">
        <v>12</v>
      </c>
      <c r="E1535" s="1" t="s">
        <v>18</v>
      </c>
      <c r="F1535" s="1">
        <v>106</v>
      </c>
      <c r="G1535" s="1" t="s">
        <v>55</v>
      </c>
      <c r="H1535" s="1">
        <v>1911</v>
      </c>
      <c r="I1535" s="2">
        <f t="shared" ca="1" si="23"/>
        <v>43172</v>
      </c>
      <c r="J1535" s="1" t="str">
        <f ca="1">IFERROR(IF(YEAR(Tabla1[[#This Row],[FECHA EJEC.]])&gt;0,"CONFORME","STANDBY"),"PENDIENTE")</f>
        <v>CONFORME</v>
      </c>
      <c r="K1535" s="2">
        <f ca="1">IF(VLOOKUP(RANDBETWEEN(1,20),Tablas!$Q$6:$R$25,2,0)=0,"",Tabla1[[#This Row],[FECHA PROG.]]+VLOOKUP(RANDBETWEEN(1,20),Tablas!$Q$6:$R$25,2,0))</f>
        <v>43176</v>
      </c>
      <c r="L1535" s="7">
        <f ca="1">IF(Tabla1[[#This Row],[FECHA EJEC.]]="","",TIME(RANDBETWEEN(9,15),RANDBETWEEN(10,40),0))</f>
        <v>0.60624999999999996</v>
      </c>
      <c r="M1535" s="7">
        <f ca="1">IF(Tabla1[[#This Row],[FECHA EJEC.]]="","",Tabla1[[#This Row],[HORA INICIO]]+TIME(RANDBETWEEN(1,4),RANDBETWEEN(10,30),0))</f>
        <v>0.70138888888888884</v>
      </c>
      <c r="N1535" s="8">
        <f ca="1">IF(Tabla1[[#This Row],[FECHA EJEC.]]="","",HOUR(Tabla1[[#This Row],[HORA TERMINO]]-Tabla1[[#This Row],[HORA INICIO]])+MINUTE(Tabla1[[#This Row],[HORA TERMINO]]-Tabla1[[#This Row],[HORA INICIO]])/60)</f>
        <v>2.2833333333333332</v>
      </c>
      <c r="O1535" s="1" t="str">
        <f ca="1">IF(AND(K1535=I1535,J1535="CONFORME"),"FECHA CUMPLIDA",IF(J1535="STAND BY","STAND BY",IF(J1535=""," ",IF(Tabla1[[#This Row],[FECHA EJEC.]]="","PENDIENTE",CONCATENATE("RETRASO DE ",(K1535-I1535)," DIAS")))))</f>
        <v>RETRASO DE 4 DIAS</v>
      </c>
      <c r="P1535" s="2" t="str">
        <f ca="1">VLOOKUP(MONTH(Tabla1[[#This Row],[FECHA PROG.]]),Tabla2[],2,0)</f>
        <v>Mar</v>
      </c>
      <c r="Q1535" s="1">
        <f ca="1">YEAR(Tabla1[[#This Row],[FECHA PROG.]])</f>
        <v>2018</v>
      </c>
      <c r="R1535" s="8">
        <f ca="1">360-SUMIFS(Tabla1[HORAS],Tabla1[MÁQUINA],Tabla1[[#This Row],[MÁQUINA]],Tabla1[AÑO],Tabla1[[#This Row],[AÑO]],Tabla1[MES],Tabla1[[#This Row],[MES]])</f>
        <v>303.93333333333334</v>
      </c>
      <c r="S1535" s="17">
        <f ca="1">Tabla1[[#This Row],[HORAS DISPONIBLES]]/360</f>
        <v>0.84425925925925926</v>
      </c>
    </row>
    <row r="1536" spans="1:19" x14ac:dyDescent="0.2">
      <c r="A1536" s="1" t="s">
        <v>139</v>
      </c>
      <c r="B1536" s="1" t="s">
        <v>28</v>
      </c>
      <c r="C1536" s="1" t="str">
        <f ca="1">VLOOKUP(RANDBETWEEN(1,13),Tablas!$N$7:$O$19,2,0)</f>
        <v>RETROEXCAVADORA</v>
      </c>
      <c r="D1536" s="1" t="s">
        <v>12</v>
      </c>
      <c r="E1536" s="1" t="s">
        <v>13</v>
      </c>
      <c r="F1536" s="1">
        <v>106</v>
      </c>
      <c r="G1536" s="1" t="s">
        <v>29</v>
      </c>
      <c r="H1536" s="1">
        <v>908</v>
      </c>
      <c r="I1536" s="2">
        <f t="shared" ca="1" si="23"/>
        <v>43368</v>
      </c>
      <c r="J1536" s="1" t="str">
        <f ca="1">IFERROR(IF(YEAR(Tabla1[[#This Row],[FECHA EJEC.]])&gt;0,"CONFORME","STANDBY"),"PENDIENTE")</f>
        <v>PENDIENTE</v>
      </c>
      <c r="K1536" s="2" t="str">
        <f ca="1">IF(VLOOKUP(RANDBETWEEN(1,20),Tablas!$Q$6:$R$25,2,0)=0,"",Tabla1[[#This Row],[FECHA PROG.]]+VLOOKUP(RANDBETWEEN(1,20),Tablas!$Q$6:$R$25,2,0))</f>
        <v/>
      </c>
      <c r="L1536" s="7" t="str">
        <f ca="1">IF(Tabla1[[#This Row],[FECHA EJEC.]]="","",TIME(RANDBETWEEN(9,15),RANDBETWEEN(10,40),0))</f>
        <v/>
      </c>
      <c r="M1536" s="7" t="str">
        <f ca="1">IF(Tabla1[[#This Row],[FECHA EJEC.]]="","",Tabla1[[#This Row],[HORA INICIO]]+TIME(RANDBETWEEN(1,4),RANDBETWEEN(10,30),0))</f>
        <v/>
      </c>
      <c r="N1536" s="8" t="str">
        <f ca="1">IF(Tabla1[[#This Row],[FECHA EJEC.]]="","",HOUR(Tabla1[[#This Row],[HORA TERMINO]]-Tabla1[[#This Row],[HORA INICIO]])+MINUTE(Tabla1[[#This Row],[HORA TERMINO]]-Tabla1[[#This Row],[HORA INICIO]])/60)</f>
        <v/>
      </c>
      <c r="O1536" s="1" t="str">
        <f ca="1">IF(AND(K1536=I1536,J1536="CONFORME"),"FECHA CUMPLIDA",IF(J1536="STAND BY","STAND BY",IF(J1536=""," ",IF(Tabla1[[#This Row],[FECHA EJEC.]]="","PENDIENTE",CONCATENATE("RETRASO DE ",(K1536-I1536)," DIAS")))))</f>
        <v>PENDIENTE</v>
      </c>
      <c r="P1536" s="2" t="str">
        <f ca="1">VLOOKUP(MONTH(Tabla1[[#This Row],[FECHA PROG.]]),Tabla2[],2,0)</f>
        <v>Set</v>
      </c>
      <c r="Q1536" s="1">
        <f ca="1">YEAR(Tabla1[[#This Row],[FECHA PROG.]])</f>
        <v>2018</v>
      </c>
      <c r="R1536" s="8">
        <f ca="1">360-SUMIFS(Tabla1[HORAS],Tabla1[MÁQUINA],Tabla1[[#This Row],[MÁQUINA]],Tabla1[AÑO],Tabla1[[#This Row],[AÑO]],Tabla1[MES],Tabla1[[#This Row],[MES]])</f>
        <v>322.11666666666667</v>
      </c>
      <c r="S1536" s="17">
        <f ca="1">Tabla1[[#This Row],[HORAS DISPONIBLES]]/360</f>
        <v>0.89476851851851857</v>
      </c>
    </row>
    <row r="1537" spans="1:19" x14ac:dyDescent="0.2">
      <c r="A1537" s="1" t="s">
        <v>136</v>
      </c>
      <c r="B1537" s="1" t="s">
        <v>20</v>
      </c>
      <c r="C1537" s="1" t="str">
        <f ca="1">VLOOKUP(RANDBETWEEN(1,13),Tablas!$N$7:$O$19,2,0)</f>
        <v>PAVIMENTADORA</v>
      </c>
      <c r="D1537" s="1" t="s">
        <v>12</v>
      </c>
      <c r="E1537" s="1" t="s">
        <v>21</v>
      </c>
      <c r="F1537" s="1">
        <v>106</v>
      </c>
      <c r="G1537" s="1" t="s">
        <v>14</v>
      </c>
      <c r="H1537" s="1">
        <v>1420</v>
      </c>
      <c r="I1537" s="2">
        <f t="shared" ca="1" si="23"/>
        <v>43501</v>
      </c>
      <c r="J1537" s="1" t="str">
        <f ca="1">IFERROR(IF(YEAR(Tabla1[[#This Row],[FECHA EJEC.]])&gt;0,"CONFORME","STANDBY"),"PENDIENTE")</f>
        <v>CONFORME</v>
      </c>
      <c r="K1537" s="2">
        <f ca="1">IF(VLOOKUP(RANDBETWEEN(1,20),Tablas!$Q$6:$R$25,2,0)=0,"",Tabla1[[#This Row],[FECHA PROG.]]+VLOOKUP(RANDBETWEEN(1,20),Tablas!$Q$6:$R$25,2,0))</f>
        <v>43503</v>
      </c>
      <c r="L1537" s="7">
        <f ca="1">IF(Tabla1[[#This Row],[FECHA EJEC.]]="","",TIME(RANDBETWEEN(9,15),RANDBETWEEN(10,40),0))</f>
        <v>0.47361111111111109</v>
      </c>
      <c r="M1537" s="7">
        <f ca="1">IF(Tabla1[[#This Row],[FECHA EJEC.]]="","",Tabla1[[#This Row],[HORA INICIO]]+TIME(RANDBETWEEN(1,4),RANDBETWEEN(10,30),0))</f>
        <v>0.66041666666666665</v>
      </c>
      <c r="N1537" s="8">
        <f ca="1">IF(Tabla1[[#This Row],[FECHA EJEC.]]="","",HOUR(Tabla1[[#This Row],[HORA TERMINO]]-Tabla1[[#This Row],[HORA INICIO]])+MINUTE(Tabla1[[#This Row],[HORA TERMINO]]-Tabla1[[#This Row],[HORA INICIO]])/60)</f>
        <v>4.4833333333333334</v>
      </c>
      <c r="O1537" s="1" t="str">
        <f ca="1">IF(AND(K1537=I1537,J1537="CONFORME"),"FECHA CUMPLIDA",IF(J1537="STAND BY","STAND BY",IF(J1537=""," ",IF(Tabla1[[#This Row],[FECHA EJEC.]]="","PENDIENTE",CONCATENATE("RETRASO DE ",(K1537-I1537)," DIAS")))))</f>
        <v>RETRASO DE 2 DIAS</v>
      </c>
      <c r="P1537" s="2" t="str">
        <f ca="1">VLOOKUP(MONTH(Tabla1[[#This Row],[FECHA PROG.]]),Tabla2[],2,0)</f>
        <v>Feb</v>
      </c>
      <c r="Q1537" s="1">
        <f ca="1">YEAR(Tabla1[[#This Row],[FECHA PROG.]])</f>
        <v>2019</v>
      </c>
      <c r="R1537" s="8">
        <f ca="1">360-SUMIFS(Tabla1[HORAS],Tabla1[MÁQUINA],Tabla1[[#This Row],[MÁQUINA]],Tabla1[AÑO],Tabla1[[#This Row],[AÑO]],Tabla1[MES],Tabla1[[#This Row],[MES]])</f>
        <v>353.25</v>
      </c>
      <c r="S1537" s="17">
        <f ca="1">Tabla1[[#This Row],[HORAS DISPONIBLES]]/360</f>
        <v>0.98124999999999996</v>
      </c>
    </row>
    <row r="1538" spans="1:19" x14ac:dyDescent="0.2">
      <c r="A1538" s="1" t="s">
        <v>146</v>
      </c>
      <c r="B1538" s="1" t="s">
        <v>40</v>
      </c>
      <c r="C1538" s="1" t="str">
        <f ca="1">VLOOKUP(RANDBETWEEN(1,13),Tablas!$N$7:$O$19,2,0)</f>
        <v>DRAGALINA</v>
      </c>
      <c r="D1538" s="1" t="s">
        <v>12</v>
      </c>
      <c r="E1538" s="1" t="s">
        <v>24</v>
      </c>
      <c r="F1538" s="1">
        <v>201</v>
      </c>
      <c r="G1538" s="1" t="s">
        <v>25</v>
      </c>
      <c r="H1538" s="1">
        <v>1168</v>
      </c>
      <c r="I1538" s="2">
        <f t="shared" ref="I1538:I1601" ca="1" si="24">RANDBETWEEN(43101,43616)</f>
        <v>43334</v>
      </c>
      <c r="J1538" s="1" t="str">
        <f ca="1">IFERROR(IF(YEAR(Tabla1[[#This Row],[FECHA EJEC.]])&gt;0,"CONFORME","STANDBY"),"PENDIENTE")</f>
        <v>CONFORME</v>
      </c>
      <c r="K1538" s="2">
        <f ca="1">IF(VLOOKUP(RANDBETWEEN(1,20),Tablas!$Q$6:$R$25,2,0)=0,"",Tabla1[[#This Row],[FECHA PROG.]]+VLOOKUP(RANDBETWEEN(1,20),Tablas!$Q$6:$R$25,2,0))</f>
        <v>43335</v>
      </c>
      <c r="L1538" s="7">
        <f ca="1">IF(Tabla1[[#This Row],[FECHA EJEC.]]="","",TIME(RANDBETWEEN(9,15),RANDBETWEEN(10,40),0))</f>
        <v>0.51944444444444449</v>
      </c>
      <c r="M1538" s="7">
        <f ca="1">IF(Tabla1[[#This Row],[FECHA EJEC.]]="","",Tabla1[[#This Row],[HORA INICIO]]+TIME(RANDBETWEEN(1,4),RANDBETWEEN(10,30),0))</f>
        <v>0.57847222222222228</v>
      </c>
      <c r="N1538" s="8">
        <f ca="1">IF(Tabla1[[#This Row],[FECHA EJEC.]]="","",HOUR(Tabla1[[#This Row],[HORA TERMINO]]-Tabla1[[#This Row],[HORA INICIO]])+MINUTE(Tabla1[[#This Row],[HORA TERMINO]]-Tabla1[[#This Row],[HORA INICIO]])/60)</f>
        <v>1.4166666666666667</v>
      </c>
      <c r="O1538" s="1" t="str">
        <f ca="1">IF(AND(K1538=I1538,J1538="CONFORME"),"FECHA CUMPLIDA",IF(J1538="STAND BY","STAND BY",IF(J1538=""," ",IF(Tabla1[[#This Row],[FECHA EJEC.]]="","PENDIENTE",CONCATENATE("RETRASO DE ",(K1538-I1538)," DIAS")))))</f>
        <v>RETRASO DE 1 DIAS</v>
      </c>
      <c r="P1538" s="2" t="str">
        <f ca="1">VLOOKUP(MONTH(Tabla1[[#This Row],[FECHA PROG.]]),Tabla2[],2,0)</f>
        <v>Ago</v>
      </c>
      <c r="Q1538" s="1">
        <f ca="1">YEAR(Tabla1[[#This Row],[FECHA PROG.]])</f>
        <v>2018</v>
      </c>
      <c r="R1538" s="8">
        <f ca="1">360-SUMIFS(Tabla1[HORAS],Tabla1[MÁQUINA],Tabla1[[#This Row],[MÁQUINA]],Tabla1[AÑO],Tabla1[[#This Row],[AÑO]],Tabla1[MES],Tabla1[[#This Row],[MES]])</f>
        <v>354.11666666666667</v>
      </c>
      <c r="S1538" s="17">
        <f ca="1">Tabla1[[#This Row],[HORAS DISPONIBLES]]/360</f>
        <v>0.98365740740740748</v>
      </c>
    </row>
    <row r="1539" spans="1:19" x14ac:dyDescent="0.2">
      <c r="A1539" s="1" t="s">
        <v>134</v>
      </c>
      <c r="B1539" s="1" t="s">
        <v>26</v>
      </c>
      <c r="C1539" s="1" t="str">
        <f ca="1">VLOOKUP(RANDBETWEEN(1,13),Tablas!$N$7:$O$19,2,0)</f>
        <v>DRAGALINA</v>
      </c>
      <c r="D1539" s="1" t="s">
        <v>12</v>
      </c>
      <c r="E1539" s="1" t="s">
        <v>13</v>
      </c>
      <c r="F1539" s="1">
        <v>107</v>
      </c>
      <c r="G1539" s="1" t="s">
        <v>14</v>
      </c>
      <c r="H1539" s="1">
        <v>1420</v>
      </c>
      <c r="I1539" s="2">
        <f t="shared" ca="1" si="24"/>
        <v>43228</v>
      </c>
      <c r="J1539" s="1" t="str">
        <f ca="1">IFERROR(IF(YEAR(Tabla1[[#This Row],[FECHA EJEC.]])&gt;0,"CONFORME","STANDBY"),"PENDIENTE")</f>
        <v>CONFORME</v>
      </c>
      <c r="K1539" s="2">
        <f ca="1">IF(VLOOKUP(RANDBETWEEN(1,20),Tablas!$Q$6:$R$25,2,0)=0,"",Tabla1[[#This Row],[FECHA PROG.]]+VLOOKUP(RANDBETWEEN(1,20),Tablas!$Q$6:$R$25,2,0))</f>
        <v>43229</v>
      </c>
      <c r="L1539" s="7">
        <f ca="1">IF(Tabla1[[#This Row],[FECHA EJEC.]]="","",TIME(RANDBETWEEN(9,15),RANDBETWEEN(10,40),0))</f>
        <v>0.61111111111111116</v>
      </c>
      <c r="M1539" s="7">
        <f ca="1">IF(Tabla1[[#This Row],[FECHA EJEC.]]="","",Tabla1[[#This Row],[HORA INICIO]]+TIME(RANDBETWEEN(1,4),RANDBETWEEN(10,30),0))</f>
        <v>0.79236111111111118</v>
      </c>
      <c r="N1539" s="8">
        <f ca="1">IF(Tabla1[[#This Row],[FECHA EJEC.]]="","",HOUR(Tabla1[[#This Row],[HORA TERMINO]]-Tabla1[[#This Row],[HORA INICIO]])+MINUTE(Tabla1[[#This Row],[HORA TERMINO]]-Tabla1[[#This Row],[HORA INICIO]])/60)</f>
        <v>4.3499999999999996</v>
      </c>
      <c r="O1539" s="1" t="str">
        <f ca="1">IF(AND(K1539=I1539,J1539="CONFORME"),"FECHA CUMPLIDA",IF(J1539="STAND BY","STAND BY",IF(J1539=""," ",IF(Tabla1[[#This Row],[FECHA EJEC.]]="","PENDIENTE",CONCATENATE("RETRASO DE ",(K1539-I1539)," DIAS")))))</f>
        <v>RETRASO DE 1 DIAS</v>
      </c>
      <c r="P1539" s="2" t="str">
        <f ca="1">VLOOKUP(MONTH(Tabla1[[#This Row],[FECHA PROG.]]),Tabla2[],2,0)</f>
        <v>May</v>
      </c>
      <c r="Q1539" s="1">
        <f ca="1">YEAR(Tabla1[[#This Row],[FECHA PROG.]])</f>
        <v>2018</v>
      </c>
      <c r="R1539" s="8">
        <f ca="1">360-SUMIFS(Tabla1[HORAS],Tabla1[MÁQUINA],Tabla1[[#This Row],[MÁQUINA]],Tabla1[AÑO],Tabla1[[#This Row],[AÑO]],Tabla1[MES],Tabla1[[#This Row],[MES]])</f>
        <v>337.9666666666667</v>
      </c>
      <c r="S1539" s="17">
        <f ca="1">Tabla1[[#This Row],[HORAS DISPONIBLES]]/360</f>
        <v>0.93879629629629635</v>
      </c>
    </row>
    <row r="1540" spans="1:19" x14ac:dyDescent="0.2">
      <c r="A1540" s="1" t="s">
        <v>154</v>
      </c>
      <c r="B1540" s="1" t="s">
        <v>58</v>
      </c>
      <c r="C1540" s="1" t="str">
        <f ca="1">VLOOKUP(RANDBETWEEN(1,13),Tablas!$N$7:$O$19,2,0)</f>
        <v>PAVIMENTADORA</v>
      </c>
      <c r="E1540" s="1" t="s">
        <v>21</v>
      </c>
      <c r="F1540" s="1">
        <v>107</v>
      </c>
      <c r="G1540" s="1" t="s">
        <v>106</v>
      </c>
      <c r="H1540" s="1">
        <v>2171</v>
      </c>
      <c r="I1540" s="2">
        <f t="shared" ca="1" si="24"/>
        <v>43322</v>
      </c>
      <c r="J1540" s="1" t="str">
        <f ca="1">IFERROR(IF(YEAR(Tabla1[[#This Row],[FECHA EJEC.]])&gt;0,"CONFORME","STANDBY"),"PENDIENTE")</f>
        <v>CONFORME</v>
      </c>
      <c r="K1540" s="2">
        <f ca="1">IF(VLOOKUP(RANDBETWEEN(1,20),Tablas!$Q$6:$R$25,2,0)=0,"",Tabla1[[#This Row],[FECHA PROG.]]+VLOOKUP(RANDBETWEEN(1,20),Tablas!$Q$6:$R$25,2,0))</f>
        <v>43323</v>
      </c>
      <c r="L1540" s="7">
        <f ca="1">IF(Tabla1[[#This Row],[FECHA EJEC.]]="","",TIME(RANDBETWEEN(9,15),RANDBETWEEN(10,40),0))</f>
        <v>0.63611111111111107</v>
      </c>
      <c r="M1540" s="7">
        <f ca="1">IF(Tabla1[[#This Row],[FECHA EJEC.]]="","",Tabla1[[#This Row],[HORA INICIO]]+TIME(RANDBETWEEN(1,4),RANDBETWEEN(10,30),0))</f>
        <v>0.81527777777777777</v>
      </c>
      <c r="N1540" s="8">
        <f ca="1">IF(Tabla1[[#This Row],[FECHA EJEC.]]="","",HOUR(Tabla1[[#This Row],[HORA TERMINO]]-Tabla1[[#This Row],[HORA INICIO]])+MINUTE(Tabla1[[#This Row],[HORA TERMINO]]-Tabla1[[#This Row],[HORA INICIO]])/60)</f>
        <v>4.3</v>
      </c>
      <c r="O1540" s="1" t="str">
        <f ca="1">IF(AND(K1540=I1540,J1540="CONFORME"),"FECHA CUMPLIDA",IF(J1540="STAND BY","STAND BY",IF(J1540=""," ",IF(Tabla1[[#This Row],[FECHA EJEC.]]="","PENDIENTE",CONCATENATE("RETRASO DE ",(K1540-I1540)," DIAS")))))</f>
        <v>RETRASO DE 1 DIAS</v>
      </c>
      <c r="P1540" s="2" t="str">
        <f ca="1">VLOOKUP(MONTH(Tabla1[[#This Row],[FECHA PROG.]]),Tabla2[],2,0)</f>
        <v>Ago</v>
      </c>
      <c r="Q1540" s="1">
        <f ca="1">YEAR(Tabla1[[#This Row],[FECHA PROG.]])</f>
        <v>2018</v>
      </c>
      <c r="R1540" s="8">
        <f ca="1">360-SUMIFS(Tabla1[HORAS],Tabla1[MÁQUINA],Tabla1[[#This Row],[MÁQUINA]],Tabla1[AÑO],Tabla1[[#This Row],[AÑO]],Tabla1[MES],Tabla1[[#This Row],[MES]])</f>
        <v>343.2</v>
      </c>
      <c r="S1540" s="17">
        <f ca="1">Tabla1[[#This Row],[HORAS DISPONIBLES]]/360</f>
        <v>0.95333333333333325</v>
      </c>
    </row>
    <row r="1541" spans="1:19" x14ac:dyDescent="0.2">
      <c r="A1541" s="1" t="s">
        <v>139</v>
      </c>
      <c r="B1541" s="1" t="s">
        <v>32</v>
      </c>
      <c r="C1541" s="1" t="str">
        <f ca="1">VLOOKUP(RANDBETWEEN(1,13),Tablas!$N$7:$O$19,2,0)</f>
        <v>EXCAVADORA</v>
      </c>
      <c r="D1541" s="1" t="s">
        <v>12</v>
      </c>
      <c r="E1541" s="1" t="s">
        <v>13</v>
      </c>
      <c r="F1541" s="1">
        <v>106</v>
      </c>
      <c r="G1541" s="1" t="s">
        <v>29</v>
      </c>
      <c r="H1541" s="1">
        <v>908</v>
      </c>
      <c r="I1541" s="2">
        <f t="shared" ca="1" si="24"/>
        <v>43314</v>
      </c>
      <c r="J1541" s="1" t="str">
        <f ca="1">IFERROR(IF(YEAR(Tabla1[[#This Row],[FECHA EJEC.]])&gt;0,"CONFORME","STANDBY"),"PENDIENTE")</f>
        <v>PENDIENTE</v>
      </c>
      <c r="K1541" s="2" t="str">
        <f ca="1">IF(VLOOKUP(RANDBETWEEN(1,20),Tablas!$Q$6:$R$25,2,0)=0,"",Tabla1[[#This Row],[FECHA PROG.]]+VLOOKUP(RANDBETWEEN(1,20),Tablas!$Q$6:$R$25,2,0))</f>
        <v/>
      </c>
      <c r="L1541" s="7" t="str">
        <f ca="1">IF(Tabla1[[#This Row],[FECHA EJEC.]]="","",TIME(RANDBETWEEN(9,15),RANDBETWEEN(10,40),0))</f>
        <v/>
      </c>
      <c r="M1541" s="7" t="str">
        <f ca="1">IF(Tabla1[[#This Row],[FECHA EJEC.]]="","",Tabla1[[#This Row],[HORA INICIO]]+TIME(RANDBETWEEN(1,4),RANDBETWEEN(10,30),0))</f>
        <v/>
      </c>
      <c r="N1541" s="8" t="str">
        <f ca="1">IF(Tabla1[[#This Row],[FECHA EJEC.]]="","",HOUR(Tabla1[[#This Row],[HORA TERMINO]]-Tabla1[[#This Row],[HORA INICIO]])+MINUTE(Tabla1[[#This Row],[HORA TERMINO]]-Tabla1[[#This Row],[HORA INICIO]])/60)</f>
        <v/>
      </c>
      <c r="O1541" s="1" t="str">
        <f ca="1">IF(AND(K1541=I1541,J1541="CONFORME"),"FECHA CUMPLIDA",IF(J1541="STAND BY","STAND BY",IF(J1541=""," ",IF(Tabla1[[#This Row],[FECHA EJEC.]]="","PENDIENTE",CONCATENATE("RETRASO DE ",(K1541-I1541)," DIAS")))))</f>
        <v>PENDIENTE</v>
      </c>
      <c r="P1541" s="2" t="str">
        <f ca="1">VLOOKUP(MONTH(Tabla1[[#This Row],[FECHA PROG.]]),Tabla2[],2,0)</f>
        <v>Ago</v>
      </c>
      <c r="Q1541" s="1">
        <f ca="1">YEAR(Tabla1[[#This Row],[FECHA PROG.]])</f>
        <v>2018</v>
      </c>
      <c r="R1541" s="8">
        <f ca="1">360-SUMIFS(Tabla1[HORAS],Tabla1[MÁQUINA],Tabla1[[#This Row],[MÁQUINA]],Tabla1[AÑO],Tabla1[[#This Row],[AÑO]],Tabla1[MES],Tabla1[[#This Row],[MES]])</f>
        <v>310.93333333333334</v>
      </c>
      <c r="S1541" s="17">
        <f ca="1">Tabla1[[#This Row],[HORAS DISPONIBLES]]/360</f>
        <v>0.86370370370370375</v>
      </c>
    </row>
    <row r="1542" spans="1:19" x14ac:dyDescent="0.2">
      <c r="A1542" s="1" t="s">
        <v>139</v>
      </c>
      <c r="B1542" s="1" t="s">
        <v>32</v>
      </c>
      <c r="C1542" s="1" t="str">
        <f ca="1">VLOOKUP(RANDBETWEEN(1,13),Tablas!$N$7:$O$19,2,0)</f>
        <v>MOTOTRAILLA</v>
      </c>
      <c r="D1542" s="1" t="s">
        <v>12</v>
      </c>
      <c r="E1542" s="1" t="s">
        <v>18</v>
      </c>
      <c r="F1542" s="1">
        <v>106</v>
      </c>
      <c r="G1542" s="1" t="s">
        <v>14</v>
      </c>
      <c r="H1542" s="1">
        <v>1911</v>
      </c>
      <c r="I1542" s="2">
        <f t="shared" ca="1" si="24"/>
        <v>43174</v>
      </c>
      <c r="J1542" s="1" t="str">
        <f ca="1">IFERROR(IF(YEAR(Tabla1[[#This Row],[FECHA EJEC.]])&gt;0,"CONFORME","STANDBY"),"PENDIENTE")</f>
        <v>CONFORME</v>
      </c>
      <c r="K1542" s="2">
        <f ca="1">IF(VLOOKUP(RANDBETWEEN(1,20),Tablas!$Q$6:$R$25,2,0)=0,"",Tabla1[[#This Row],[FECHA PROG.]]+VLOOKUP(RANDBETWEEN(1,20),Tablas!$Q$6:$R$25,2,0))</f>
        <v>43175</v>
      </c>
      <c r="L1542" s="7">
        <f ca="1">IF(Tabla1[[#This Row],[FECHA EJEC.]]="","",TIME(RANDBETWEEN(9,15),RANDBETWEEN(10,40),0))</f>
        <v>0.59513888888888888</v>
      </c>
      <c r="M1542" s="7">
        <f ca="1">IF(Tabla1[[#This Row],[FECHA EJEC.]]="","",Tabla1[[#This Row],[HORA INICIO]]+TIME(RANDBETWEEN(1,4),RANDBETWEEN(10,30),0))</f>
        <v>0.77777777777777779</v>
      </c>
      <c r="N1542" s="8">
        <f ca="1">IF(Tabla1[[#This Row],[FECHA EJEC.]]="","",HOUR(Tabla1[[#This Row],[HORA TERMINO]]-Tabla1[[#This Row],[HORA INICIO]])+MINUTE(Tabla1[[#This Row],[HORA TERMINO]]-Tabla1[[#This Row],[HORA INICIO]])/60)</f>
        <v>4.3833333333333337</v>
      </c>
      <c r="O1542" s="1" t="str">
        <f ca="1">IF(AND(K1542=I1542,J1542="CONFORME"),"FECHA CUMPLIDA",IF(J1542="STAND BY","STAND BY",IF(J1542=""," ",IF(Tabla1[[#This Row],[FECHA EJEC.]]="","PENDIENTE",CONCATENATE("RETRASO DE ",(K1542-I1542)," DIAS")))))</f>
        <v>RETRASO DE 1 DIAS</v>
      </c>
      <c r="P1542" s="2" t="str">
        <f ca="1">VLOOKUP(MONTH(Tabla1[[#This Row],[FECHA PROG.]]),Tabla2[],2,0)</f>
        <v>Mar</v>
      </c>
      <c r="Q1542" s="1">
        <f ca="1">YEAR(Tabla1[[#This Row],[FECHA PROG.]])</f>
        <v>2018</v>
      </c>
      <c r="R1542" s="8">
        <f ca="1">360-SUMIFS(Tabla1[HORAS],Tabla1[MÁQUINA],Tabla1[[#This Row],[MÁQUINA]],Tabla1[AÑO],Tabla1[[#This Row],[AÑO]],Tabla1[MES],Tabla1[[#This Row],[MES]])</f>
        <v>303.93333333333334</v>
      </c>
      <c r="S1542" s="17">
        <f ca="1">Tabla1[[#This Row],[HORAS DISPONIBLES]]/360</f>
        <v>0.84425925925925926</v>
      </c>
    </row>
    <row r="1543" spans="1:19" x14ac:dyDescent="0.2">
      <c r="A1543" s="1" t="s">
        <v>147</v>
      </c>
      <c r="B1543" s="1" t="s">
        <v>42</v>
      </c>
      <c r="C1543" s="1" t="str">
        <f ca="1">VLOOKUP(RANDBETWEEN(1,13),Tablas!$N$7:$O$19,2,0)</f>
        <v>PAVIMENTADORA</v>
      </c>
      <c r="D1543" s="1" t="s">
        <v>12</v>
      </c>
      <c r="E1543" s="1" t="s">
        <v>21</v>
      </c>
      <c r="F1543" s="1">
        <v>106</v>
      </c>
      <c r="G1543" s="1" t="s">
        <v>14</v>
      </c>
      <c r="H1543" s="1">
        <v>2171</v>
      </c>
      <c r="I1543" s="2">
        <f t="shared" ca="1" si="24"/>
        <v>43544</v>
      </c>
      <c r="J1543" s="1" t="str">
        <f ca="1">IFERROR(IF(YEAR(Tabla1[[#This Row],[FECHA EJEC.]])&gt;0,"CONFORME","STANDBY"),"PENDIENTE")</f>
        <v>CONFORME</v>
      </c>
      <c r="K1543" s="2">
        <f ca="1">IF(VLOOKUP(RANDBETWEEN(1,20),Tablas!$Q$6:$R$25,2,0)=0,"",Tabla1[[#This Row],[FECHA PROG.]]+VLOOKUP(RANDBETWEEN(1,20),Tablas!$Q$6:$R$25,2,0))</f>
        <v>43545</v>
      </c>
      <c r="L1543" s="7">
        <f ca="1">IF(Tabla1[[#This Row],[FECHA EJEC.]]="","",TIME(RANDBETWEEN(9,15),RANDBETWEEN(10,40),0))</f>
        <v>0.60902777777777772</v>
      </c>
      <c r="M1543" s="7">
        <f ca="1">IF(Tabla1[[#This Row],[FECHA EJEC.]]="","",Tabla1[[#This Row],[HORA INICIO]]+TIME(RANDBETWEEN(1,4),RANDBETWEEN(10,30),0))</f>
        <v>0.66111111111111109</v>
      </c>
      <c r="N1543" s="8">
        <f ca="1">IF(Tabla1[[#This Row],[FECHA EJEC.]]="","",HOUR(Tabla1[[#This Row],[HORA TERMINO]]-Tabla1[[#This Row],[HORA INICIO]])+MINUTE(Tabla1[[#This Row],[HORA TERMINO]]-Tabla1[[#This Row],[HORA INICIO]])/60)</f>
        <v>1.25</v>
      </c>
      <c r="O1543" s="1" t="str">
        <f ca="1">IF(AND(K1543=I1543,J1543="CONFORME"),"FECHA CUMPLIDA",IF(J1543="STAND BY","STAND BY",IF(J1543=""," ",IF(Tabla1[[#This Row],[FECHA EJEC.]]="","PENDIENTE",CONCATENATE("RETRASO DE ",(K1543-I1543)," DIAS")))))</f>
        <v>RETRASO DE 1 DIAS</v>
      </c>
      <c r="P1543" s="2" t="str">
        <f ca="1">VLOOKUP(MONTH(Tabla1[[#This Row],[FECHA PROG.]]),Tabla2[],2,0)</f>
        <v>Mar</v>
      </c>
      <c r="Q1543" s="1">
        <f ca="1">YEAR(Tabla1[[#This Row],[FECHA PROG.]])</f>
        <v>2019</v>
      </c>
      <c r="R1543" s="8">
        <f ca="1">360-SUMIFS(Tabla1[HORAS],Tabla1[MÁQUINA],Tabla1[[#This Row],[MÁQUINA]],Tabla1[AÑO],Tabla1[[#This Row],[AÑO]],Tabla1[MES],Tabla1[[#This Row],[MES]])</f>
        <v>358.75</v>
      </c>
      <c r="S1543" s="17">
        <f ca="1">Tabla1[[#This Row],[HORAS DISPONIBLES]]/360</f>
        <v>0.99652777777777779</v>
      </c>
    </row>
    <row r="1544" spans="1:19" x14ac:dyDescent="0.2">
      <c r="A1544" s="1" t="s">
        <v>152</v>
      </c>
      <c r="B1544" s="1" t="s">
        <v>56</v>
      </c>
      <c r="C1544" s="1" t="str">
        <f ca="1">VLOOKUP(RANDBETWEEN(1,13),Tablas!$N$7:$O$19,2,0)</f>
        <v>MOTONIVELADORA</v>
      </c>
      <c r="E1544" s="1" t="s">
        <v>13</v>
      </c>
      <c r="F1544" s="1">
        <v>107</v>
      </c>
      <c r="G1544" s="1" t="s">
        <v>25</v>
      </c>
      <c r="H1544" s="1">
        <v>1168</v>
      </c>
      <c r="I1544" s="2">
        <f t="shared" ca="1" si="24"/>
        <v>43358</v>
      </c>
      <c r="J1544" s="1" t="str">
        <f ca="1">IFERROR(IF(YEAR(Tabla1[[#This Row],[FECHA EJEC.]])&gt;0,"CONFORME","STANDBY"),"PENDIENTE")</f>
        <v>PENDIENTE</v>
      </c>
      <c r="K1544" s="2" t="str">
        <f ca="1">IF(VLOOKUP(RANDBETWEEN(1,20),Tablas!$Q$6:$R$25,2,0)=0,"",Tabla1[[#This Row],[FECHA PROG.]]+VLOOKUP(RANDBETWEEN(1,20),Tablas!$Q$6:$R$25,2,0))</f>
        <v/>
      </c>
      <c r="L1544" s="7" t="str">
        <f ca="1">IF(Tabla1[[#This Row],[FECHA EJEC.]]="","",TIME(RANDBETWEEN(9,15),RANDBETWEEN(10,40),0))</f>
        <v/>
      </c>
      <c r="M1544" s="7" t="str">
        <f ca="1">IF(Tabla1[[#This Row],[FECHA EJEC.]]="","",Tabla1[[#This Row],[HORA INICIO]]+TIME(RANDBETWEEN(1,4),RANDBETWEEN(10,30),0))</f>
        <v/>
      </c>
      <c r="N1544" s="8" t="str">
        <f ca="1">IF(Tabla1[[#This Row],[FECHA EJEC.]]="","",HOUR(Tabla1[[#This Row],[HORA TERMINO]]-Tabla1[[#This Row],[HORA INICIO]])+MINUTE(Tabla1[[#This Row],[HORA TERMINO]]-Tabla1[[#This Row],[HORA INICIO]])/60)</f>
        <v/>
      </c>
      <c r="O1544" s="1" t="str">
        <f ca="1">IF(AND(K1544=I1544,J1544="CONFORME"),"FECHA CUMPLIDA",IF(J1544="STAND BY","STAND BY",IF(J1544=""," ",IF(Tabla1[[#This Row],[FECHA EJEC.]]="","PENDIENTE",CONCATENATE("RETRASO DE ",(K1544-I1544)," DIAS")))))</f>
        <v>PENDIENTE</v>
      </c>
      <c r="P1544" s="2" t="str">
        <f ca="1">VLOOKUP(MONTH(Tabla1[[#This Row],[FECHA PROG.]]),Tabla2[],2,0)</f>
        <v>Set</v>
      </c>
      <c r="Q1544" s="1">
        <f ca="1">YEAR(Tabla1[[#This Row],[FECHA PROG.]])</f>
        <v>2018</v>
      </c>
      <c r="R1544" s="8">
        <f ca="1">360-SUMIFS(Tabla1[HORAS],Tabla1[MÁQUINA],Tabla1[[#This Row],[MÁQUINA]],Tabla1[AÑO],Tabla1[[#This Row],[AÑO]],Tabla1[MES],Tabla1[[#This Row],[MES]])</f>
        <v>356.75</v>
      </c>
      <c r="S1544" s="17">
        <f ca="1">Tabla1[[#This Row],[HORAS DISPONIBLES]]/360</f>
        <v>0.99097222222222225</v>
      </c>
    </row>
    <row r="1545" spans="1:19" x14ac:dyDescent="0.2">
      <c r="A1545" s="1" t="s">
        <v>152</v>
      </c>
      <c r="B1545" s="1" t="s">
        <v>56</v>
      </c>
      <c r="C1545" s="1" t="str">
        <f ca="1">VLOOKUP(RANDBETWEEN(1,13),Tablas!$N$7:$O$19,2,0)</f>
        <v>CISTERNAS DE AGUA</v>
      </c>
      <c r="E1545" s="1" t="s">
        <v>18</v>
      </c>
      <c r="F1545" s="1">
        <v>107</v>
      </c>
      <c r="G1545" s="1" t="s">
        <v>14</v>
      </c>
      <c r="H1545" s="1">
        <v>1911</v>
      </c>
      <c r="I1545" s="2">
        <f t="shared" ca="1" si="24"/>
        <v>43437</v>
      </c>
      <c r="J1545" s="1" t="str">
        <f ca="1">IFERROR(IF(YEAR(Tabla1[[#This Row],[FECHA EJEC.]])&gt;0,"CONFORME","STANDBY"),"PENDIENTE")</f>
        <v>CONFORME</v>
      </c>
      <c r="K1545" s="2">
        <f ca="1">IF(VLOOKUP(RANDBETWEEN(1,20),Tablas!$Q$6:$R$25,2,0)=0,"",Tabla1[[#This Row],[FECHA PROG.]]+VLOOKUP(RANDBETWEEN(1,20),Tablas!$Q$6:$R$25,2,0))</f>
        <v>43437</v>
      </c>
      <c r="L1545" s="7">
        <f ca="1">IF(Tabla1[[#This Row],[FECHA EJEC.]]="","",TIME(RANDBETWEEN(9,15),RANDBETWEEN(10,40),0))</f>
        <v>0.5229166666666667</v>
      </c>
      <c r="M1545" s="7">
        <f ca="1">IF(Tabla1[[#This Row],[FECHA EJEC.]]="","",Tabla1[[#This Row],[HORA INICIO]]+TIME(RANDBETWEEN(1,4),RANDBETWEEN(10,30),0))</f>
        <v>0.62152777777777779</v>
      </c>
      <c r="N1545" s="8">
        <f ca="1">IF(Tabla1[[#This Row],[FECHA EJEC.]]="","",HOUR(Tabla1[[#This Row],[HORA TERMINO]]-Tabla1[[#This Row],[HORA INICIO]])+MINUTE(Tabla1[[#This Row],[HORA TERMINO]]-Tabla1[[#This Row],[HORA INICIO]])/60)</f>
        <v>2.3666666666666667</v>
      </c>
      <c r="O1545" s="1" t="str">
        <f ca="1">IF(AND(K1545=I1545,J1545="CONFORME"),"FECHA CUMPLIDA",IF(J1545="STAND BY","STAND BY",IF(J1545=""," ",IF(Tabla1[[#This Row],[FECHA EJEC.]]="","PENDIENTE",CONCATENATE("RETRASO DE ",(K1545-I1545)," DIAS")))))</f>
        <v>FECHA CUMPLIDA</v>
      </c>
      <c r="P1545" s="2" t="str">
        <f ca="1">VLOOKUP(MONTH(Tabla1[[#This Row],[FECHA PROG.]]),Tabla2[],2,0)</f>
        <v>Dic</v>
      </c>
      <c r="Q1545" s="1">
        <f ca="1">YEAR(Tabla1[[#This Row],[FECHA PROG.]])</f>
        <v>2018</v>
      </c>
      <c r="R1545" s="8">
        <f ca="1">360-SUMIFS(Tabla1[HORAS],Tabla1[MÁQUINA],Tabla1[[#This Row],[MÁQUINA]],Tabla1[AÑO],Tabla1[[#This Row],[AÑO]],Tabla1[MES],Tabla1[[#This Row],[MES]])</f>
        <v>354.03333333333336</v>
      </c>
      <c r="S1545" s="17">
        <f ca="1">Tabla1[[#This Row],[HORAS DISPONIBLES]]/360</f>
        <v>0.98342592592592604</v>
      </c>
    </row>
    <row r="1546" spans="1:19" x14ac:dyDescent="0.2">
      <c r="A1546" s="1" t="s">
        <v>148</v>
      </c>
      <c r="B1546" s="1" t="s">
        <v>43</v>
      </c>
      <c r="C1546" s="1" t="str">
        <f ca="1">VLOOKUP(RANDBETWEEN(1,13),Tablas!$N$7:$O$19,2,0)</f>
        <v>LAS VOLQUETAS</v>
      </c>
      <c r="D1546" s="1" t="s">
        <v>12</v>
      </c>
      <c r="E1546" s="1" t="s">
        <v>24</v>
      </c>
      <c r="F1546" s="1">
        <v>201</v>
      </c>
      <c r="G1546" s="1" t="s">
        <v>25</v>
      </c>
      <c r="H1546" s="1">
        <v>1168</v>
      </c>
      <c r="I1546" s="2">
        <f t="shared" ca="1" si="24"/>
        <v>43516</v>
      </c>
      <c r="J1546" s="1" t="str">
        <f ca="1">IFERROR(IF(YEAR(Tabla1[[#This Row],[FECHA EJEC.]])&gt;0,"CONFORME","STANDBY"),"PENDIENTE")</f>
        <v>CONFORME</v>
      </c>
      <c r="K1546" s="2">
        <f ca="1">IF(VLOOKUP(RANDBETWEEN(1,20),Tablas!$Q$6:$R$25,2,0)=0,"",Tabla1[[#This Row],[FECHA PROG.]]+VLOOKUP(RANDBETWEEN(1,20),Tablas!$Q$6:$R$25,2,0))</f>
        <v>43518</v>
      </c>
      <c r="L1546" s="7">
        <f ca="1">IF(Tabla1[[#This Row],[FECHA EJEC.]]="","",TIME(RANDBETWEEN(9,15),RANDBETWEEN(10,40),0))</f>
        <v>0.64375000000000004</v>
      </c>
      <c r="M1546" s="7">
        <f ca="1">IF(Tabla1[[#This Row],[FECHA EJEC.]]="","",Tabla1[[#This Row],[HORA INICIO]]+TIME(RANDBETWEEN(1,4),RANDBETWEEN(10,30),0))</f>
        <v>0.78402777777777777</v>
      </c>
      <c r="N1546" s="8">
        <f ca="1">IF(Tabla1[[#This Row],[FECHA EJEC.]]="","",HOUR(Tabla1[[#This Row],[HORA TERMINO]]-Tabla1[[#This Row],[HORA INICIO]])+MINUTE(Tabla1[[#This Row],[HORA TERMINO]]-Tabla1[[#This Row],[HORA INICIO]])/60)</f>
        <v>3.3666666666666667</v>
      </c>
      <c r="O1546" s="1" t="str">
        <f ca="1">IF(AND(K1546=I1546,J1546="CONFORME"),"FECHA CUMPLIDA",IF(J1546="STAND BY","STAND BY",IF(J1546=""," ",IF(Tabla1[[#This Row],[FECHA EJEC.]]="","PENDIENTE",CONCATENATE("RETRASO DE ",(K1546-I1546)," DIAS")))))</f>
        <v>RETRASO DE 2 DIAS</v>
      </c>
      <c r="P1546" s="2" t="str">
        <f ca="1">VLOOKUP(MONTH(Tabla1[[#This Row],[FECHA PROG.]]),Tabla2[],2,0)</f>
        <v>Feb</v>
      </c>
      <c r="Q1546" s="1">
        <f ca="1">YEAR(Tabla1[[#This Row],[FECHA PROG.]])</f>
        <v>2019</v>
      </c>
      <c r="R1546" s="8">
        <f ca="1">360-SUMIFS(Tabla1[HORAS],Tabla1[MÁQUINA],Tabla1[[#This Row],[MÁQUINA]],Tabla1[AÑO],Tabla1[[#This Row],[AÑO]],Tabla1[MES],Tabla1[[#This Row],[MES]])</f>
        <v>350.98333333333335</v>
      </c>
      <c r="S1546" s="17">
        <f ca="1">Tabla1[[#This Row],[HORAS DISPONIBLES]]/360</f>
        <v>0.97495370370370371</v>
      </c>
    </row>
    <row r="1547" spans="1:19" x14ac:dyDescent="0.2">
      <c r="A1547" s="1" t="s">
        <v>141</v>
      </c>
      <c r="B1547" s="1" t="s">
        <v>31</v>
      </c>
      <c r="C1547" s="1" t="str">
        <f ca="1">VLOOKUP(RANDBETWEEN(1,13),Tablas!$N$7:$O$19,2,0)</f>
        <v>ESCREPA</v>
      </c>
      <c r="D1547" s="1" t="s">
        <v>12</v>
      </c>
      <c r="E1547" s="1" t="s">
        <v>13</v>
      </c>
      <c r="F1547" s="1">
        <v>107</v>
      </c>
      <c r="G1547" s="1" t="s">
        <v>14</v>
      </c>
      <c r="H1547" s="1">
        <v>1420</v>
      </c>
      <c r="I1547" s="2">
        <f t="shared" ca="1" si="24"/>
        <v>43337</v>
      </c>
      <c r="J1547" s="1" t="str">
        <f ca="1">IFERROR(IF(YEAR(Tabla1[[#This Row],[FECHA EJEC.]])&gt;0,"CONFORME","STANDBY"),"PENDIENTE")</f>
        <v>CONFORME</v>
      </c>
      <c r="K1547" s="2">
        <f ca="1">IF(VLOOKUP(RANDBETWEEN(1,20),Tablas!$Q$6:$R$25,2,0)=0,"",Tabla1[[#This Row],[FECHA PROG.]]+VLOOKUP(RANDBETWEEN(1,20),Tablas!$Q$6:$R$25,2,0))</f>
        <v>43340</v>
      </c>
      <c r="L1547" s="7">
        <f ca="1">IF(Tabla1[[#This Row],[FECHA EJEC.]]="","",TIME(RANDBETWEEN(9,15),RANDBETWEEN(10,40),0))</f>
        <v>0.40069444444444446</v>
      </c>
      <c r="M1547" s="7">
        <f ca="1">IF(Tabla1[[#This Row],[FECHA EJEC.]]="","",Tabla1[[#This Row],[HORA INICIO]]+TIME(RANDBETWEEN(1,4),RANDBETWEEN(10,30),0))</f>
        <v>0.53402777777777777</v>
      </c>
      <c r="N1547" s="8">
        <f ca="1">IF(Tabla1[[#This Row],[FECHA EJEC.]]="","",HOUR(Tabla1[[#This Row],[HORA TERMINO]]-Tabla1[[#This Row],[HORA INICIO]])+MINUTE(Tabla1[[#This Row],[HORA TERMINO]]-Tabla1[[#This Row],[HORA INICIO]])/60)</f>
        <v>3.2</v>
      </c>
      <c r="O1547" s="1" t="str">
        <f ca="1">IF(AND(K1547=I1547,J1547="CONFORME"),"FECHA CUMPLIDA",IF(J1547="STAND BY","STAND BY",IF(J1547=""," ",IF(Tabla1[[#This Row],[FECHA EJEC.]]="","PENDIENTE",CONCATENATE("RETRASO DE ",(K1547-I1547)," DIAS")))))</f>
        <v>RETRASO DE 3 DIAS</v>
      </c>
      <c r="P1547" s="2" t="str">
        <f ca="1">VLOOKUP(MONTH(Tabla1[[#This Row],[FECHA PROG.]]),Tabla2[],2,0)</f>
        <v>Ago</v>
      </c>
      <c r="Q1547" s="1">
        <f ca="1">YEAR(Tabla1[[#This Row],[FECHA PROG.]])</f>
        <v>2018</v>
      </c>
      <c r="R1547" s="8">
        <f ca="1">360-SUMIFS(Tabla1[HORAS],Tabla1[MÁQUINA],Tabla1[[#This Row],[MÁQUINA]],Tabla1[AÑO],Tabla1[[#This Row],[AÑO]],Tabla1[MES],Tabla1[[#This Row],[MES]])</f>
        <v>345.85</v>
      </c>
      <c r="S1547" s="17">
        <f ca="1">Tabla1[[#This Row],[HORAS DISPONIBLES]]/360</f>
        <v>0.96069444444444452</v>
      </c>
    </row>
    <row r="1548" spans="1:19" x14ac:dyDescent="0.2">
      <c r="A1548" s="1" t="s">
        <v>154</v>
      </c>
      <c r="B1548" s="1" t="s">
        <v>59</v>
      </c>
      <c r="C1548" s="1" t="str">
        <f ca="1">VLOOKUP(RANDBETWEEN(1,13),Tablas!$N$7:$O$19,2,0)</f>
        <v>RETROEXCAVADORA</v>
      </c>
      <c r="E1548" s="1" t="s">
        <v>21</v>
      </c>
      <c r="F1548" s="1">
        <v>107</v>
      </c>
      <c r="G1548" s="1" t="s">
        <v>106</v>
      </c>
      <c r="H1548" s="1">
        <v>2171</v>
      </c>
      <c r="I1548" s="2">
        <f t="shared" ca="1" si="24"/>
        <v>43395</v>
      </c>
      <c r="J1548" s="1" t="str">
        <f ca="1">IFERROR(IF(YEAR(Tabla1[[#This Row],[FECHA EJEC.]])&gt;0,"CONFORME","STANDBY"),"PENDIENTE")</f>
        <v>CONFORME</v>
      </c>
      <c r="K1548" s="2">
        <f ca="1">IF(VLOOKUP(RANDBETWEEN(1,20),Tablas!$Q$6:$R$25,2,0)=0,"",Tabla1[[#This Row],[FECHA PROG.]]+VLOOKUP(RANDBETWEEN(1,20),Tablas!$Q$6:$R$25,2,0))</f>
        <v>43396</v>
      </c>
      <c r="L1548" s="7">
        <f ca="1">IF(Tabla1[[#This Row],[FECHA EJEC.]]="","",TIME(RANDBETWEEN(9,15),RANDBETWEEN(10,40),0))</f>
        <v>0.47291666666666665</v>
      </c>
      <c r="M1548" s="7">
        <f ca="1">IF(Tabla1[[#This Row],[FECHA EJEC.]]="","",Tabla1[[#This Row],[HORA INICIO]]+TIME(RANDBETWEEN(1,4),RANDBETWEEN(10,30),0))</f>
        <v>0.65833333333333333</v>
      </c>
      <c r="N1548" s="8">
        <f ca="1">IF(Tabla1[[#This Row],[FECHA EJEC.]]="","",HOUR(Tabla1[[#This Row],[HORA TERMINO]]-Tabla1[[#This Row],[HORA INICIO]])+MINUTE(Tabla1[[#This Row],[HORA TERMINO]]-Tabla1[[#This Row],[HORA INICIO]])/60)</f>
        <v>4.45</v>
      </c>
      <c r="O1548" s="1" t="str">
        <f ca="1">IF(AND(K1548=I1548,J1548="CONFORME"),"FECHA CUMPLIDA",IF(J1548="STAND BY","STAND BY",IF(J1548=""," ",IF(Tabla1[[#This Row],[FECHA EJEC.]]="","PENDIENTE",CONCATENATE("RETRASO DE ",(K1548-I1548)," DIAS")))))</f>
        <v>RETRASO DE 1 DIAS</v>
      </c>
      <c r="P1548" s="2" t="str">
        <f ca="1">VLOOKUP(MONTH(Tabla1[[#This Row],[FECHA PROG.]]),Tabla2[],2,0)</f>
        <v>Oct</v>
      </c>
      <c r="Q1548" s="1">
        <f ca="1">YEAR(Tabla1[[#This Row],[FECHA PROG.]])</f>
        <v>2018</v>
      </c>
      <c r="R1548" s="8">
        <f ca="1">360-SUMIFS(Tabla1[HORAS],Tabla1[MÁQUINA],Tabla1[[#This Row],[MÁQUINA]],Tabla1[AÑO],Tabla1[[#This Row],[AÑO]],Tabla1[MES],Tabla1[[#This Row],[MES]])</f>
        <v>333.43333333333334</v>
      </c>
      <c r="S1548" s="17">
        <f ca="1">Tabla1[[#This Row],[HORAS DISPONIBLES]]/360</f>
        <v>0.92620370370370375</v>
      </c>
    </row>
    <row r="1549" spans="1:19" x14ac:dyDescent="0.2">
      <c r="A1549" s="1" t="s">
        <v>135</v>
      </c>
      <c r="B1549" s="1" t="s">
        <v>27</v>
      </c>
      <c r="C1549" s="1" t="str">
        <f ca="1">VLOOKUP(RANDBETWEEN(1,13),Tablas!$N$7:$O$19,2,0)</f>
        <v>CISTERNAS DE AGUA</v>
      </c>
      <c r="D1549" s="1" t="s">
        <v>12</v>
      </c>
      <c r="E1549" s="1" t="s">
        <v>13</v>
      </c>
      <c r="F1549" s="1">
        <v>107</v>
      </c>
      <c r="G1549" s="1" t="s">
        <v>14</v>
      </c>
      <c r="H1549" s="1">
        <v>1420</v>
      </c>
      <c r="I1549" s="2">
        <f t="shared" ca="1" si="24"/>
        <v>43359</v>
      </c>
      <c r="J1549" s="1" t="str">
        <f ca="1">IFERROR(IF(YEAR(Tabla1[[#This Row],[FECHA EJEC.]])&gt;0,"CONFORME","STANDBY"),"PENDIENTE")</f>
        <v>CONFORME</v>
      </c>
      <c r="K1549" s="2">
        <f ca="1">IF(VLOOKUP(RANDBETWEEN(1,20),Tablas!$Q$6:$R$25,2,0)=0,"",Tabla1[[#This Row],[FECHA PROG.]]+VLOOKUP(RANDBETWEEN(1,20),Tablas!$Q$6:$R$25,2,0))</f>
        <v>43362</v>
      </c>
      <c r="L1549" s="7">
        <f ca="1">IF(Tabla1[[#This Row],[FECHA EJEC.]]="","",TIME(RANDBETWEEN(9,15),RANDBETWEEN(10,40),0))</f>
        <v>0.50694444444444442</v>
      </c>
      <c r="M1549" s="7">
        <f ca="1">IF(Tabla1[[#This Row],[FECHA EJEC.]]="","",Tabla1[[#This Row],[HORA INICIO]]+TIME(RANDBETWEEN(1,4),RANDBETWEEN(10,30),0))</f>
        <v>0.61041666666666661</v>
      </c>
      <c r="N1549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1549" s="1" t="str">
        <f ca="1">IF(AND(K1549=I1549,J1549="CONFORME"),"FECHA CUMPLIDA",IF(J1549="STAND BY","STAND BY",IF(J1549=""," ",IF(Tabla1[[#This Row],[FECHA EJEC.]]="","PENDIENTE",CONCATENATE("RETRASO DE ",(K1549-I1549)," DIAS")))))</f>
        <v>RETRASO DE 3 DIAS</v>
      </c>
      <c r="P1549" s="2" t="str">
        <f ca="1">VLOOKUP(MONTH(Tabla1[[#This Row],[FECHA PROG.]]),Tabla2[],2,0)</f>
        <v>Set</v>
      </c>
      <c r="Q1549" s="1">
        <f ca="1">YEAR(Tabla1[[#This Row],[FECHA PROG.]])</f>
        <v>2018</v>
      </c>
      <c r="R1549" s="8">
        <f ca="1">360-SUMIFS(Tabla1[HORAS],Tabla1[MÁQUINA],Tabla1[[#This Row],[MÁQUINA]],Tabla1[AÑO],Tabla1[[#This Row],[AÑO]],Tabla1[MES],Tabla1[[#This Row],[MES]])</f>
        <v>340.91666666666669</v>
      </c>
      <c r="S1549" s="17">
        <f ca="1">Tabla1[[#This Row],[HORAS DISPONIBLES]]/360</f>
        <v>0.94699074074074074</v>
      </c>
    </row>
    <row r="1550" spans="1:19" x14ac:dyDescent="0.2">
      <c r="A1550" s="1" t="s">
        <v>135</v>
      </c>
      <c r="B1550" s="1" t="s">
        <v>27</v>
      </c>
      <c r="C1550" s="1" t="str">
        <f ca="1">VLOOKUP(RANDBETWEEN(1,13),Tablas!$N$7:$O$19,2,0)</f>
        <v>CARGADORA</v>
      </c>
      <c r="D1550" s="1" t="s">
        <v>12</v>
      </c>
      <c r="E1550" s="1" t="s">
        <v>18</v>
      </c>
      <c r="F1550" s="1">
        <v>107</v>
      </c>
      <c r="G1550" s="1" t="s">
        <v>55</v>
      </c>
      <c r="H1550" s="1">
        <v>1911</v>
      </c>
      <c r="I1550" s="2">
        <f t="shared" ca="1" si="24"/>
        <v>43512</v>
      </c>
      <c r="J1550" s="1" t="str">
        <f ca="1">IFERROR(IF(YEAR(Tabla1[[#This Row],[FECHA EJEC.]])&gt;0,"CONFORME","STANDBY"),"PENDIENTE")</f>
        <v>CONFORME</v>
      </c>
      <c r="K1550" s="2">
        <f ca="1">IF(VLOOKUP(RANDBETWEEN(1,20),Tablas!$Q$6:$R$25,2,0)=0,"",Tabla1[[#This Row],[FECHA PROG.]]+VLOOKUP(RANDBETWEEN(1,20),Tablas!$Q$6:$R$25,2,0))</f>
        <v>43512</v>
      </c>
      <c r="L1550" s="7">
        <f ca="1">IF(Tabla1[[#This Row],[FECHA EJEC.]]="","",TIME(RANDBETWEEN(9,15),RANDBETWEEN(10,40),0))</f>
        <v>0.43125000000000002</v>
      </c>
      <c r="M1550" s="7">
        <f ca="1">IF(Tabla1[[#This Row],[FECHA EJEC.]]="","",Tabla1[[#This Row],[HORA INICIO]]+TIME(RANDBETWEEN(1,4),RANDBETWEEN(10,30),0))</f>
        <v>0.49027777777777781</v>
      </c>
      <c r="N1550" s="8">
        <f ca="1">IF(Tabla1[[#This Row],[FECHA EJEC.]]="","",HOUR(Tabla1[[#This Row],[HORA TERMINO]]-Tabla1[[#This Row],[HORA INICIO]])+MINUTE(Tabla1[[#This Row],[HORA TERMINO]]-Tabla1[[#This Row],[HORA INICIO]])/60)</f>
        <v>1.4166666666666667</v>
      </c>
      <c r="O1550" s="1" t="str">
        <f ca="1">IF(AND(K1550=I1550,J1550="CONFORME"),"FECHA CUMPLIDA",IF(J1550="STAND BY","STAND BY",IF(J1550=""," ",IF(Tabla1[[#This Row],[FECHA EJEC.]]="","PENDIENTE",CONCATENATE("RETRASO DE ",(K1550-I1550)," DIAS")))))</f>
        <v>FECHA CUMPLIDA</v>
      </c>
      <c r="P1550" s="2" t="str">
        <f ca="1">VLOOKUP(MONTH(Tabla1[[#This Row],[FECHA PROG.]]),Tabla2[],2,0)</f>
        <v>Feb</v>
      </c>
      <c r="Q1550" s="1">
        <f ca="1">YEAR(Tabla1[[#This Row],[FECHA PROG.]])</f>
        <v>2019</v>
      </c>
      <c r="R1550" s="8">
        <f ca="1">360-SUMIFS(Tabla1[HORAS],Tabla1[MÁQUINA],Tabla1[[#This Row],[MÁQUINA]],Tabla1[AÑO],Tabla1[[#This Row],[AÑO]],Tabla1[MES],Tabla1[[#This Row],[MES]])</f>
        <v>343.5333333333333</v>
      </c>
      <c r="S1550" s="17">
        <f ca="1">Tabla1[[#This Row],[HORAS DISPONIBLES]]/360</f>
        <v>0.95425925925925914</v>
      </c>
    </row>
    <row r="1551" spans="1:19" x14ac:dyDescent="0.2">
      <c r="A1551" s="1" t="s">
        <v>188</v>
      </c>
      <c r="B1551" s="1" t="s">
        <v>35</v>
      </c>
      <c r="C1551" s="1" t="str">
        <f ca="1">VLOOKUP(RANDBETWEEN(1,13),Tablas!$N$7:$O$19,2,0)</f>
        <v>ESCREPA</v>
      </c>
      <c r="D1551" s="1" t="s">
        <v>12</v>
      </c>
      <c r="E1551" s="1" t="s">
        <v>13</v>
      </c>
      <c r="F1551" s="1">
        <v>106</v>
      </c>
      <c r="G1551" s="1" t="s">
        <v>14</v>
      </c>
      <c r="H1551" s="1">
        <v>1420</v>
      </c>
      <c r="I1551" s="2">
        <f t="shared" ca="1" si="24"/>
        <v>43375</v>
      </c>
      <c r="J1551" s="1" t="str">
        <f ca="1">IFERROR(IF(YEAR(Tabla1[[#This Row],[FECHA EJEC.]])&gt;0,"CONFORME","STANDBY"),"PENDIENTE")</f>
        <v>CONFORME</v>
      </c>
      <c r="K1551" s="2">
        <f ca="1">IF(VLOOKUP(RANDBETWEEN(1,20),Tablas!$Q$6:$R$25,2,0)=0,"",Tabla1[[#This Row],[FECHA PROG.]]+VLOOKUP(RANDBETWEEN(1,20),Tablas!$Q$6:$R$25,2,0))</f>
        <v>43376</v>
      </c>
      <c r="L1551" s="7">
        <f ca="1">IF(Tabla1[[#This Row],[FECHA EJEC.]]="","",TIME(RANDBETWEEN(9,15),RANDBETWEEN(10,40),0))</f>
        <v>0.43958333333333333</v>
      </c>
      <c r="M1551" s="7">
        <f ca="1">IF(Tabla1[[#This Row],[FECHA EJEC.]]="","",Tabla1[[#This Row],[HORA INICIO]]+TIME(RANDBETWEEN(1,4),RANDBETWEEN(10,30),0))</f>
        <v>0.49930555555555556</v>
      </c>
      <c r="N1551" s="8">
        <f ca="1">IF(Tabla1[[#This Row],[FECHA EJEC.]]="","",HOUR(Tabla1[[#This Row],[HORA TERMINO]]-Tabla1[[#This Row],[HORA INICIO]])+MINUTE(Tabla1[[#This Row],[HORA TERMINO]]-Tabla1[[#This Row],[HORA INICIO]])/60)</f>
        <v>1.4333333333333333</v>
      </c>
      <c r="O1551" s="1" t="str">
        <f ca="1">IF(AND(K1551=I1551,J1551="CONFORME"),"FECHA CUMPLIDA",IF(J1551="STAND BY","STAND BY",IF(J1551=""," ",IF(Tabla1[[#This Row],[FECHA EJEC.]]="","PENDIENTE",CONCATENATE("RETRASO DE ",(K1551-I1551)," DIAS")))))</f>
        <v>RETRASO DE 1 DIAS</v>
      </c>
      <c r="P1551" s="2" t="str">
        <f ca="1">VLOOKUP(MONTH(Tabla1[[#This Row],[FECHA PROG.]]),Tabla2[],2,0)</f>
        <v>Oct</v>
      </c>
      <c r="Q1551" s="1">
        <f ca="1">YEAR(Tabla1[[#This Row],[FECHA PROG.]])</f>
        <v>2018</v>
      </c>
      <c r="R1551" s="8">
        <f ca="1">360-SUMIFS(Tabla1[HORAS],Tabla1[MÁQUINA],Tabla1[[#This Row],[MÁQUINA]],Tabla1[AÑO],Tabla1[[#This Row],[AÑO]],Tabla1[MES],Tabla1[[#This Row],[MES]])</f>
        <v>334.95</v>
      </c>
      <c r="S1551" s="17">
        <f ca="1">Tabla1[[#This Row],[HORAS DISPONIBLES]]/360</f>
        <v>0.93041666666666667</v>
      </c>
    </row>
    <row r="1552" spans="1:19" x14ac:dyDescent="0.2">
      <c r="A1552" s="1" t="s">
        <v>188</v>
      </c>
      <c r="B1552" s="1" t="s">
        <v>35</v>
      </c>
      <c r="C1552" s="1" t="str">
        <f ca="1">VLOOKUP(RANDBETWEEN(1,13),Tablas!$N$7:$O$19,2,0)</f>
        <v>EXCAVADORA</v>
      </c>
      <c r="D1552" s="1" t="s">
        <v>12</v>
      </c>
      <c r="E1552" s="1" t="s">
        <v>18</v>
      </c>
      <c r="F1552" s="1">
        <v>106</v>
      </c>
      <c r="G1552" s="1" t="s">
        <v>55</v>
      </c>
      <c r="H1552" s="1">
        <v>1911</v>
      </c>
      <c r="I1552" s="2">
        <f t="shared" ca="1" si="24"/>
        <v>43566</v>
      </c>
      <c r="J1552" s="1" t="str">
        <f ca="1">IFERROR(IF(YEAR(Tabla1[[#This Row],[FECHA EJEC.]])&gt;0,"CONFORME","STANDBY"),"PENDIENTE")</f>
        <v>CONFORME</v>
      </c>
      <c r="K1552" s="2">
        <f ca="1">IF(VLOOKUP(RANDBETWEEN(1,20),Tablas!$Q$6:$R$25,2,0)=0,"",Tabla1[[#This Row],[FECHA PROG.]]+VLOOKUP(RANDBETWEEN(1,20),Tablas!$Q$6:$R$25,2,0))</f>
        <v>43566</v>
      </c>
      <c r="L1552" s="7">
        <f ca="1">IF(Tabla1[[#This Row],[FECHA EJEC.]]="","",TIME(RANDBETWEEN(9,15),RANDBETWEEN(10,40),0))</f>
        <v>0.60555555555555551</v>
      </c>
      <c r="M1552" s="7">
        <f ca="1">IF(Tabla1[[#This Row],[FECHA EJEC.]]="","",Tabla1[[#This Row],[HORA INICIO]]+TIME(RANDBETWEEN(1,4),RANDBETWEEN(10,30),0))</f>
        <v>0.65833333333333333</v>
      </c>
      <c r="N1552" s="8">
        <f ca="1">IF(Tabla1[[#This Row],[FECHA EJEC.]]="","",HOUR(Tabla1[[#This Row],[HORA TERMINO]]-Tabla1[[#This Row],[HORA INICIO]])+MINUTE(Tabla1[[#This Row],[HORA TERMINO]]-Tabla1[[#This Row],[HORA INICIO]])/60)</f>
        <v>1.2666666666666666</v>
      </c>
      <c r="O1552" s="1" t="str">
        <f ca="1">IF(AND(K1552=I1552,J1552="CONFORME"),"FECHA CUMPLIDA",IF(J1552="STAND BY","STAND BY",IF(J1552=""," ",IF(Tabla1[[#This Row],[FECHA EJEC.]]="","PENDIENTE",CONCATENATE("RETRASO DE ",(K1552-I1552)," DIAS")))))</f>
        <v>FECHA CUMPLIDA</v>
      </c>
      <c r="P1552" s="2" t="str">
        <f ca="1">VLOOKUP(MONTH(Tabla1[[#This Row],[FECHA PROG.]]),Tabla2[],2,0)</f>
        <v>Abr</v>
      </c>
      <c r="Q1552" s="1">
        <f ca="1">YEAR(Tabla1[[#This Row],[FECHA PROG.]])</f>
        <v>2019</v>
      </c>
      <c r="R1552" s="8">
        <f ca="1">360-SUMIFS(Tabla1[HORAS],Tabla1[MÁQUINA],Tabla1[[#This Row],[MÁQUINA]],Tabla1[AÑO],Tabla1[[#This Row],[AÑO]],Tabla1[MES],Tabla1[[#This Row],[MES]])</f>
        <v>349.3</v>
      </c>
      <c r="S1552" s="17">
        <f ca="1">Tabla1[[#This Row],[HORAS DISPONIBLES]]/360</f>
        <v>0.97027777777777779</v>
      </c>
    </row>
    <row r="1553" spans="1:19" x14ac:dyDescent="0.2">
      <c r="A1553" s="1" t="s">
        <v>145</v>
      </c>
      <c r="B1553" s="1" t="s">
        <v>39</v>
      </c>
      <c r="C1553" s="1" t="str">
        <f ca="1">VLOOKUP(RANDBETWEEN(1,13),Tablas!$N$7:$O$19,2,0)</f>
        <v>MOTOTRAILLA</v>
      </c>
      <c r="D1553" s="1" t="s">
        <v>12</v>
      </c>
      <c r="E1553" s="1" t="s">
        <v>21</v>
      </c>
      <c r="F1553" s="1">
        <v>107</v>
      </c>
      <c r="G1553" s="1" t="s">
        <v>14</v>
      </c>
      <c r="H1553" s="1">
        <v>2171</v>
      </c>
      <c r="I1553" s="2">
        <f t="shared" ca="1" si="24"/>
        <v>43223</v>
      </c>
      <c r="J1553" s="1" t="str">
        <f ca="1">IFERROR(IF(YEAR(Tabla1[[#This Row],[FECHA EJEC.]])&gt;0,"CONFORME","STANDBY"),"PENDIENTE")</f>
        <v>CONFORME</v>
      </c>
      <c r="K1553" s="2">
        <f ca="1">IF(VLOOKUP(RANDBETWEEN(1,20),Tablas!$Q$6:$R$25,2,0)=0,"",Tabla1[[#This Row],[FECHA PROG.]]+VLOOKUP(RANDBETWEEN(1,20),Tablas!$Q$6:$R$25,2,0))</f>
        <v>43223</v>
      </c>
      <c r="L1553" s="7">
        <f ca="1">IF(Tabla1[[#This Row],[FECHA EJEC.]]="","",TIME(RANDBETWEEN(9,15),RANDBETWEEN(10,40),0))</f>
        <v>0.64097222222222228</v>
      </c>
      <c r="M1553" s="7">
        <f ca="1">IF(Tabla1[[#This Row],[FECHA EJEC.]]="","",Tabla1[[#This Row],[HORA INICIO]]+TIME(RANDBETWEEN(1,4),RANDBETWEEN(10,30),0))</f>
        <v>0.7416666666666667</v>
      </c>
      <c r="N1553" s="8">
        <f ca="1">IF(Tabla1[[#This Row],[FECHA EJEC.]]="","",HOUR(Tabla1[[#This Row],[HORA TERMINO]]-Tabla1[[#This Row],[HORA INICIO]])+MINUTE(Tabla1[[#This Row],[HORA TERMINO]]-Tabla1[[#This Row],[HORA INICIO]])/60)</f>
        <v>2.4166666666666665</v>
      </c>
      <c r="O1553" s="1" t="str">
        <f ca="1">IF(AND(K1553=I1553,J1553="CONFORME"),"FECHA CUMPLIDA",IF(J1553="STAND BY","STAND BY",IF(J1553=""," ",IF(Tabla1[[#This Row],[FECHA EJEC.]]="","PENDIENTE",CONCATENATE("RETRASO DE ",(K1553-I1553)," DIAS")))))</f>
        <v>FECHA CUMPLIDA</v>
      </c>
      <c r="P1553" s="2" t="str">
        <f ca="1">VLOOKUP(MONTH(Tabla1[[#This Row],[FECHA PROG.]]),Tabla2[],2,0)</f>
        <v>May</v>
      </c>
      <c r="Q1553" s="1">
        <f ca="1">YEAR(Tabla1[[#This Row],[FECHA PROG.]])</f>
        <v>2018</v>
      </c>
      <c r="R1553" s="8">
        <f ca="1">360-SUMIFS(Tabla1[HORAS],Tabla1[MÁQUINA],Tabla1[[#This Row],[MÁQUINA]],Tabla1[AÑO],Tabla1[[#This Row],[AÑO]],Tabla1[MES],Tabla1[[#This Row],[MES]])</f>
        <v>355.15</v>
      </c>
      <c r="S1553" s="17">
        <f ca="1">Tabla1[[#This Row],[HORAS DISPONIBLES]]/360</f>
        <v>0.98652777777777767</v>
      </c>
    </row>
    <row r="1554" spans="1:19" x14ac:dyDescent="0.2">
      <c r="A1554" s="1" t="s">
        <v>149</v>
      </c>
      <c r="B1554" s="1" t="s">
        <v>45</v>
      </c>
      <c r="C1554" s="1" t="str">
        <f ca="1">VLOOKUP(RANDBETWEEN(1,13),Tablas!$N$7:$O$19,2,0)</f>
        <v>ESCREPA</v>
      </c>
      <c r="D1554" s="1" t="s">
        <v>12</v>
      </c>
      <c r="E1554" s="1" t="s">
        <v>24</v>
      </c>
      <c r="F1554" s="1">
        <v>201</v>
      </c>
      <c r="G1554" s="1" t="s">
        <v>25</v>
      </c>
      <c r="H1554" s="1">
        <v>1168</v>
      </c>
      <c r="I1554" s="2">
        <f t="shared" ca="1" si="24"/>
        <v>43359</v>
      </c>
      <c r="J1554" s="1" t="str">
        <f ca="1">IFERROR(IF(YEAR(Tabla1[[#This Row],[FECHA EJEC.]])&gt;0,"CONFORME","STANDBY"),"PENDIENTE")</f>
        <v>CONFORME</v>
      </c>
      <c r="K1554" s="2">
        <f ca="1">IF(VLOOKUP(RANDBETWEEN(1,20),Tablas!$Q$6:$R$25,2,0)=0,"",Tabla1[[#This Row],[FECHA PROG.]]+VLOOKUP(RANDBETWEEN(1,20),Tablas!$Q$6:$R$25,2,0))</f>
        <v>43359</v>
      </c>
      <c r="L1554" s="7">
        <f ca="1">IF(Tabla1[[#This Row],[FECHA EJEC.]]="","",TIME(RANDBETWEEN(9,15),RANDBETWEEN(10,40),0))</f>
        <v>0.64027777777777772</v>
      </c>
      <c r="M1554" s="7">
        <f ca="1">IF(Tabla1[[#This Row],[FECHA EJEC.]]="","",Tabla1[[#This Row],[HORA INICIO]]+TIME(RANDBETWEEN(1,4),RANDBETWEEN(10,30),0))</f>
        <v>0.77708333333333335</v>
      </c>
      <c r="N1554" s="8">
        <f ca="1">IF(Tabla1[[#This Row],[FECHA EJEC.]]="","",HOUR(Tabla1[[#This Row],[HORA TERMINO]]-Tabla1[[#This Row],[HORA INICIO]])+MINUTE(Tabla1[[#This Row],[HORA TERMINO]]-Tabla1[[#This Row],[HORA INICIO]])/60)</f>
        <v>3.2833333333333332</v>
      </c>
      <c r="O1554" s="1" t="str">
        <f ca="1">IF(AND(K1554=I1554,J1554="CONFORME"),"FECHA CUMPLIDA",IF(J1554="STAND BY","STAND BY",IF(J1554=""," ",IF(Tabla1[[#This Row],[FECHA EJEC.]]="","PENDIENTE",CONCATENATE("RETRASO DE ",(K1554-I1554)," DIAS")))))</f>
        <v>FECHA CUMPLIDA</v>
      </c>
      <c r="P1554" s="2" t="str">
        <f ca="1">VLOOKUP(MONTH(Tabla1[[#This Row],[FECHA PROG.]]),Tabla2[],2,0)</f>
        <v>Set</v>
      </c>
      <c r="Q1554" s="1">
        <f ca="1">YEAR(Tabla1[[#This Row],[FECHA PROG.]])</f>
        <v>2018</v>
      </c>
      <c r="R1554" s="8">
        <f ca="1">360-SUMIFS(Tabla1[HORAS],Tabla1[MÁQUINA],Tabla1[[#This Row],[MÁQUINA]],Tabla1[AÑO],Tabla1[[#This Row],[AÑO]],Tabla1[MES],Tabla1[[#This Row],[MES]])</f>
        <v>346.73333333333335</v>
      </c>
      <c r="S1554" s="17">
        <f ca="1">Tabla1[[#This Row],[HORAS DISPONIBLES]]/360</f>
        <v>0.9631481481481482</v>
      </c>
    </row>
    <row r="1555" spans="1:19" x14ac:dyDescent="0.2">
      <c r="A1555" s="1" t="s">
        <v>141</v>
      </c>
      <c r="B1555" s="1" t="s">
        <v>34</v>
      </c>
      <c r="C1555" s="1" t="str">
        <f ca="1">VLOOKUP(RANDBETWEEN(1,13),Tablas!$N$7:$O$19,2,0)</f>
        <v>RETROEXCAVADORA</v>
      </c>
      <c r="D1555" s="1" t="s">
        <v>12</v>
      </c>
      <c r="E1555" s="1" t="s">
        <v>13</v>
      </c>
      <c r="F1555" s="1">
        <v>107</v>
      </c>
      <c r="G1555" s="1" t="s">
        <v>14</v>
      </c>
      <c r="H1555" s="1">
        <v>1420</v>
      </c>
      <c r="I1555" s="2">
        <f t="shared" ca="1" si="24"/>
        <v>43480</v>
      </c>
      <c r="J1555" s="1" t="str">
        <f ca="1">IFERROR(IF(YEAR(Tabla1[[#This Row],[FECHA EJEC.]])&gt;0,"CONFORME","STANDBY"),"PENDIENTE")</f>
        <v>CONFORME</v>
      </c>
      <c r="K1555" s="2">
        <f ca="1">IF(VLOOKUP(RANDBETWEEN(1,20),Tablas!$Q$6:$R$25,2,0)=0,"",Tabla1[[#This Row],[FECHA PROG.]]+VLOOKUP(RANDBETWEEN(1,20),Tablas!$Q$6:$R$25,2,0))</f>
        <v>43481</v>
      </c>
      <c r="L1555" s="7">
        <f ca="1">IF(Tabla1[[#This Row],[FECHA EJEC.]]="","",TIME(RANDBETWEEN(9,15),RANDBETWEEN(10,40),0))</f>
        <v>0.48055555555555557</v>
      </c>
      <c r="M1555" s="7">
        <f ca="1">IF(Tabla1[[#This Row],[FECHA EJEC.]]="","",Tabla1[[#This Row],[HORA INICIO]]+TIME(RANDBETWEEN(1,4),RANDBETWEEN(10,30),0))</f>
        <v>0.53888888888888886</v>
      </c>
      <c r="N1555" s="8">
        <f ca="1">IF(Tabla1[[#This Row],[FECHA EJEC.]]="","",HOUR(Tabla1[[#This Row],[HORA TERMINO]]-Tabla1[[#This Row],[HORA INICIO]])+MINUTE(Tabla1[[#This Row],[HORA TERMINO]]-Tabla1[[#This Row],[HORA INICIO]])/60)</f>
        <v>1.4</v>
      </c>
      <c r="O1555" s="1" t="str">
        <f ca="1">IF(AND(K1555=I1555,J1555="CONFORME"),"FECHA CUMPLIDA",IF(J1555="STAND BY","STAND BY",IF(J1555=""," ",IF(Tabla1[[#This Row],[FECHA EJEC.]]="","PENDIENTE",CONCATENATE("RETRASO DE ",(K1555-I1555)," DIAS")))))</f>
        <v>RETRASO DE 1 DIAS</v>
      </c>
      <c r="P1555" s="2" t="str">
        <f ca="1">VLOOKUP(MONTH(Tabla1[[#This Row],[FECHA PROG.]]),Tabla2[],2,0)</f>
        <v>Ene</v>
      </c>
      <c r="Q1555" s="1">
        <f ca="1">YEAR(Tabla1[[#This Row],[FECHA PROG.]])</f>
        <v>2019</v>
      </c>
      <c r="R1555" s="8">
        <f ca="1">360-SUMIFS(Tabla1[HORAS],Tabla1[MÁQUINA],Tabla1[[#This Row],[MÁQUINA]],Tabla1[AÑO],Tabla1[[#This Row],[AÑO]],Tabla1[MES],Tabla1[[#This Row],[MES]])</f>
        <v>353.65</v>
      </c>
      <c r="S1555" s="17">
        <f ca="1">Tabla1[[#This Row],[HORAS DISPONIBLES]]/360</f>
        <v>0.98236111111111102</v>
      </c>
    </row>
    <row r="1556" spans="1:19" x14ac:dyDescent="0.2">
      <c r="A1556" s="1" t="s">
        <v>153</v>
      </c>
      <c r="B1556" s="1" t="s">
        <v>60</v>
      </c>
      <c r="C1556" s="1" t="str">
        <f ca="1">VLOOKUP(RANDBETWEEN(1,13),Tablas!$N$7:$O$19,2,0)</f>
        <v>TRACTORES</v>
      </c>
      <c r="E1556" s="1" t="s">
        <v>18</v>
      </c>
      <c r="F1556" s="1">
        <v>107</v>
      </c>
      <c r="G1556" s="1" t="s">
        <v>106</v>
      </c>
      <c r="H1556" s="1">
        <v>2171</v>
      </c>
      <c r="I1556" s="2">
        <f t="shared" ca="1" si="24"/>
        <v>43540</v>
      </c>
      <c r="J1556" s="1" t="str">
        <f ca="1">IFERROR(IF(YEAR(Tabla1[[#This Row],[FECHA EJEC.]])&gt;0,"CONFORME","STANDBY"),"PENDIENTE")</f>
        <v>CONFORME</v>
      </c>
      <c r="K1556" s="2">
        <f ca="1">IF(VLOOKUP(RANDBETWEEN(1,20),Tablas!$Q$6:$R$25,2,0)=0,"",Tabla1[[#This Row],[FECHA PROG.]]+VLOOKUP(RANDBETWEEN(1,20),Tablas!$Q$6:$R$25,2,0))</f>
        <v>43541</v>
      </c>
      <c r="L1556" s="7">
        <f ca="1">IF(Tabla1[[#This Row],[FECHA EJEC.]]="","",TIME(RANDBETWEEN(9,15),RANDBETWEEN(10,40),0))</f>
        <v>0.47499999999999998</v>
      </c>
      <c r="M1556" s="7">
        <f ca="1">IF(Tabla1[[#This Row],[FECHA EJEC.]]="","",Tabla1[[#This Row],[HORA INICIO]]+TIME(RANDBETWEEN(1,4),RANDBETWEEN(10,30),0))</f>
        <v>0.5708333333333333</v>
      </c>
      <c r="N1556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1556" s="1" t="str">
        <f ca="1">IF(AND(K1556=I1556,J1556="CONFORME"),"FECHA CUMPLIDA",IF(J1556="STAND BY","STAND BY",IF(J1556=""," ",IF(Tabla1[[#This Row],[FECHA EJEC.]]="","PENDIENTE",CONCATENATE("RETRASO DE ",(K1556-I1556)," DIAS")))))</f>
        <v>RETRASO DE 1 DIAS</v>
      </c>
      <c r="P1556" s="2" t="str">
        <f ca="1">VLOOKUP(MONTH(Tabla1[[#This Row],[FECHA PROG.]]),Tabla2[],2,0)</f>
        <v>Mar</v>
      </c>
      <c r="Q1556" s="1">
        <f ca="1">YEAR(Tabla1[[#This Row],[FECHA PROG.]])</f>
        <v>2019</v>
      </c>
      <c r="R1556" s="8">
        <f ca="1">360-SUMIFS(Tabla1[HORAS],Tabla1[MÁQUINA],Tabla1[[#This Row],[MÁQUINA]],Tabla1[AÑO],Tabla1[[#This Row],[AÑO]],Tabla1[MES],Tabla1[[#This Row],[MES]])</f>
        <v>353.11666666666667</v>
      </c>
      <c r="S1556" s="17">
        <f ca="1">Tabla1[[#This Row],[HORAS DISPONIBLES]]/360</f>
        <v>0.9808796296296296</v>
      </c>
    </row>
    <row r="1557" spans="1:19" x14ac:dyDescent="0.2">
      <c r="A1557" s="1" t="s">
        <v>139</v>
      </c>
      <c r="B1557" s="1" t="s">
        <v>28</v>
      </c>
      <c r="C1557" s="1" t="str">
        <f ca="1">VLOOKUP(RANDBETWEEN(1,13),Tablas!$N$7:$O$19,2,0)</f>
        <v>MOTONIVELADORA</v>
      </c>
      <c r="D1557" s="1" t="s">
        <v>12</v>
      </c>
      <c r="E1557" s="1" t="s">
        <v>18</v>
      </c>
      <c r="F1557" s="1">
        <v>106</v>
      </c>
      <c r="G1557" s="1" t="s">
        <v>55</v>
      </c>
      <c r="H1557" s="1">
        <v>1911</v>
      </c>
      <c r="I1557" s="2">
        <f t="shared" ca="1" si="24"/>
        <v>43430</v>
      </c>
      <c r="J1557" s="1" t="str">
        <f ca="1">IFERROR(IF(YEAR(Tabla1[[#This Row],[FECHA EJEC.]])&gt;0,"CONFORME","STANDBY"),"PENDIENTE")</f>
        <v>PENDIENTE</v>
      </c>
      <c r="K1557" s="2" t="str">
        <f ca="1">IF(VLOOKUP(RANDBETWEEN(1,20),Tablas!$Q$6:$R$25,2,0)=0,"",Tabla1[[#This Row],[FECHA PROG.]]+VLOOKUP(RANDBETWEEN(1,20),Tablas!$Q$6:$R$25,2,0))</f>
        <v/>
      </c>
      <c r="L1557" s="7" t="str">
        <f ca="1">IF(Tabla1[[#This Row],[FECHA EJEC.]]="","",TIME(RANDBETWEEN(9,15),RANDBETWEEN(10,40),0))</f>
        <v/>
      </c>
      <c r="M1557" s="7" t="str">
        <f ca="1">IF(Tabla1[[#This Row],[FECHA EJEC.]]="","",Tabla1[[#This Row],[HORA INICIO]]+TIME(RANDBETWEEN(1,4),RANDBETWEEN(10,30),0))</f>
        <v/>
      </c>
      <c r="N1557" s="8" t="str">
        <f ca="1">IF(Tabla1[[#This Row],[FECHA EJEC.]]="","",HOUR(Tabla1[[#This Row],[HORA TERMINO]]-Tabla1[[#This Row],[HORA INICIO]])+MINUTE(Tabla1[[#This Row],[HORA TERMINO]]-Tabla1[[#This Row],[HORA INICIO]])/60)</f>
        <v/>
      </c>
      <c r="O1557" s="1" t="str">
        <f ca="1">IF(AND(K1557=I1557,J1557="CONFORME"),"FECHA CUMPLIDA",IF(J1557="STAND BY","STAND BY",IF(J1557=""," ",IF(Tabla1[[#This Row],[FECHA EJEC.]]="","PENDIENTE",CONCATENATE("RETRASO DE ",(K1557-I1557)," DIAS")))))</f>
        <v>PENDIENTE</v>
      </c>
      <c r="P1557" s="2" t="str">
        <f ca="1">VLOOKUP(MONTH(Tabla1[[#This Row],[FECHA PROG.]]),Tabla2[],2,0)</f>
        <v>Nov</v>
      </c>
      <c r="Q1557" s="1">
        <f ca="1">YEAR(Tabla1[[#This Row],[FECHA PROG.]])</f>
        <v>2018</v>
      </c>
      <c r="R1557" s="8">
        <f ca="1">360-SUMIFS(Tabla1[HORAS],Tabla1[MÁQUINA],Tabla1[[#This Row],[MÁQUINA]],Tabla1[AÑO],Tabla1[[#This Row],[AÑO]],Tabla1[MES],Tabla1[[#This Row],[MES]])</f>
        <v>321.14999999999998</v>
      </c>
      <c r="S1557" s="17">
        <f ca="1">Tabla1[[#This Row],[HORAS DISPONIBLES]]/360</f>
        <v>0.89208333333333323</v>
      </c>
    </row>
    <row r="1558" spans="1:19" x14ac:dyDescent="0.2">
      <c r="A1558" s="1" t="s">
        <v>139</v>
      </c>
      <c r="B1558" s="1" t="s">
        <v>28</v>
      </c>
      <c r="C1558" s="1" t="str">
        <f ca="1">VLOOKUP(RANDBETWEEN(1,13),Tablas!$N$7:$O$19,2,0)</f>
        <v>ESCREPA</v>
      </c>
      <c r="D1558" s="1" t="s">
        <v>12</v>
      </c>
      <c r="E1558" s="1" t="s">
        <v>13</v>
      </c>
      <c r="F1558" s="1">
        <v>106</v>
      </c>
      <c r="G1558" s="1" t="s">
        <v>29</v>
      </c>
      <c r="H1558" s="1">
        <v>908</v>
      </c>
      <c r="I1558" s="2">
        <f t="shared" ca="1" si="24"/>
        <v>43516</v>
      </c>
      <c r="J1558" s="1" t="str">
        <f ca="1">IFERROR(IF(YEAR(Tabla1[[#This Row],[FECHA EJEC.]])&gt;0,"CONFORME","STANDBY"),"PENDIENTE")</f>
        <v>CONFORME</v>
      </c>
      <c r="K1558" s="2">
        <f ca="1">IF(VLOOKUP(RANDBETWEEN(1,20),Tablas!$Q$6:$R$25,2,0)=0,"",Tabla1[[#This Row],[FECHA PROG.]]+VLOOKUP(RANDBETWEEN(1,20),Tablas!$Q$6:$R$25,2,0))</f>
        <v>43516</v>
      </c>
      <c r="L1558" s="7">
        <f ca="1">IF(Tabla1[[#This Row],[FECHA EJEC.]]="","",TIME(RANDBETWEEN(9,15),RANDBETWEEN(10,40),0))</f>
        <v>0.64375000000000004</v>
      </c>
      <c r="M1558" s="7">
        <f ca="1">IF(Tabla1[[#This Row],[FECHA EJEC.]]="","",Tabla1[[#This Row],[HORA INICIO]]+TIME(RANDBETWEEN(1,4),RANDBETWEEN(10,30),0))</f>
        <v>0.78055555555555567</v>
      </c>
      <c r="N1558" s="8">
        <f ca="1">IF(Tabla1[[#This Row],[FECHA EJEC.]]="","",HOUR(Tabla1[[#This Row],[HORA TERMINO]]-Tabla1[[#This Row],[HORA INICIO]])+MINUTE(Tabla1[[#This Row],[HORA TERMINO]]-Tabla1[[#This Row],[HORA INICIO]])/60)</f>
        <v>3.2833333333333332</v>
      </c>
      <c r="O1558" s="1" t="str">
        <f ca="1">IF(AND(K1558=I1558,J1558="CONFORME"),"FECHA CUMPLIDA",IF(J1558="STAND BY","STAND BY",IF(J1558=""," ",IF(Tabla1[[#This Row],[FECHA EJEC.]]="","PENDIENTE",CONCATENATE("RETRASO DE ",(K1558-I1558)," DIAS")))))</f>
        <v>FECHA CUMPLIDA</v>
      </c>
      <c r="P1558" s="2" t="str">
        <f ca="1">VLOOKUP(MONTH(Tabla1[[#This Row],[FECHA PROG.]]),Tabla2[],2,0)</f>
        <v>Feb</v>
      </c>
      <c r="Q1558" s="1">
        <f ca="1">YEAR(Tabla1[[#This Row],[FECHA PROG.]])</f>
        <v>2019</v>
      </c>
      <c r="R1558" s="8">
        <f ca="1">360-SUMIFS(Tabla1[HORAS],Tabla1[MÁQUINA],Tabla1[[#This Row],[MÁQUINA]],Tabla1[AÑO],Tabla1[[#This Row],[AÑO]],Tabla1[MES],Tabla1[[#This Row],[MES]])</f>
        <v>312.64999999999998</v>
      </c>
      <c r="S1558" s="17">
        <f ca="1">Tabla1[[#This Row],[HORAS DISPONIBLES]]/360</f>
        <v>0.8684722222222222</v>
      </c>
    </row>
    <row r="1559" spans="1:19" x14ac:dyDescent="0.2">
      <c r="A1559" s="1" t="s">
        <v>144</v>
      </c>
      <c r="B1559" s="1" t="s">
        <v>36</v>
      </c>
      <c r="C1559" s="1" t="str">
        <f ca="1">VLOOKUP(RANDBETWEEN(1,13),Tablas!$N$7:$O$19,2,0)</f>
        <v>COMPACTADORA</v>
      </c>
      <c r="D1559" s="1" t="s">
        <v>12</v>
      </c>
      <c r="E1559" s="1" t="s">
        <v>21</v>
      </c>
      <c r="F1559" s="1">
        <v>107</v>
      </c>
      <c r="G1559" s="1" t="s">
        <v>14</v>
      </c>
      <c r="H1559" s="1">
        <v>2171</v>
      </c>
      <c r="I1559" s="2">
        <f t="shared" ca="1" si="24"/>
        <v>43104</v>
      </c>
      <c r="J1559" s="1" t="str">
        <f ca="1">IFERROR(IF(YEAR(Tabla1[[#This Row],[FECHA EJEC.]])&gt;0,"CONFORME","STANDBY"),"PENDIENTE")</f>
        <v>PENDIENTE</v>
      </c>
      <c r="K1559" s="2" t="str">
        <f ca="1">IF(VLOOKUP(RANDBETWEEN(1,20),Tablas!$Q$6:$R$25,2,0)=0,"",Tabla1[[#This Row],[FECHA PROG.]]+VLOOKUP(RANDBETWEEN(1,20),Tablas!$Q$6:$R$25,2,0))</f>
        <v/>
      </c>
      <c r="L1559" s="7" t="str">
        <f ca="1">IF(Tabla1[[#This Row],[FECHA EJEC.]]="","",TIME(RANDBETWEEN(9,15),RANDBETWEEN(10,40),0))</f>
        <v/>
      </c>
      <c r="M1559" s="7" t="str">
        <f ca="1">IF(Tabla1[[#This Row],[FECHA EJEC.]]="","",Tabla1[[#This Row],[HORA INICIO]]+TIME(RANDBETWEEN(1,4),RANDBETWEEN(10,30),0))</f>
        <v/>
      </c>
      <c r="N1559" s="8" t="str">
        <f ca="1">IF(Tabla1[[#This Row],[FECHA EJEC.]]="","",HOUR(Tabla1[[#This Row],[HORA TERMINO]]-Tabla1[[#This Row],[HORA INICIO]])+MINUTE(Tabla1[[#This Row],[HORA TERMINO]]-Tabla1[[#This Row],[HORA INICIO]])/60)</f>
        <v/>
      </c>
      <c r="O1559" s="1" t="str">
        <f ca="1">IF(AND(K1559=I1559,J1559="CONFORME"),"FECHA CUMPLIDA",IF(J1559="STAND BY","STAND BY",IF(J1559=""," ",IF(Tabla1[[#This Row],[FECHA EJEC.]]="","PENDIENTE",CONCATENATE("RETRASO DE ",(K1559-I1559)," DIAS")))))</f>
        <v>PENDIENTE</v>
      </c>
      <c r="P1559" s="2" t="str">
        <f ca="1">VLOOKUP(MONTH(Tabla1[[#This Row],[FECHA PROG.]]),Tabla2[],2,0)</f>
        <v>Ene</v>
      </c>
      <c r="Q1559" s="1">
        <f ca="1">YEAR(Tabla1[[#This Row],[FECHA PROG.]])</f>
        <v>2018</v>
      </c>
      <c r="R1559" s="8">
        <f ca="1">360-SUMIFS(Tabla1[HORAS],Tabla1[MÁQUINA],Tabla1[[#This Row],[MÁQUINA]],Tabla1[AÑO],Tabla1[[#This Row],[AÑO]],Tabla1[MES],Tabla1[[#This Row],[MES]])</f>
        <v>355.8</v>
      </c>
      <c r="S1559" s="17">
        <f ca="1">Tabla1[[#This Row],[HORAS DISPONIBLES]]/360</f>
        <v>0.9883333333333334</v>
      </c>
    </row>
    <row r="1560" spans="1:19" x14ac:dyDescent="0.2">
      <c r="A1560" s="1" t="s">
        <v>150</v>
      </c>
      <c r="B1560" s="1" t="s">
        <v>46</v>
      </c>
      <c r="C1560" s="1" t="str">
        <f ca="1">VLOOKUP(RANDBETWEEN(1,13),Tablas!$N$7:$O$19,2,0)</f>
        <v>EXCAVADORA</v>
      </c>
      <c r="D1560" s="1" t="s">
        <v>12</v>
      </c>
      <c r="E1560" s="1" t="s">
        <v>24</v>
      </c>
      <c r="F1560" s="1">
        <v>201</v>
      </c>
      <c r="G1560" s="1" t="s">
        <v>25</v>
      </c>
      <c r="H1560" s="1">
        <v>1168</v>
      </c>
      <c r="I1560" s="2">
        <f t="shared" ca="1" si="24"/>
        <v>43478</v>
      </c>
      <c r="J1560" s="1" t="str">
        <f ca="1">IFERROR(IF(YEAR(Tabla1[[#This Row],[FECHA EJEC.]])&gt;0,"CONFORME","STANDBY"),"PENDIENTE")</f>
        <v>CONFORME</v>
      </c>
      <c r="K1560" s="2">
        <f ca="1">IF(VLOOKUP(RANDBETWEEN(1,20),Tablas!$Q$6:$R$25,2,0)=0,"",Tabla1[[#This Row],[FECHA PROG.]]+VLOOKUP(RANDBETWEEN(1,20),Tablas!$Q$6:$R$25,2,0))</f>
        <v>43479</v>
      </c>
      <c r="L1560" s="7">
        <f ca="1">IF(Tabla1[[#This Row],[FECHA EJEC.]]="","",TIME(RANDBETWEEN(9,15),RANDBETWEEN(10,40),0))</f>
        <v>0.52638888888888891</v>
      </c>
      <c r="M1560" s="7">
        <f ca="1">IF(Tabla1[[#This Row],[FECHA EJEC.]]="","",Tabla1[[#This Row],[HORA INICIO]]+TIME(RANDBETWEEN(1,4),RANDBETWEEN(10,30),0))</f>
        <v>0.5854166666666667</v>
      </c>
      <c r="N1560" s="8">
        <f ca="1">IF(Tabla1[[#This Row],[FECHA EJEC.]]="","",HOUR(Tabla1[[#This Row],[HORA TERMINO]]-Tabla1[[#This Row],[HORA INICIO]])+MINUTE(Tabla1[[#This Row],[HORA TERMINO]]-Tabla1[[#This Row],[HORA INICIO]])/60)</f>
        <v>1.4166666666666667</v>
      </c>
      <c r="O1560" s="1" t="str">
        <f ca="1">IF(AND(K1560=I1560,J1560="CONFORME"),"FECHA CUMPLIDA",IF(J1560="STAND BY","STAND BY",IF(J1560=""," ",IF(Tabla1[[#This Row],[FECHA EJEC.]]="","PENDIENTE",CONCATENATE("RETRASO DE ",(K1560-I1560)," DIAS")))))</f>
        <v>RETRASO DE 1 DIAS</v>
      </c>
      <c r="P1560" s="2" t="str">
        <f ca="1">VLOOKUP(MONTH(Tabla1[[#This Row],[FECHA PROG.]]),Tabla2[],2,0)</f>
        <v>Ene</v>
      </c>
      <c r="Q1560" s="1">
        <f ca="1">YEAR(Tabla1[[#This Row],[FECHA PROG.]])</f>
        <v>2019</v>
      </c>
      <c r="R1560" s="8">
        <f ca="1">360-SUMIFS(Tabla1[HORAS],Tabla1[MÁQUINA],Tabla1[[#This Row],[MÁQUINA]],Tabla1[AÑO],Tabla1[[#This Row],[AÑO]],Tabla1[MES],Tabla1[[#This Row],[MES]])</f>
        <v>357.18333333333334</v>
      </c>
      <c r="S1560" s="17">
        <f ca="1">Tabla1[[#This Row],[HORAS DISPONIBLES]]/360</f>
        <v>0.99217592592592596</v>
      </c>
    </row>
    <row r="1561" spans="1:19" x14ac:dyDescent="0.2">
      <c r="A1561" s="1" t="s">
        <v>141</v>
      </c>
      <c r="B1561" s="1" t="s">
        <v>38</v>
      </c>
      <c r="C1561" s="1" t="str">
        <f ca="1">VLOOKUP(RANDBETWEEN(1,13),Tablas!$N$7:$O$19,2,0)</f>
        <v>MOTONIVELADORA</v>
      </c>
      <c r="D1561" s="1" t="s">
        <v>12</v>
      </c>
      <c r="E1561" s="1" t="s">
        <v>13</v>
      </c>
      <c r="F1561" s="1">
        <v>107</v>
      </c>
      <c r="G1561" s="1" t="s">
        <v>14</v>
      </c>
      <c r="H1561" s="1">
        <v>1420</v>
      </c>
      <c r="I1561" s="2">
        <f t="shared" ca="1" si="24"/>
        <v>43386</v>
      </c>
      <c r="J1561" s="1" t="str">
        <f ca="1">IFERROR(IF(YEAR(Tabla1[[#This Row],[FECHA EJEC.]])&gt;0,"CONFORME","STANDBY"),"PENDIENTE")</f>
        <v>CONFORME</v>
      </c>
      <c r="K1561" s="2">
        <f ca="1">IF(VLOOKUP(RANDBETWEEN(1,20),Tablas!$Q$6:$R$25,2,0)=0,"",Tabla1[[#This Row],[FECHA PROG.]]+VLOOKUP(RANDBETWEEN(1,20),Tablas!$Q$6:$R$25,2,0))</f>
        <v>43388</v>
      </c>
      <c r="L1561" s="7">
        <f ca="1">IF(Tabla1[[#This Row],[FECHA EJEC.]]="","",TIME(RANDBETWEEN(9,15),RANDBETWEEN(10,40),0))</f>
        <v>0.55347222222222225</v>
      </c>
      <c r="M1561" s="7">
        <f ca="1">IF(Tabla1[[#This Row],[FECHA EJEC.]]="","",Tabla1[[#This Row],[HORA INICIO]]+TIME(RANDBETWEEN(1,4),RANDBETWEEN(10,30),0))</f>
        <v>0.60972222222222228</v>
      </c>
      <c r="N1561" s="8">
        <f ca="1">IF(Tabla1[[#This Row],[FECHA EJEC.]]="","",HOUR(Tabla1[[#This Row],[HORA TERMINO]]-Tabla1[[#This Row],[HORA INICIO]])+MINUTE(Tabla1[[#This Row],[HORA TERMINO]]-Tabla1[[#This Row],[HORA INICIO]])/60)</f>
        <v>1.35</v>
      </c>
      <c r="O1561" s="1" t="str">
        <f ca="1">IF(AND(K1561=I1561,J1561="CONFORME"),"FECHA CUMPLIDA",IF(J1561="STAND BY","STAND BY",IF(J1561=""," ",IF(Tabla1[[#This Row],[FECHA EJEC.]]="","PENDIENTE",CONCATENATE("RETRASO DE ",(K1561-I1561)," DIAS")))))</f>
        <v>RETRASO DE 2 DIAS</v>
      </c>
      <c r="P1561" s="2" t="str">
        <f ca="1">VLOOKUP(MONTH(Tabla1[[#This Row],[FECHA PROG.]]),Tabla2[],2,0)</f>
        <v>Oct</v>
      </c>
      <c r="Q1561" s="1">
        <f ca="1">YEAR(Tabla1[[#This Row],[FECHA PROG.]])</f>
        <v>2018</v>
      </c>
      <c r="R1561" s="8">
        <f ca="1">360-SUMIFS(Tabla1[HORAS],Tabla1[MÁQUINA],Tabla1[[#This Row],[MÁQUINA]],Tabla1[AÑO],Tabla1[[#This Row],[AÑO]],Tabla1[MES],Tabla1[[#This Row],[MES]])</f>
        <v>347.66666666666669</v>
      </c>
      <c r="S1561" s="17">
        <f ca="1">Tabla1[[#This Row],[HORAS DISPONIBLES]]/360</f>
        <v>0.96574074074074079</v>
      </c>
    </row>
    <row r="1562" spans="1:19" x14ac:dyDescent="0.2">
      <c r="A1562" s="1" t="s">
        <v>154</v>
      </c>
      <c r="B1562" s="1" t="s">
        <v>61</v>
      </c>
      <c r="C1562" s="1" t="str">
        <f ca="1">VLOOKUP(RANDBETWEEN(1,13),Tablas!$N$7:$O$19,2,0)</f>
        <v>ESCREPA</v>
      </c>
      <c r="E1562" s="1" t="s">
        <v>18</v>
      </c>
      <c r="F1562" s="1">
        <v>107</v>
      </c>
      <c r="G1562" s="1" t="s">
        <v>106</v>
      </c>
      <c r="H1562" s="1">
        <v>1911</v>
      </c>
      <c r="I1562" s="2">
        <f t="shared" ca="1" si="24"/>
        <v>43490</v>
      </c>
      <c r="J1562" s="1" t="str">
        <f ca="1">IFERROR(IF(YEAR(Tabla1[[#This Row],[FECHA EJEC.]])&gt;0,"CONFORME","STANDBY"),"PENDIENTE")</f>
        <v>CONFORME</v>
      </c>
      <c r="K1562" s="2">
        <f ca="1">IF(VLOOKUP(RANDBETWEEN(1,20),Tablas!$Q$6:$R$25,2,0)=0,"",Tabla1[[#This Row],[FECHA PROG.]]+VLOOKUP(RANDBETWEEN(1,20),Tablas!$Q$6:$R$25,2,0))</f>
        <v>43490</v>
      </c>
      <c r="L1562" s="7">
        <f ca="1">IF(Tabla1[[#This Row],[FECHA EJEC.]]="","",TIME(RANDBETWEEN(9,15),RANDBETWEEN(10,40),0))</f>
        <v>0.56527777777777777</v>
      </c>
      <c r="M1562" s="7">
        <f ca="1">IF(Tabla1[[#This Row],[FECHA EJEC.]]="","",Tabla1[[#This Row],[HORA INICIO]]+TIME(RANDBETWEEN(1,4),RANDBETWEEN(10,30),0))</f>
        <v>0.74791666666666667</v>
      </c>
      <c r="N1562" s="8">
        <f ca="1">IF(Tabla1[[#This Row],[FECHA EJEC.]]="","",HOUR(Tabla1[[#This Row],[HORA TERMINO]]-Tabla1[[#This Row],[HORA INICIO]])+MINUTE(Tabla1[[#This Row],[HORA TERMINO]]-Tabla1[[#This Row],[HORA INICIO]])/60)</f>
        <v>4.3833333333333337</v>
      </c>
      <c r="O1562" s="1" t="str">
        <f ca="1">IF(AND(K1562=I1562,J1562="CONFORME"),"FECHA CUMPLIDA",IF(J1562="STAND BY","STAND BY",IF(J1562=""," ",IF(Tabla1[[#This Row],[FECHA EJEC.]]="","PENDIENTE",CONCATENATE("RETRASO DE ",(K1562-I1562)," DIAS")))))</f>
        <v>FECHA CUMPLIDA</v>
      </c>
      <c r="P1562" s="2" t="str">
        <f ca="1">VLOOKUP(MONTH(Tabla1[[#This Row],[FECHA PROG.]]),Tabla2[],2,0)</f>
        <v>Ene</v>
      </c>
      <c r="Q1562" s="1">
        <f ca="1">YEAR(Tabla1[[#This Row],[FECHA PROG.]])</f>
        <v>2019</v>
      </c>
      <c r="R1562" s="8">
        <f ca="1">360-SUMIFS(Tabla1[HORAS],Tabla1[MÁQUINA],Tabla1[[#This Row],[MÁQUINA]],Tabla1[AÑO],Tabla1[[#This Row],[AÑO]],Tabla1[MES],Tabla1[[#This Row],[MES]])</f>
        <v>342.5</v>
      </c>
      <c r="S1562" s="17">
        <f ca="1">Tabla1[[#This Row],[HORAS DISPONIBLES]]/360</f>
        <v>0.95138888888888884</v>
      </c>
    </row>
    <row r="1563" spans="1:19" x14ac:dyDescent="0.2">
      <c r="A1563" s="1" t="s">
        <v>191</v>
      </c>
      <c r="B1563" s="1" t="s">
        <v>100</v>
      </c>
      <c r="C1563" s="1" t="str">
        <f ca="1">VLOOKUP(RANDBETWEEN(1,13),Tablas!$N$7:$O$19,2,0)</f>
        <v>LAS VOLQUETAS</v>
      </c>
      <c r="D1563" s="1" t="s">
        <v>12</v>
      </c>
      <c r="E1563" s="1" t="s">
        <v>18</v>
      </c>
      <c r="F1563" s="1">
        <v>201</v>
      </c>
      <c r="G1563" s="1" t="s">
        <v>55</v>
      </c>
      <c r="H1563" s="1">
        <v>1911</v>
      </c>
      <c r="I1563" s="2">
        <f t="shared" ca="1" si="24"/>
        <v>43527</v>
      </c>
      <c r="J1563" s="1" t="str">
        <f ca="1">IFERROR(IF(YEAR(Tabla1[[#This Row],[FECHA EJEC.]])&gt;0,"CONFORME","STANDBY"),"PENDIENTE")</f>
        <v>CONFORME</v>
      </c>
      <c r="K1563" s="2">
        <f ca="1">IF(VLOOKUP(RANDBETWEEN(1,20),Tablas!$Q$6:$R$25,2,0)=0,"",Tabla1[[#This Row],[FECHA PROG.]]+VLOOKUP(RANDBETWEEN(1,20),Tablas!$Q$6:$R$25,2,0))</f>
        <v>43530</v>
      </c>
      <c r="L1563" s="7">
        <f ca="1">IF(Tabla1[[#This Row],[FECHA EJEC.]]="","",TIME(RANDBETWEEN(9,15),RANDBETWEEN(10,40),0))</f>
        <v>0.48402777777777778</v>
      </c>
      <c r="M1563" s="7">
        <f ca="1">IF(Tabla1[[#This Row],[FECHA EJEC.]]="","",Tabla1[[#This Row],[HORA INICIO]]+TIME(RANDBETWEEN(1,4),RANDBETWEEN(10,30),0))</f>
        <v>0.62430555555555556</v>
      </c>
      <c r="N1563" s="8">
        <f ca="1">IF(Tabla1[[#This Row],[FECHA EJEC.]]="","",HOUR(Tabla1[[#This Row],[HORA TERMINO]]-Tabla1[[#This Row],[HORA INICIO]])+MINUTE(Tabla1[[#This Row],[HORA TERMINO]]-Tabla1[[#This Row],[HORA INICIO]])/60)</f>
        <v>3.3666666666666667</v>
      </c>
      <c r="O1563" s="1" t="str">
        <f ca="1">IF(AND(K1563=I1563,J1563="CONFORME"),"FECHA CUMPLIDA",IF(J1563="STAND BY","STAND BY",IF(J1563=""," ",IF(Tabla1[[#This Row],[FECHA EJEC.]]="","PENDIENTE",CONCATENATE("RETRASO DE ",(K1563-I1563)," DIAS")))))</f>
        <v>RETRASO DE 3 DIAS</v>
      </c>
      <c r="P1563" s="2" t="str">
        <f ca="1">VLOOKUP(MONTH(Tabla1[[#This Row],[FECHA PROG.]]),Tabla2[],2,0)</f>
        <v>Mar</v>
      </c>
      <c r="Q1563" s="1">
        <f ca="1">YEAR(Tabla1[[#This Row],[FECHA PROG.]])</f>
        <v>2019</v>
      </c>
      <c r="R1563" s="8">
        <f ca="1">360-SUMIFS(Tabla1[HORAS],Tabla1[MÁQUINA],Tabla1[[#This Row],[MÁQUINA]],Tabla1[AÑO],Tabla1[[#This Row],[AÑO]],Tabla1[MES],Tabla1[[#This Row],[MES]])</f>
        <v>356.63333333333333</v>
      </c>
      <c r="S1563" s="17">
        <f ca="1">Tabla1[[#This Row],[HORAS DISPONIBLES]]/360</f>
        <v>0.99064814814814817</v>
      </c>
    </row>
    <row r="1564" spans="1:19" x14ac:dyDescent="0.2">
      <c r="A1564" s="1" t="s">
        <v>139</v>
      </c>
      <c r="B1564" s="1" t="s">
        <v>32</v>
      </c>
      <c r="C1564" s="1" t="str">
        <f ca="1">VLOOKUP(RANDBETWEEN(1,13),Tablas!$N$7:$O$19,2,0)</f>
        <v>MOTONIVELADORA</v>
      </c>
      <c r="D1564" s="1" t="s">
        <v>12</v>
      </c>
      <c r="E1564" s="1" t="s">
        <v>13</v>
      </c>
      <c r="F1564" s="1">
        <v>106</v>
      </c>
      <c r="G1564" s="1" t="s">
        <v>29</v>
      </c>
      <c r="H1564" s="1">
        <v>908</v>
      </c>
      <c r="I1564" s="2">
        <f t="shared" ca="1" si="24"/>
        <v>43404</v>
      </c>
      <c r="J1564" s="1" t="str">
        <f ca="1">IFERROR(IF(YEAR(Tabla1[[#This Row],[FECHA EJEC.]])&gt;0,"CONFORME","STANDBY"),"PENDIENTE")</f>
        <v>PENDIENTE</v>
      </c>
      <c r="K1564" s="2" t="str">
        <f ca="1">IF(VLOOKUP(RANDBETWEEN(1,20),Tablas!$Q$6:$R$25,2,0)=0,"",Tabla1[[#This Row],[FECHA PROG.]]+VLOOKUP(RANDBETWEEN(1,20),Tablas!$Q$6:$R$25,2,0))</f>
        <v/>
      </c>
      <c r="L1564" s="7" t="str">
        <f ca="1">IF(Tabla1[[#This Row],[FECHA EJEC.]]="","",TIME(RANDBETWEEN(9,15),RANDBETWEEN(10,40),0))</f>
        <v/>
      </c>
      <c r="M1564" s="7" t="str">
        <f ca="1">IF(Tabla1[[#This Row],[FECHA EJEC.]]="","",Tabla1[[#This Row],[HORA INICIO]]+TIME(RANDBETWEEN(1,4),RANDBETWEEN(10,30),0))</f>
        <v/>
      </c>
      <c r="N1564" s="8" t="str">
        <f ca="1">IF(Tabla1[[#This Row],[FECHA EJEC.]]="","",HOUR(Tabla1[[#This Row],[HORA TERMINO]]-Tabla1[[#This Row],[HORA INICIO]])+MINUTE(Tabla1[[#This Row],[HORA TERMINO]]-Tabla1[[#This Row],[HORA INICIO]])/60)</f>
        <v/>
      </c>
      <c r="O1564" s="1" t="str">
        <f ca="1">IF(AND(K1564=I1564,J1564="CONFORME"),"FECHA CUMPLIDA",IF(J1564="STAND BY","STAND BY",IF(J1564=""," ",IF(Tabla1[[#This Row],[FECHA EJEC.]]="","PENDIENTE",CONCATENATE("RETRASO DE ",(K1564-I1564)," DIAS")))))</f>
        <v>PENDIENTE</v>
      </c>
      <c r="P1564" s="2" t="str">
        <f ca="1">VLOOKUP(MONTH(Tabla1[[#This Row],[FECHA PROG.]]),Tabla2[],2,0)</f>
        <v>Oct</v>
      </c>
      <c r="Q1564" s="1">
        <f ca="1">YEAR(Tabla1[[#This Row],[FECHA PROG.]])</f>
        <v>2018</v>
      </c>
      <c r="R1564" s="8">
        <f ca="1">360-SUMIFS(Tabla1[HORAS],Tabla1[MÁQUINA],Tabla1[[#This Row],[MÁQUINA]],Tabla1[AÑO],Tabla1[[#This Row],[AÑO]],Tabla1[MES],Tabla1[[#This Row],[MES]])</f>
        <v>320.10000000000002</v>
      </c>
      <c r="S1564" s="17">
        <f ca="1">Tabla1[[#This Row],[HORAS DISPONIBLES]]/360</f>
        <v>0.88916666666666677</v>
      </c>
    </row>
    <row r="1565" spans="1:19" x14ac:dyDescent="0.2">
      <c r="A1565" s="1" t="s">
        <v>139</v>
      </c>
      <c r="B1565" s="1" t="s">
        <v>32</v>
      </c>
      <c r="C1565" s="1" t="str">
        <f ca="1">VLOOKUP(RANDBETWEEN(1,13),Tablas!$N$7:$O$19,2,0)</f>
        <v>DRAGAS</v>
      </c>
      <c r="D1565" s="1" t="s">
        <v>12</v>
      </c>
      <c r="E1565" s="1" t="s">
        <v>18</v>
      </c>
      <c r="F1565" s="1">
        <v>106</v>
      </c>
      <c r="G1565" s="1" t="s">
        <v>55</v>
      </c>
      <c r="H1565" s="1">
        <v>1911</v>
      </c>
      <c r="I1565" s="2">
        <f t="shared" ca="1" si="24"/>
        <v>43405</v>
      </c>
      <c r="J1565" s="1" t="str">
        <f ca="1">IFERROR(IF(YEAR(Tabla1[[#This Row],[FECHA EJEC.]])&gt;0,"CONFORME","STANDBY"),"PENDIENTE")</f>
        <v>CONFORME</v>
      </c>
      <c r="K1565" s="2">
        <f ca="1">IF(VLOOKUP(RANDBETWEEN(1,20),Tablas!$Q$6:$R$25,2,0)=0,"",Tabla1[[#This Row],[FECHA PROG.]]+VLOOKUP(RANDBETWEEN(1,20),Tablas!$Q$6:$R$25,2,0))</f>
        <v>43406</v>
      </c>
      <c r="L1565" s="7">
        <f ca="1">IF(Tabla1[[#This Row],[FECHA EJEC.]]="","",TIME(RANDBETWEEN(9,15),RANDBETWEEN(10,40),0))</f>
        <v>0.55138888888888893</v>
      </c>
      <c r="M1565" s="7">
        <f ca="1">IF(Tabla1[[#This Row],[FECHA EJEC.]]="","",Tabla1[[#This Row],[HORA INICIO]]+TIME(RANDBETWEEN(1,4),RANDBETWEEN(10,30),0))</f>
        <v>0.68680555555555556</v>
      </c>
      <c r="N1565" s="8">
        <f ca="1">IF(Tabla1[[#This Row],[FECHA EJEC.]]="","",HOUR(Tabla1[[#This Row],[HORA TERMINO]]-Tabla1[[#This Row],[HORA INICIO]])+MINUTE(Tabla1[[#This Row],[HORA TERMINO]]-Tabla1[[#This Row],[HORA INICIO]])/60)</f>
        <v>3.25</v>
      </c>
      <c r="O1565" s="1" t="str">
        <f ca="1">IF(AND(K1565=I1565,J1565="CONFORME"),"FECHA CUMPLIDA",IF(J1565="STAND BY","STAND BY",IF(J1565=""," ",IF(Tabla1[[#This Row],[FECHA EJEC.]]="","PENDIENTE",CONCATENATE("RETRASO DE ",(K1565-I1565)," DIAS")))))</f>
        <v>RETRASO DE 1 DIAS</v>
      </c>
      <c r="P1565" s="2" t="str">
        <f ca="1">VLOOKUP(MONTH(Tabla1[[#This Row],[FECHA PROG.]]),Tabla2[],2,0)</f>
        <v>Nov</v>
      </c>
      <c r="Q1565" s="1">
        <f ca="1">YEAR(Tabla1[[#This Row],[FECHA PROG.]])</f>
        <v>2018</v>
      </c>
      <c r="R1565" s="8">
        <f ca="1">360-SUMIFS(Tabla1[HORAS],Tabla1[MÁQUINA],Tabla1[[#This Row],[MÁQUINA]],Tabla1[AÑO],Tabla1[[#This Row],[AÑO]],Tabla1[MES],Tabla1[[#This Row],[MES]])</f>
        <v>321.14999999999998</v>
      </c>
      <c r="S1565" s="17">
        <f ca="1">Tabla1[[#This Row],[HORAS DISPONIBLES]]/360</f>
        <v>0.89208333333333323</v>
      </c>
    </row>
    <row r="1566" spans="1:19" x14ac:dyDescent="0.2">
      <c r="A1566" s="1" t="s">
        <v>137</v>
      </c>
      <c r="B1566" s="1" t="s">
        <v>23</v>
      </c>
      <c r="C1566" s="1" t="str">
        <f ca="1">VLOOKUP(RANDBETWEEN(1,13),Tablas!$N$7:$O$19,2,0)</f>
        <v>MOTOTRAILLA</v>
      </c>
      <c r="D1566" s="1" t="s">
        <v>12</v>
      </c>
      <c r="E1566" s="1" t="s">
        <v>24</v>
      </c>
      <c r="F1566" s="1">
        <v>201</v>
      </c>
      <c r="G1566" s="1" t="s">
        <v>25</v>
      </c>
      <c r="H1566" s="1">
        <v>1168</v>
      </c>
      <c r="I1566" s="2">
        <f t="shared" ca="1" si="24"/>
        <v>43290</v>
      </c>
      <c r="J1566" s="1" t="str">
        <f ca="1">IFERROR(IF(YEAR(Tabla1[[#This Row],[FECHA EJEC.]])&gt;0,"CONFORME","STANDBY"),"PENDIENTE")</f>
        <v>PENDIENTE</v>
      </c>
      <c r="K1566" s="2" t="str">
        <f ca="1">IF(VLOOKUP(RANDBETWEEN(1,20),Tablas!$Q$6:$R$25,2,0)=0,"",Tabla1[[#This Row],[FECHA PROG.]]+VLOOKUP(RANDBETWEEN(1,20),Tablas!$Q$6:$R$25,2,0))</f>
        <v/>
      </c>
      <c r="L1566" s="7" t="str">
        <f ca="1">IF(Tabla1[[#This Row],[FECHA EJEC.]]="","",TIME(RANDBETWEEN(9,15),RANDBETWEEN(10,40),0))</f>
        <v/>
      </c>
      <c r="M1566" s="7" t="str">
        <f ca="1">IF(Tabla1[[#This Row],[FECHA EJEC.]]="","",Tabla1[[#This Row],[HORA INICIO]]+TIME(RANDBETWEEN(1,4),RANDBETWEEN(10,30),0))</f>
        <v/>
      </c>
      <c r="N1566" s="8" t="str">
        <f ca="1">IF(Tabla1[[#This Row],[FECHA EJEC.]]="","",HOUR(Tabla1[[#This Row],[HORA TERMINO]]-Tabla1[[#This Row],[HORA INICIO]])+MINUTE(Tabla1[[#This Row],[HORA TERMINO]]-Tabla1[[#This Row],[HORA INICIO]])/60)</f>
        <v/>
      </c>
      <c r="O1566" s="1" t="str">
        <f ca="1">IF(AND(K1566=I1566,J1566="CONFORME"),"FECHA CUMPLIDA",IF(J1566="STAND BY","STAND BY",IF(J1566=""," ",IF(Tabla1[[#This Row],[FECHA EJEC.]]="","PENDIENTE",CONCATENATE("RETRASO DE ",(K1566-I1566)," DIAS")))))</f>
        <v>PENDIENTE</v>
      </c>
      <c r="P1566" s="2" t="str">
        <f ca="1">VLOOKUP(MONTH(Tabla1[[#This Row],[FECHA PROG.]]),Tabla2[],2,0)</f>
        <v>Jul</v>
      </c>
      <c r="Q1566" s="1">
        <f ca="1">YEAR(Tabla1[[#This Row],[FECHA PROG.]])</f>
        <v>2018</v>
      </c>
      <c r="R1566" s="8">
        <f ca="1">360-SUMIFS(Tabla1[HORAS],Tabla1[MÁQUINA],Tabla1[[#This Row],[MÁQUINA]],Tabla1[AÑO],Tabla1[[#This Row],[AÑO]],Tabla1[MES],Tabla1[[#This Row],[MES]])</f>
        <v>349</v>
      </c>
      <c r="S1566" s="17">
        <f ca="1">Tabla1[[#This Row],[HORAS DISPONIBLES]]/360</f>
        <v>0.96944444444444444</v>
      </c>
    </row>
    <row r="1567" spans="1:19" x14ac:dyDescent="0.2">
      <c r="A1567" s="1" t="s">
        <v>141</v>
      </c>
      <c r="B1567" s="1" t="s">
        <v>41</v>
      </c>
      <c r="C1567" s="1" t="str">
        <f ca="1">VLOOKUP(RANDBETWEEN(1,13),Tablas!$N$7:$O$19,2,0)</f>
        <v>TRACTORES</v>
      </c>
      <c r="D1567" s="1" t="s">
        <v>12</v>
      </c>
      <c r="E1567" s="1" t="s">
        <v>13</v>
      </c>
      <c r="F1567" s="1">
        <v>107</v>
      </c>
      <c r="G1567" s="1" t="s">
        <v>14</v>
      </c>
      <c r="H1567" s="1">
        <v>1420</v>
      </c>
      <c r="I1567" s="2">
        <f t="shared" ca="1" si="24"/>
        <v>43235</v>
      </c>
      <c r="J1567" s="1" t="str">
        <f ca="1">IFERROR(IF(YEAR(Tabla1[[#This Row],[FECHA EJEC.]])&gt;0,"CONFORME","STANDBY"),"PENDIENTE")</f>
        <v>CONFORME</v>
      </c>
      <c r="K1567" s="2">
        <f ca="1">IF(VLOOKUP(RANDBETWEEN(1,20),Tablas!$Q$6:$R$25,2,0)=0,"",Tabla1[[#This Row],[FECHA PROG.]]+VLOOKUP(RANDBETWEEN(1,20),Tablas!$Q$6:$R$25,2,0))</f>
        <v>43237</v>
      </c>
      <c r="L1567" s="7">
        <f ca="1">IF(Tabla1[[#This Row],[FECHA EJEC.]]="","",TIME(RANDBETWEEN(9,15),RANDBETWEEN(10,40),0))</f>
        <v>0.63749999999999996</v>
      </c>
      <c r="M1567" s="7">
        <f ca="1">IF(Tabla1[[#This Row],[FECHA EJEC.]]="","",Tabla1[[#This Row],[HORA INICIO]]+TIME(RANDBETWEEN(1,4),RANDBETWEEN(10,30),0))</f>
        <v>0.81805555555555554</v>
      </c>
      <c r="N1567" s="8">
        <f ca="1">IF(Tabla1[[#This Row],[FECHA EJEC.]]="","",HOUR(Tabla1[[#This Row],[HORA TERMINO]]-Tabla1[[#This Row],[HORA INICIO]])+MINUTE(Tabla1[[#This Row],[HORA TERMINO]]-Tabla1[[#This Row],[HORA INICIO]])/60)</f>
        <v>4.333333333333333</v>
      </c>
      <c r="O1567" s="1" t="str">
        <f ca="1">IF(AND(K1567=I1567,J1567="CONFORME"),"FECHA CUMPLIDA",IF(J1567="STAND BY","STAND BY",IF(J1567=""," ",IF(Tabla1[[#This Row],[FECHA EJEC.]]="","PENDIENTE",CONCATENATE("RETRASO DE ",(K1567-I1567)," DIAS")))))</f>
        <v>RETRASO DE 2 DIAS</v>
      </c>
      <c r="P1567" s="2" t="str">
        <f ca="1">VLOOKUP(MONTH(Tabla1[[#This Row],[FECHA PROG.]]),Tabla2[],2,0)</f>
        <v>May</v>
      </c>
      <c r="Q1567" s="1">
        <f ca="1">YEAR(Tabla1[[#This Row],[FECHA PROG.]])</f>
        <v>2018</v>
      </c>
      <c r="R1567" s="8">
        <f ca="1">360-SUMIFS(Tabla1[HORAS],Tabla1[MÁQUINA],Tabla1[[#This Row],[MÁQUINA]],Tabla1[AÑO],Tabla1[[#This Row],[AÑO]],Tabla1[MES],Tabla1[[#This Row],[MES]])</f>
        <v>347.9666666666667</v>
      </c>
      <c r="S1567" s="17">
        <f ca="1">Tabla1[[#This Row],[HORAS DISPONIBLES]]/360</f>
        <v>0.96657407407407414</v>
      </c>
    </row>
    <row r="1568" spans="1:19" x14ac:dyDescent="0.2">
      <c r="A1568" s="1" t="s">
        <v>154</v>
      </c>
      <c r="B1568" s="1" t="s">
        <v>63</v>
      </c>
      <c r="C1568" s="1" t="str">
        <f ca="1">VLOOKUP(RANDBETWEEN(1,13),Tablas!$N$7:$O$19,2,0)</f>
        <v>PAVIMENTADORA</v>
      </c>
      <c r="E1568" s="1" t="s">
        <v>18</v>
      </c>
      <c r="F1568" s="1">
        <v>107</v>
      </c>
      <c r="G1568" s="1" t="s">
        <v>14</v>
      </c>
      <c r="H1568" s="1">
        <v>1420</v>
      </c>
      <c r="I1568" s="2">
        <f t="shared" ca="1" si="24"/>
        <v>43163</v>
      </c>
      <c r="J1568" s="1" t="str">
        <f ca="1">IFERROR(IF(YEAR(Tabla1[[#This Row],[FECHA EJEC.]])&gt;0,"CONFORME","STANDBY"),"PENDIENTE")</f>
        <v>CONFORME</v>
      </c>
      <c r="K1568" s="2">
        <f ca="1">IF(VLOOKUP(RANDBETWEEN(1,20),Tablas!$Q$6:$R$25,2,0)=0,"",Tabla1[[#This Row],[FECHA PROG.]]+VLOOKUP(RANDBETWEEN(1,20),Tablas!$Q$6:$R$25,2,0))</f>
        <v>43167</v>
      </c>
      <c r="L1568" s="7">
        <f ca="1">IF(Tabla1[[#This Row],[FECHA EJEC.]]="","",TIME(RANDBETWEEN(9,15),RANDBETWEEN(10,40),0))</f>
        <v>0.3972222222222222</v>
      </c>
      <c r="M1568" s="7">
        <f ca="1">IF(Tabla1[[#This Row],[FECHA EJEC.]]="","",Tabla1[[#This Row],[HORA INICIO]]+TIME(RANDBETWEEN(1,4),RANDBETWEEN(10,30),0))</f>
        <v>0.49791666666666667</v>
      </c>
      <c r="N1568" s="8">
        <f ca="1">IF(Tabla1[[#This Row],[FECHA EJEC.]]="","",HOUR(Tabla1[[#This Row],[HORA TERMINO]]-Tabla1[[#This Row],[HORA INICIO]])+MINUTE(Tabla1[[#This Row],[HORA TERMINO]]-Tabla1[[#This Row],[HORA INICIO]])/60)</f>
        <v>2.4166666666666665</v>
      </c>
      <c r="O1568" s="1" t="str">
        <f ca="1">IF(AND(K1568=I1568,J1568="CONFORME"),"FECHA CUMPLIDA",IF(J1568="STAND BY","STAND BY",IF(J1568=""," ",IF(Tabla1[[#This Row],[FECHA EJEC.]]="","PENDIENTE",CONCATENATE("RETRASO DE ",(K1568-I1568)," DIAS")))))</f>
        <v>RETRASO DE 4 DIAS</v>
      </c>
      <c r="P1568" s="2" t="str">
        <f ca="1">VLOOKUP(MONTH(Tabla1[[#This Row],[FECHA PROG.]]),Tabla2[],2,0)</f>
        <v>Mar</v>
      </c>
      <c r="Q1568" s="1">
        <f ca="1">YEAR(Tabla1[[#This Row],[FECHA PROG.]])</f>
        <v>2018</v>
      </c>
      <c r="R1568" s="8">
        <f ca="1">360-SUMIFS(Tabla1[HORAS],Tabla1[MÁQUINA],Tabla1[[#This Row],[MÁQUINA]],Tabla1[AÑO],Tabla1[[#This Row],[AÑO]],Tabla1[MES],Tabla1[[#This Row],[MES]])</f>
        <v>341.0333333333333</v>
      </c>
      <c r="S1568" s="17">
        <f ca="1">Tabla1[[#This Row],[HORAS DISPONIBLES]]/360</f>
        <v>0.94731481481481472</v>
      </c>
    </row>
    <row r="1569" spans="1:19" x14ac:dyDescent="0.2">
      <c r="A1569" s="1" t="s">
        <v>155</v>
      </c>
      <c r="B1569" s="1" t="s">
        <v>62</v>
      </c>
      <c r="C1569" s="1" t="str">
        <f ca="1">VLOOKUP(RANDBETWEEN(1,13),Tablas!$N$7:$O$19,2,0)</f>
        <v>CARGADORA</v>
      </c>
      <c r="E1569" s="1" t="s">
        <v>18</v>
      </c>
      <c r="F1569" s="1">
        <v>201</v>
      </c>
      <c r="G1569" s="1" t="s">
        <v>55</v>
      </c>
      <c r="H1569" s="1">
        <v>1911</v>
      </c>
      <c r="I1569" s="2">
        <f t="shared" ca="1" si="24"/>
        <v>43364</v>
      </c>
      <c r="J1569" s="1" t="str">
        <f ca="1">IFERROR(IF(YEAR(Tabla1[[#This Row],[FECHA EJEC.]])&gt;0,"CONFORME","STANDBY"),"PENDIENTE")</f>
        <v>CONFORME</v>
      </c>
      <c r="K1569" s="2">
        <f ca="1">IF(VLOOKUP(RANDBETWEEN(1,20),Tablas!$Q$6:$R$25,2,0)=0,"",Tabla1[[#This Row],[FECHA PROG.]]+VLOOKUP(RANDBETWEEN(1,20),Tablas!$Q$6:$R$25,2,0))</f>
        <v>43366</v>
      </c>
      <c r="L1569" s="7">
        <f ca="1">IF(Tabla1[[#This Row],[FECHA EJEC.]]="","",TIME(RANDBETWEEN(9,15),RANDBETWEEN(10,40),0))</f>
        <v>0.56041666666666667</v>
      </c>
      <c r="M1569" s="7">
        <f ca="1">IF(Tabla1[[#This Row],[FECHA EJEC.]]="","",Tabla1[[#This Row],[HORA INICIO]]+TIME(RANDBETWEEN(1,4),RANDBETWEEN(10,30),0))</f>
        <v>0.61597222222222225</v>
      </c>
      <c r="N1569" s="8">
        <f ca="1">IF(Tabla1[[#This Row],[FECHA EJEC.]]="","",HOUR(Tabla1[[#This Row],[HORA TERMINO]]-Tabla1[[#This Row],[HORA INICIO]])+MINUTE(Tabla1[[#This Row],[HORA TERMINO]]-Tabla1[[#This Row],[HORA INICIO]])/60)</f>
        <v>1.3333333333333333</v>
      </c>
      <c r="O1569" s="1" t="str">
        <f ca="1">IF(AND(K1569=I1569,J1569="CONFORME"),"FECHA CUMPLIDA",IF(J1569="STAND BY","STAND BY",IF(J1569=""," ",IF(Tabla1[[#This Row],[FECHA EJEC.]]="","PENDIENTE",CONCATENATE("RETRASO DE ",(K1569-I1569)," DIAS")))))</f>
        <v>RETRASO DE 2 DIAS</v>
      </c>
      <c r="P1569" s="2" t="str">
        <f ca="1">VLOOKUP(MONTH(Tabla1[[#This Row],[FECHA PROG.]]),Tabla2[],2,0)</f>
        <v>Set</v>
      </c>
      <c r="Q1569" s="1">
        <f ca="1">YEAR(Tabla1[[#This Row],[FECHA PROG.]])</f>
        <v>2018</v>
      </c>
      <c r="R1569" s="8">
        <f ca="1">360-SUMIFS(Tabla1[HORAS],Tabla1[MÁQUINA],Tabla1[[#This Row],[MÁQUINA]],Tabla1[AÑO],Tabla1[[#This Row],[AÑO]],Tabla1[MES],Tabla1[[#This Row],[MES]])</f>
        <v>357.5</v>
      </c>
      <c r="S1569" s="17">
        <f ca="1">Tabla1[[#This Row],[HORAS DISPONIBLES]]/360</f>
        <v>0.99305555555555558</v>
      </c>
    </row>
    <row r="1570" spans="1:19" x14ac:dyDescent="0.2">
      <c r="A1570" s="1" t="s">
        <v>188</v>
      </c>
      <c r="B1570" s="1" t="s">
        <v>35</v>
      </c>
      <c r="C1570" s="1" t="str">
        <f ca="1">VLOOKUP(RANDBETWEEN(1,13),Tablas!$N$7:$O$19,2,0)</f>
        <v>LAS VOLQUETAS</v>
      </c>
      <c r="D1570" s="1" t="s">
        <v>12</v>
      </c>
      <c r="E1570" s="1" t="s">
        <v>13</v>
      </c>
      <c r="F1570" s="1">
        <v>106</v>
      </c>
      <c r="G1570" s="1" t="s">
        <v>14</v>
      </c>
      <c r="H1570" s="1">
        <v>1420</v>
      </c>
      <c r="I1570" s="2">
        <f t="shared" ca="1" si="24"/>
        <v>43324</v>
      </c>
      <c r="J1570" s="1" t="str">
        <f ca="1">IFERROR(IF(YEAR(Tabla1[[#This Row],[FECHA EJEC.]])&gt;0,"CONFORME","STANDBY"),"PENDIENTE")</f>
        <v>PENDIENTE</v>
      </c>
      <c r="K1570" s="2" t="str">
        <f ca="1">IF(VLOOKUP(RANDBETWEEN(1,20),Tablas!$Q$6:$R$25,2,0)=0,"",Tabla1[[#This Row],[FECHA PROG.]]+VLOOKUP(RANDBETWEEN(1,20),Tablas!$Q$6:$R$25,2,0))</f>
        <v/>
      </c>
      <c r="L1570" s="7" t="str">
        <f ca="1">IF(Tabla1[[#This Row],[FECHA EJEC.]]="","",TIME(RANDBETWEEN(9,15),RANDBETWEEN(10,40),0))</f>
        <v/>
      </c>
      <c r="M1570" s="7" t="str">
        <f ca="1">IF(Tabla1[[#This Row],[FECHA EJEC.]]="","",Tabla1[[#This Row],[HORA INICIO]]+TIME(RANDBETWEEN(1,4),RANDBETWEEN(10,30),0))</f>
        <v/>
      </c>
      <c r="N1570" s="8" t="str">
        <f ca="1">IF(Tabla1[[#This Row],[FECHA EJEC.]]="","",HOUR(Tabla1[[#This Row],[HORA TERMINO]]-Tabla1[[#This Row],[HORA INICIO]])+MINUTE(Tabla1[[#This Row],[HORA TERMINO]]-Tabla1[[#This Row],[HORA INICIO]])/60)</f>
        <v/>
      </c>
      <c r="O1570" s="1" t="str">
        <f ca="1">IF(AND(K1570=I1570,J1570="CONFORME"),"FECHA CUMPLIDA",IF(J1570="STAND BY","STAND BY",IF(J1570=""," ",IF(Tabla1[[#This Row],[FECHA EJEC.]]="","PENDIENTE",CONCATENATE("RETRASO DE ",(K1570-I1570)," DIAS")))))</f>
        <v>PENDIENTE</v>
      </c>
      <c r="P1570" s="2" t="str">
        <f ca="1">VLOOKUP(MONTH(Tabla1[[#This Row],[FECHA PROG.]]),Tabla2[],2,0)</f>
        <v>Ago</v>
      </c>
      <c r="Q1570" s="1">
        <f ca="1">YEAR(Tabla1[[#This Row],[FECHA PROG.]])</f>
        <v>2018</v>
      </c>
      <c r="R1570" s="8">
        <f ca="1">360-SUMIFS(Tabla1[HORAS],Tabla1[MÁQUINA],Tabla1[[#This Row],[MÁQUINA]],Tabla1[AÑO],Tabla1[[#This Row],[AÑO]],Tabla1[MES],Tabla1[[#This Row],[MES]])</f>
        <v>352.7</v>
      </c>
      <c r="S1570" s="17">
        <f ca="1">Tabla1[[#This Row],[HORAS DISPONIBLES]]/360</f>
        <v>0.97972222222222216</v>
      </c>
    </row>
    <row r="1571" spans="1:19" x14ac:dyDescent="0.2">
      <c r="A1571" s="1" t="s">
        <v>188</v>
      </c>
      <c r="B1571" s="1" t="s">
        <v>35</v>
      </c>
      <c r="C1571" s="1" t="str">
        <f ca="1">VLOOKUP(RANDBETWEEN(1,13),Tablas!$N$7:$O$19,2,0)</f>
        <v>DRAGAS</v>
      </c>
      <c r="D1571" s="1" t="s">
        <v>12</v>
      </c>
      <c r="E1571" s="1" t="s">
        <v>18</v>
      </c>
      <c r="F1571" s="1">
        <v>106</v>
      </c>
      <c r="G1571" s="1" t="s">
        <v>55</v>
      </c>
      <c r="H1571" s="1">
        <v>1911</v>
      </c>
      <c r="I1571" s="2">
        <f t="shared" ca="1" si="24"/>
        <v>43607</v>
      </c>
      <c r="J1571" s="1" t="str">
        <f ca="1">IFERROR(IF(YEAR(Tabla1[[#This Row],[FECHA EJEC.]])&gt;0,"CONFORME","STANDBY"),"PENDIENTE")</f>
        <v>PENDIENTE</v>
      </c>
      <c r="K1571" s="2" t="str">
        <f ca="1">IF(VLOOKUP(RANDBETWEEN(1,20),Tablas!$Q$6:$R$25,2,0)=0,"",Tabla1[[#This Row],[FECHA PROG.]]+VLOOKUP(RANDBETWEEN(1,20),Tablas!$Q$6:$R$25,2,0))</f>
        <v/>
      </c>
      <c r="L1571" s="7" t="str">
        <f ca="1">IF(Tabla1[[#This Row],[FECHA EJEC.]]="","",TIME(RANDBETWEEN(9,15),RANDBETWEEN(10,40),0))</f>
        <v/>
      </c>
      <c r="M1571" s="7" t="str">
        <f ca="1">IF(Tabla1[[#This Row],[FECHA EJEC.]]="","",Tabla1[[#This Row],[HORA INICIO]]+TIME(RANDBETWEEN(1,4),RANDBETWEEN(10,30),0))</f>
        <v/>
      </c>
      <c r="N1571" s="8" t="str">
        <f ca="1">IF(Tabla1[[#This Row],[FECHA EJEC.]]="","",HOUR(Tabla1[[#This Row],[HORA TERMINO]]-Tabla1[[#This Row],[HORA INICIO]])+MINUTE(Tabla1[[#This Row],[HORA TERMINO]]-Tabla1[[#This Row],[HORA INICIO]])/60)</f>
        <v/>
      </c>
      <c r="O1571" s="1" t="str">
        <f ca="1">IF(AND(K1571=I1571,J1571="CONFORME"),"FECHA CUMPLIDA",IF(J1571="STAND BY","STAND BY",IF(J1571=""," ",IF(Tabla1[[#This Row],[FECHA EJEC.]]="","PENDIENTE",CONCATENATE("RETRASO DE ",(K1571-I1571)," DIAS")))))</f>
        <v>PENDIENTE</v>
      </c>
      <c r="P1571" s="2" t="str">
        <f ca="1">VLOOKUP(MONTH(Tabla1[[#This Row],[FECHA PROG.]]),Tabla2[],2,0)</f>
        <v>May</v>
      </c>
      <c r="Q1571" s="1">
        <f ca="1">YEAR(Tabla1[[#This Row],[FECHA PROG.]])</f>
        <v>2019</v>
      </c>
      <c r="R1571" s="8">
        <f ca="1">360-SUMIFS(Tabla1[HORAS],Tabla1[MÁQUINA],Tabla1[[#This Row],[MÁQUINA]],Tabla1[AÑO],Tabla1[[#This Row],[AÑO]],Tabla1[MES],Tabla1[[#This Row],[MES]])</f>
        <v>352.1</v>
      </c>
      <c r="S1571" s="17">
        <f ca="1">Tabla1[[#This Row],[HORAS DISPONIBLES]]/360</f>
        <v>0.97805555555555557</v>
      </c>
    </row>
    <row r="1572" spans="1:19" x14ac:dyDescent="0.2">
      <c r="A1572" s="1" t="s">
        <v>140</v>
      </c>
      <c r="B1572" s="1" t="s">
        <v>30</v>
      </c>
      <c r="C1572" s="1" t="str">
        <f ca="1">VLOOKUP(RANDBETWEEN(1,13),Tablas!$N$7:$O$19,2,0)</f>
        <v>PAVIMENTADORA</v>
      </c>
      <c r="D1572" s="1" t="s">
        <v>12</v>
      </c>
      <c r="E1572" s="1" t="s">
        <v>24</v>
      </c>
      <c r="F1572" s="1">
        <v>201</v>
      </c>
      <c r="G1572" s="1" t="s">
        <v>25</v>
      </c>
      <c r="H1572" s="1">
        <v>1168</v>
      </c>
      <c r="I1572" s="2">
        <f t="shared" ca="1" si="24"/>
        <v>43233</v>
      </c>
      <c r="J1572" s="1" t="str">
        <f ca="1">IFERROR(IF(YEAR(Tabla1[[#This Row],[FECHA EJEC.]])&gt;0,"CONFORME","STANDBY"),"PENDIENTE")</f>
        <v>CONFORME</v>
      </c>
      <c r="K1572" s="2">
        <f ca="1">IF(VLOOKUP(RANDBETWEEN(1,20),Tablas!$Q$6:$R$25,2,0)=0,"",Tabla1[[#This Row],[FECHA PROG.]]+VLOOKUP(RANDBETWEEN(1,20),Tablas!$Q$6:$R$25,2,0))</f>
        <v>43233</v>
      </c>
      <c r="L1572" s="7">
        <f ca="1">IF(Tabla1[[#This Row],[FECHA EJEC.]]="","",TIME(RANDBETWEEN(9,15),RANDBETWEEN(10,40),0))</f>
        <v>0.44444444444444442</v>
      </c>
      <c r="M1572" s="7">
        <f ca="1">IF(Tabla1[[#This Row],[FECHA EJEC.]]="","",Tabla1[[#This Row],[HORA INICIO]]+TIME(RANDBETWEEN(1,4),RANDBETWEEN(10,30),0))</f>
        <v>0.53680555555555554</v>
      </c>
      <c r="N1572" s="8">
        <f ca="1">IF(Tabla1[[#This Row],[FECHA EJEC.]]="","",HOUR(Tabla1[[#This Row],[HORA TERMINO]]-Tabla1[[#This Row],[HORA INICIO]])+MINUTE(Tabla1[[#This Row],[HORA TERMINO]]-Tabla1[[#This Row],[HORA INICIO]])/60)</f>
        <v>2.2166666666666668</v>
      </c>
      <c r="O1572" s="1" t="str">
        <f ca="1">IF(AND(K1572=I1572,J1572="CONFORME"),"FECHA CUMPLIDA",IF(J1572="STAND BY","STAND BY",IF(J1572=""," ",IF(Tabla1[[#This Row],[FECHA EJEC.]]="","PENDIENTE",CONCATENATE("RETRASO DE ",(K1572-I1572)," DIAS")))))</f>
        <v>FECHA CUMPLIDA</v>
      </c>
      <c r="P1572" s="2" t="str">
        <f ca="1">VLOOKUP(MONTH(Tabla1[[#This Row],[FECHA PROG.]]),Tabla2[],2,0)</f>
        <v>May</v>
      </c>
      <c r="Q1572" s="1">
        <f ca="1">YEAR(Tabla1[[#This Row],[FECHA PROG.]])</f>
        <v>2018</v>
      </c>
      <c r="R1572" s="8">
        <f ca="1">360-SUMIFS(Tabla1[HORAS],Tabla1[MÁQUINA],Tabla1[[#This Row],[MÁQUINA]],Tabla1[AÑO],Tabla1[[#This Row],[AÑO]],Tabla1[MES],Tabla1[[#This Row],[MES]])</f>
        <v>355.35</v>
      </c>
      <c r="S1572" s="17">
        <f ca="1">Tabla1[[#This Row],[HORAS DISPONIBLES]]/360</f>
        <v>0.98708333333333342</v>
      </c>
    </row>
    <row r="1573" spans="1:19" x14ac:dyDescent="0.2">
      <c r="A1573" s="1" t="s">
        <v>134</v>
      </c>
      <c r="B1573" s="1" t="s">
        <v>44</v>
      </c>
      <c r="C1573" s="1" t="str">
        <f ca="1">VLOOKUP(RANDBETWEEN(1,13),Tablas!$N$7:$O$19,2,0)</f>
        <v>CISTERNAS DE AGUA</v>
      </c>
      <c r="D1573" s="1" t="s">
        <v>12</v>
      </c>
      <c r="E1573" s="1" t="s">
        <v>13</v>
      </c>
      <c r="F1573" s="1">
        <v>107</v>
      </c>
      <c r="G1573" s="1" t="s">
        <v>14</v>
      </c>
      <c r="H1573" s="1">
        <v>1420</v>
      </c>
      <c r="I1573" s="2">
        <f t="shared" ca="1" si="24"/>
        <v>43535</v>
      </c>
      <c r="J1573" s="1" t="str">
        <f ca="1">IFERROR(IF(YEAR(Tabla1[[#This Row],[FECHA EJEC.]])&gt;0,"CONFORME","STANDBY"),"PENDIENTE")</f>
        <v>CONFORME</v>
      </c>
      <c r="K1573" s="2">
        <f ca="1">IF(VLOOKUP(RANDBETWEEN(1,20),Tablas!$Q$6:$R$25,2,0)=0,"",Tabla1[[#This Row],[FECHA PROG.]]+VLOOKUP(RANDBETWEEN(1,20),Tablas!$Q$6:$R$25,2,0))</f>
        <v>43537</v>
      </c>
      <c r="L1573" s="7">
        <f ca="1">IF(Tabla1[[#This Row],[FECHA EJEC.]]="","",TIME(RANDBETWEEN(9,15),RANDBETWEEN(10,40),0))</f>
        <v>0.64375000000000004</v>
      </c>
      <c r="M1573" s="7">
        <f ca="1">IF(Tabla1[[#This Row],[FECHA EJEC.]]="","",Tabla1[[#This Row],[HORA INICIO]]+TIME(RANDBETWEEN(1,4),RANDBETWEEN(10,30),0))</f>
        <v>0.74444444444444446</v>
      </c>
      <c r="N1573" s="8">
        <f ca="1">IF(Tabla1[[#This Row],[FECHA EJEC.]]="","",HOUR(Tabla1[[#This Row],[HORA TERMINO]]-Tabla1[[#This Row],[HORA INICIO]])+MINUTE(Tabla1[[#This Row],[HORA TERMINO]]-Tabla1[[#This Row],[HORA INICIO]])/60)</f>
        <v>2.4166666666666665</v>
      </c>
      <c r="O1573" s="1" t="str">
        <f ca="1">IF(AND(K1573=I1573,J1573="CONFORME"),"FECHA CUMPLIDA",IF(J1573="STAND BY","STAND BY",IF(J1573=""," ",IF(Tabla1[[#This Row],[FECHA EJEC.]]="","PENDIENTE",CONCATENATE("RETRASO DE ",(K1573-I1573)," DIAS")))))</f>
        <v>RETRASO DE 2 DIAS</v>
      </c>
      <c r="P1573" s="2" t="str">
        <f ca="1">VLOOKUP(MONTH(Tabla1[[#This Row],[FECHA PROG.]]),Tabla2[],2,0)</f>
        <v>Mar</v>
      </c>
      <c r="Q1573" s="1">
        <f ca="1">YEAR(Tabla1[[#This Row],[FECHA PROG.]])</f>
        <v>2019</v>
      </c>
      <c r="R1573" s="8">
        <f ca="1">360-SUMIFS(Tabla1[HORAS],Tabla1[MÁQUINA],Tabla1[[#This Row],[MÁQUINA]],Tabla1[AÑO],Tabla1[[#This Row],[AÑO]],Tabla1[MES],Tabla1[[#This Row],[MES]])</f>
        <v>346.93333333333334</v>
      </c>
      <c r="S1573" s="17">
        <f ca="1">Tabla1[[#This Row],[HORAS DISPONIBLES]]/360</f>
        <v>0.96370370370370373</v>
      </c>
    </row>
    <row r="1574" spans="1:19" x14ac:dyDescent="0.2">
      <c r="A1574" s="1" t="s">
        <v>139</v>
      </c>
      <c r="B1574" s="1" t="s">
        <v>28</v>
      </c>
      <c r="C1574" s="1" t="str">
        <f ca="1">VLOOKUP(RANDBETWEEN(1,13),Tablas!$N$7:$O$19,2,0)</f>
        <v>DRAGAS</v>
      </c>
      <c r="D1574" s="1" t="s">
        <v>12</v>
      </c>
      <c r="E1574" s="1" t="s">
        <v>18</v>
      </c>
      <c r="F1574" s="1">
        <v>106</v>
      </c>
      <c r="G1574" s="1" t="s">
        <v>55</v>
      </c>
      <c r="H1574" s="1">
        <v>1911</v>
      </c>
      <c r="I1574" s="2">
        <f t="shared" ca="1" si="24"/>
        <v>43223</v>
      </c>
      <c r="J1574" s="1" t="str">
        <f ca="1">IFERROR(IF(YEAR(Tabla1[[#This Row],[FECHA EJEC.]])&gt;0,"CONFORME","STANDBY"),"PENDIENTE")</f>
        <v>CONFORME</v>
      </c>
      <c r="K1574" s="2">
        <f ca="1">IF(VLOOKUP(RANDBETWEEN(1,20),Tablas!$Q$6:$R$25,2,0)=0,"",Tabla1[[#This Row],[FECHA PROG.]]+VLOOKUP(RANDBETWEEN(1,20),Tablas!$Q$6:$R$25,2,0))</f>
        <v>43223</v>
      </c>
      <c r="L1574" s="7">
        <f ca="1">IF(Tabla1[[#This Row],[FECHA EJEC.]]="","",TIME(RANDBETWEEN(9,15),RANDBETWEEN(10,40),0))</f>
        <v>0.46666666666666667</v>
      </c>
      <c r="M1574" s="7">
        <f ca="1">IF(Tabla1[[#This Row],[FECHA EJEC.]]="","",Tabla1[[#This Row],[HORA INICIO]]+TIME(RANDBETWEEN(1,4),RANDBETWEEN(10,30),0))</f>
        <v>0.5180555555555556</v>
      </c>
      <c r="N1574" s="8">
        <f ca="1">IF(Tabla1[[#This Row],[FECHA EJEC.]]="","",HOUR(Tabla1[[#This Row],[HORA TERMINO]]-Tabla1[[#This Row],[HORA INICIO]])+MINUTE(Tabla1[[#This Row],[HORA TERMINO]]-Tabla1[[#This Row],[HORA INICIO]])/60)</f>
        <v>1.2333333333333334</v>
      </c>
      <c r="O1574" s="1" t="str">
        <f ca="1">IF(AND(K1574=I1574,J1574="CONFORME"),"FECHA CUMPLIDA",IF(J1574="STAND BY","STAND BY",IF(J1574=""," ",IF(Tabla1[[#This Row],[FECHA EJEC.]]="","PENDIENTE",CONCATENATE("RETRASO DE ",(K1574-I1574)," DIAS")))))</f>
        <v>FECHA CUMPLIDA</v>
      </c>
      <c r="P1574" s="2" t="str">
        <f ca="1">VLOOKUP(MONTH(Tabla1[[#This Row],[FECHA PROG.]]),Tabla2[],2,0)</f>
        <v>May</v>
      </c>
      <c r="Q1574" s="1">
        <f ca="1">YEAR(Tabla1[[#This Row],[FECHA PROG.]])</f>
        <v>2018</v>
      </c>
      <c r="R1574" s="8">
        <f ca="1">360-SUMIFS(Tabla1[HORAS],Tabla1[MÁQUINA],Tabla1[[#This Row],[MÁQUINA]],Tabla1[AÑO],Tabla1[[#This Row],[AÑO]],Tabla1[MES],Tabla1[[#This Row],[MES]])</f>
        <v>335.8</v>
      </c>
      <c r="S1574" s="17">
        <f ca="1">Tabla1[[#This Row],[HORAS DISPONIBLES]]/360</f>
        <v>0.93277777777777782</v>
      </c>
    </row>
    <row r="1575" spans="1:19" x14ac:dyDescent="0.2">
      <c r="A1575" s="1" t="s">
        <v>139</v>
      </c>
      <c r="B1575" s="1" t="s">
        <v>28</v>
      </c>
      <c r="C1575" s="1" t="str">
        <f ca="1">VLOOKUP(RANDBETWEEN(1,13),Tablas!$N$7:$O$19,2,0)</f>
        <v>MOTOTRAILLA</v>
      </c>
      <c r="D1575" s="1" t="s">
        <v>12</v>
      </c>
      <c r="E1575" s="1" t="s">
        <v>13</v>
      </c>
      <c r="F1575" s="1">
        <v>106</v>
      </c>
      <c r="G1575" s="1" t="s">
        <v>29</v>
      </c>
      <c r="H1575" s="1">
        <v>908</v>
      </c>
      <c r="I1575" s="2">
        <f t="shared" ca="1" si="24"/>
        <v>43109</v>
      </c>
      <c r="J1575" s="1" t="str">
        <f ca="1">IFERROR(IF(YEAR(Tabla1[[#This Row],[FECHA EJEC.]])&gt;0,"CONFORME","STANDBY"),"PENDIENTE")</f>
        <v>CONFORME</v>
      </c>
      <c r="K1575" s="2">
        <f ca="1">IF(VLOOKUP(RANDBETWEEN(1,20),Tablas!$Q$6:$R$25,2,0)=0,"",Tabla1[[#This Row],[FECHA PROG.]]+VLOOKUP(RANDBETWEEN(1,20),Tablas!$Q$6:$R$25,2,0))</f>
        <v>43112</v>
      </c>
      <c r="L1575" s="7">
        <f ca="1">IF(Tabla1[[#This Row],[FECHA EJEC.]]="","",TIME(RANDBETWEEN(9,15),RANDBETWEEN(10,40),0))</f>
        <v>0.47152777777777777</v>
      </c>
      <c r="M1575" s="7">
        <f ca="1">IF(Tabla1[[#This Row],[FECHA EJEC.]]="","",Tabla1[[#This Row],[HORA INICIO]]+TIME(RANDBETWEEN(1,4),RANDBETWEEN(10,30),0))</f>
        <v>0.60902777777777772</v>
      </c>
      <c r="N1575" s="8">
        <f ca="1">IF(Tabla1[[#This Row],[FECHA EJEC.]]="","",HOUR(Tabla1[[#This Row],[HORA TERMINO]]-Tabla1[[#This Row],[HORA INICIO]])+MINUTE(Tabla1[[#This Row],[HORA TERMINO]]-Tabla1[[#This Row],[HORA INICIO]])/60)</f>
        <v>3.3</v>
      </c>
      <c r="O1575" s="1" t="str">
        <f ca="1">IF(AND(K1575=I1575,J1575="CONFORME"),"FECHA CUMPLIDA",IF(J1575="STAND BY","STAND BY",IF(J1575=""," ",IF(Tabla1[[#This Row],[FECHA EJEC.]]="","PENDIENTE",CONCATENATE("RETRASO DE ",(K1575-I1575)," DIAS")))))</f>
        <v>RETRASO DE 3 DIAS</v>
      </c>
      <c r="P1575" s="2" t="str">
        <f ca="1">VLOOKUP(MONTH(Tabla1[[#This Row],[FECHA PROG.]]),Tabla2[],2,0)</f>
        <v>Ene</v>
      </c>
      <c r="Q1575" s="1">
        <f ca="1">YEAR(Tabla1[[#This Row],[FECHA PROG.]])</f>
        <v>2018</v>
      </c>
      <c r="R1575" s="8">
        <f ca="1">360-SUMIFS(Tabla1[HORAS],Tabla1[MÁQUINA],Tabla1[[#This Row],[MÁQUINA]],Tabla1[AÑO],Tabla1[[#This Row],[AÑO]],Tabla1[MES],Tabla1[[#This Row],[MES]])</f>
        <v>310.14999999999998</v>
      </c>
      <c r="S1575" s="17">
        <f ca="1">Tabla1[[#This Row],[HORAS DISPONIBLES]]/360</f>
        <v>0.86152777777777767</v>
      </c>
    </row>
    <row r="1576" spans="1:19" x14ac:dyDescent="0.2">
      <c r="A1576" s="1" t="s">
        <v>150</v>
      </c>
      <c r="B1576" s="1" t="s">
        <v>46</v>
      </c>
      <c r="C1576" s="1" t="str">
        <f ca="1">VLOOKUP(RANDBETWEEN(1,13),Tablas!$N$7:$O$19,2,0)</f>
        <v>CARGADORA</v>
      </c>
      <c r="D1576" s="1" t="s">
        <v>12</v>
      </c>
      <c r="E1576" s="1" t="s">
        <v>24</v>
      </c>
      <c r="F1576" s="1">
        <v>201</v>
      </c>
      <c r="G1576" s="1" t="s">
        <v>25</v>
      </c>
      <c r="H1576" s="1">
        <v>1168</v>
      </c>
      <c r="I1576" s="2">
        <f t="shared" ca="1" si="24"/>
        <v>43295</v>
      </c>
      <c r="J1576" s="1" t="str">
        <f ca="1">IFERROR(IF(YEAR(Tabla1[[#This Row],[FECHA EJEC.]])&gt;0,"CONFORME","STANDBY"),"PENDIENTE")</f>
        <v>CONFORME</v>
      </c>
      <c r="K1576" s="2">
        <f ca="1">IF(VLOOKUP(RANDBETWEEN(1,20),Tablas!$Q$6:$R$25,2,0)=0,"",Tabla1[[#This Row],[FECHA PROG.]]+VLOOKUP(RANDBETWEEN(1,20),Tablas!$Q$6:$R$25,2,0))</f>
        <v>43298</v>
      </c>
      <c r="L1576" s="7">
        <f ca="1">IF(Tabla1[[#This Row],[FECHA EJEC.]]="","",TIME(RANDBETWEEN(9,15),RANDBETWEEN(10,40),0))</f>
        <v>0.47083333333333333</v>
      </c>
      <c r="M1576" s="7">
        <f ca="1">IF(Tabla1[[#This Row],[FECHA EJEC.]]="","",Tabla1[[#This Row],[HORA INICIO]]+TIME(RANDBETWEEN(1,4),RANDBETWEEN(10,30),0))</f>
        <v>0.65625</v>
      </c>
      <c r="N1576" s="8">
        <f ca="1">IF(Tabla1[[#This Row],[FECHA EJEC.]]="","",HOUR(Tabla1[[#This Row],[HORA TERMINO]]-Tabla1[[#This Row],[HORA INICIO]])+MINUTE(Tabla1[[#This Row],[HORA TERMINO]]-Tabla1[[#This Row],[HORA INICIO]])/60)</f>
        <v>4.45</v>
      </c>
      <c r="O1576" s="1" t="str">
        <f ca="1">IF(AND(K1576=I1576,J1576="CONFORME"),"FECHA CUMPLIDA",IF(J1576="STAND BY","STAND BY",IF(J1576=""," ",IF(Tabla1[[#This Row],[FECHA EJEC.]]="","PENDIENTE",CONCATENATE("RETRASO DE ",(K1576-I1576)," DIAS")))))</f>
        <v>RETRASO DE 3 DIAS</v>
      </c>
      <c r="P1576" s="2" t="str">
        <f ca="1">VLOOKUP(MONTH(Tabla1[[#This Row],[FECHA PROG.]]),Tabla2[],2,0)</f>
        <v>Jul</v>
      </c>
      <c r="Q1576" s="1">
        <f ca="1">YEAR(Tabla1[[#This Row],[FECHA PROG.]])</f>
        <v>2018</v>
      </c>
      <c r="R1576" s="8">
        <f ca="1">360-SUMIFS(Tabla1[HORAS],Tabla1[MÁQUINA],Tabla1[[#This Row],[MÁQUINA]],Tabla1[AÑO],Tabla1[[#This Row],[AÑO]],Tabla1[MES],Tabla1[[#This Row],[MES]])</f>
        <v>355.55</v>
      </c>
      <c r="S1576" s="17">
        <f ca="1">Tabla1[[#This Row],[HORAS DISPONIBLES]]/360</f>
        <v>0.98763888888888896</v>
      </c>
    </row>
    <row r="1577" spans="1:19" x14ac:dyDescent="0.2">
      <c r="A1577" s="1" t="s">
        <v>139</v>
      </c>
      <c r="B1577" s="1" t="s">
        <v>28</v>
      </c>
      <c r="C1577" s="1" t="str">
        <f ca="1">VLOOKUP(RANDBETWEEN(1,13),Tablas!$N$7:$O$19,2,0)</f>
        <v>DRAGALINA</v>
      </c>
      <c r="D1577" s="1" t="s">
        <v>12</v>
      </c>
      <c r="E1577" s="1" t="s">
        <v>18</v>
      </c>
      <c r="F1577" s="1">
        <v>106</v>
      </c>
      <c r="G1577" s="1" t="s">
        <v>55</v>
      </c>
      <c r="H1577" s="1">
        <v>1911</v>
      </c>
      <c r="I1577" s="2">
        <f t="shared" ca="1" si="24"/>
        <v>43435</v>
      </c>
      <c r="J1577" s="1" t="str">
        <f ca="1">IFERROR(IF(YEAR(Tabla1[[#This Row],[FECHA EJEC.]])&gt;0,"CONFORME","STANDBY"),"PENDIENTE")</f>
        <v>PENDIENTE</v>
      </c>
      <c r="K1577" s="2" t="str">
        <f ca="1">IF(VLOOKUP(RANDBETWEEN(1,20),Tablas!$Q$6:$R$25,2,0)=0,"",Tabla1[[#This Row],[FECHA PROG.]]+VLOOKUP(RANDBETWEEN(1,20),Tablas!$Q$6:$R$25,2,0))</f>
        <v/>
      </c>
      <c r="L1577" s="7" t="str">
        <f ca="1">IF(Tabla1[[#This Row],[FECHA EJEC.]]="","",TIME(RANDBETWEEN(9,15),RANDBETWEEN(10,40),0))</f>
        <v/>
      </c>
      <c r="M1577" s="7" t="str">
        <f ca="1">IF(Tabla1[[#This Row],[FECHA EJEC.]]="","",Tabla1[[#This Row],[HORA INICIO]]+TIME(RANDBETWEEN(1,4),RANDBETWEEN(10,30),0))</f>
        <v/>
      </c>
      <c r="N1577" s="8" t="str">
        <f ca="1">IF(Tabla1[[#This Row],[FECHA EJEC.]]="","",HOUR(Tabla1[[#This Row],[HORA TERMINO]]-Tabla1[[#This Row],[HORA INICIO]])+MINUTE(Tabla1[[#This Row],[HORA TERMINO]]-Tabla1[[#This Row],[HORA INICIO]])/60)</f>
        <v/>
      </c>
      <c r="O1577" s="1" t="str">
        <f ca="1">IF(AND(K1577=I1577,J1577="CONFORME"),"FECHA CUMPLIDA",IF(J1577="STAND BY","STAND BY",IF(J1577=""," ",IF(Tabla1[[#This Row],[FECHA EJEC.]]="","PENDIENTE",CONCATENATE("RETRASO DE ",(K1577-I1577)," DIAS")))))</f>
        <v>PENDIENTE</v>
      </c>
      <c r="P1577" s="2" t="str">
        <f ca="1">VLOOKUP(MONTH(Tabla1[[#This Row],[FECHA PROG.]]),Tabla2[],2,0)</f>
        <v>Dic</v>
      </c>
      <c r="Q1577" s="1">
        <f ca="1">YEAR(Tabla1[[#This Row],[FECHA PROG.]])</f>
        <v>2018</v>
      </c>
      <c r="R1577" s="8">
        <f ca="1">360-SUMIFS(Tabla1[HORAS],Tabla1[MÁQUINA],Tabla1[[#This Row],[MÁQUINA]],Tabla1[AÑO],Tabla1[[#This Row],[AÑO]],Tabla1[MES],Tabla1[[#This Row],[MES]])</f>
        <v>332.58333333333331</v>
      </c>
      <c r="S1577" s="17">
        <f ca="1">Tabla1[[#This Row],[HORAS DISPONIBLES]]/360</f>
        <v>0.92384259259259249</v>
      </c>
    </row>
    <row r="1578" spans="1:19" x14ac:dyDescent="0.2">
      <c r="A1578" s="1" t="s">
        <v>139</v>
      </c>
      <c r="B1578" s="1" t="s">
        <v>28</v>
      </c>
      <c r="C1578" s="1" t="str">
        <f ca="1">VLOOKUP(RANDBETWEEN(1,13),Tablas!$N$7:$O$19,2,0)</f>
        <v>PAVIMENTADORA</v>
      </c>
      <c r="D1578" s="1" t="s">
        <v>12</v>
      </c>
      <c r="E1578" s="1" t="s">
        <v>13</v>
      </c>
      <c r="F1578" s="1">
        <v>106</v>
      </c>
      <c r="G1578" s="1" t="s">
        <v>29</v>
      </c>
      <c r="H1578" s="1">
        <v>908</v>
      </c>
      <c r="I1578" s="2">
        <f t="shared" ca="1" si="24"/>
        <v>43348</v>
      </c>
      <c r="J1578" s="1" t="str">
        <f ca="1">IFERROR(IF(YEAR(Tabla1[[#This Row],[FECHA EJEC.]])&gt;0,"CONFORME","STANDBY"),"PENDIENTE")</f>
        <v>CONFORME</v>
      </c>
      <c r="K1578" s="2">
        <f ca="1">IF(VLOOKUP(RANDBETWEEN(1,20),Tablas!$Q$6:$R$25,2,0)=0,"",Tabla1[[#This Row],[FECHA PROG.]]+VLOOKUP(RANDBETWEEN(1,20),Tablas!$Q$6:$R$25,2,0))</f>
        <v>43348</v>
      </c>
      <c r="L1578" s="7">
        <f ca="1">IF(Tabla1[[#This Row],[FECHA EJEC.]]="","",TIME(RANDBETWEEN(9,15),RANDBETWEEN(10,40),0))</f>
        <v>0.55000000000000004</v>
      </c>
      <c r="M1578" s="7">
        <f ca="1">IF(Tabla1[[#This Row],[FECHA EJEC.]]="","",Tabla1[[#This Row],[HORA INICIO]]+TIME(RANDBETWEEN(1,4),RANDBETWEEN(10,30),0))</f>
        <v>0.64375000000000004</v>
      </c>
      <c r="N1578" s="8">
        <f ca="1">IF(Tabla1[[#This Row],[FECHA EJEC.]]="","",HOUR(Tabla1[[#This Row],[HORA TERMINO]]-Tabla1[[#This Row],[HORA INICIO]])+MINUTE(Tabla1[[#This Row],[HORA TERMINO]]-Tabla1[[#This Row],[HORA INICIO]])/60)</f>
        <v>2.25</v>
      </c>
      <c r="O1578" s="1" t="str">
        <f ca="1">IF(AND(K1578=I1578,J1578="CONFORME"),"FECHA CUMPLIDA",IF(J1578="STAND BY","STAND BY",IF(J1578=""," ",IF(Tabla1[[#This Row],[FECHA EJEC.]]="","PENDIENTE",CONCATENATE("RETRASO DE ",(K1578-I1578)," DIAS")))))</f>
        <v>FECHA CUMPLIDA</v>
      </c>
      <c r="P1578" s="2" t="str">
        <f ca="1">VLOOKUP(MONTH(Tabla1[[#This Row],[FECHA PROG.]]),Tabla2[],2,0)</f>
        <v>Set</v>
      </c>
      <c r="Q1578" s="1">
        <f ca="1">YEAR(Tabla1[[#This Row],[FECHA PROG.]])</f>
        <v>2018</v>
      </c>
      <c r="R1578" s="8">
        <f ca="1">360-SUMIFS(Tabla1[HORAS],Tabla1[MÁQUINA],Tabla1[[#This Row],[MÁQUINA]],Tabla1[AÑO],Tabla1[[#This Row],[AÑO]],Tabla1[MES],Tabla1[[#This Row],[MES]])</f>
        <v>322.11666666666667</v>
      </c>
      <c r="S1578" s="17">
        <f ca="1">Tabla1[[#This Row],[HORAS DISPONIBLES]]/360</f>
        <v>0.89476851851851857</v>
      </c>
    </row>
    <row r="1579" spans="1:19" x14ac:dyDescent="0.2">
      <c r="A1579" s="1" t="s">
        <v>136</v>
      </c>
      <c r="B1579" s="1" t="s">
        <v>20</v>
      </c>
      <c r="C1579" s="1" t="str">
        <f ca="1">VLOOKUP(RANDBETWEEN(1,13),Tablas!$N$7:$O$19,2,0)</f>
        <v>CISTERNAS DE AGUA</v>
      </c>
      <c r="D1579" s="1" t="s">
        <v>12</v>
      </c>
      <c r="E1579" s="1" t="s">
        <v>21</v>
      </c>
      <c r="F1579" s="1">
        <v>106</v>
      </c>
      <c r="G1579" s="1" t="s">
        <v>14</v>
      </c>
      <c r="H1579" s="1">
        <v>1420</v>
      </c>
      <c r="I1579" s="2">
        <f t="shared" ca="1" si="24"/>
        <v>43354</v>
      </c>
      <c r="J1579" s="1" t="str">
        <f ca="1">IFERROR(IF(YEAR(Tabla1[[#This Row],[FECHA EJEC.]])&gt;0,"CONFORME","STANDBY"),"PENDIENTE")</f>
        <v>CONFORME</v>
      </c>
      <c r="K1579" s="2">
        <f ca="1">IF(VLOOKUP(RANDBETWEEN(1,20),Tablas!$Q$6:$R$25,2,0)=0,"",Tabla1[[#This Row],[FECHA PROG.]]+VLOOKUP(RANDBETWEEN(1,20),Tablas!$Q$6:$R$25,2,0))</f>
        <v>43356</v>
      </c>
      <c r="L1579" s="7">
        <f ca="1">IF(Tabla1[[#This Row],[FECHA EJEC.]]="","",TIME(RANDBETWEEN(9,15),RANDBETWEEN(10,40),0))</f>
        <v>0.43402777777777779</v>
      </c>
      <c r="M1579" s="7">
        <f ca="1">IF(Tabla1[[#This Row],[FECHA EJEC.]]="","",Tabla1[[#This Row],[HORA INICIO]]+TIME(RANDBETWEEN(1,4),RANDBETWEEN(10,30),0))</f>
        <v>0.49236111111111114</v>
      </c>
      <c r="N1579" s="8">
        <f ca="1">IF(Tabla1[[#This Row],[FECHA EJEC.]]="","",HOUR(Tabla1[[#This Row],[HORA TERMINO]]-Tabla1[[#This Row],[HORA INICIO]])+MINUTE(Tabla1[[#This Row],[HORA TERMINO]]-Tabla1[[#This Row],[HORA INICIO]])/60)</f>
        <v>1.4</v>
      </c>
      <c r="O1579" s="1" t="str">
        <f ca="1">IF(AND(K1579=I1579,J1579="CONFORME"),"FECHA CUMPLIDA",IF(J1579="STAND BY","STAND BY",IF(J1579=""," ",IF(Tabla1[[#This Row],[FECHA EJEC.]]="","PENDIENTE",CONCATENATE("RETRASO DE ",(K1579-I1579)," DIAS")))))</f>
        <v>RETRASO DE 2 DIAS</v>
      </c>
      <c r="P1579" s="2" t="str">
        <f ca="1">VLOOKUP(MONTH(Tabla1[[#This Row],[FECHA PROG.]]),Tabla2[],2,0)</f>
        <v>Set</v>
      </c>
      <c r="Q1579" s="1">
        <f ca="1">YEAR(Tabla1[[#This Row],[FECHA PROG.]])</f>
        <v>2018</v>
      </c>
      <c r="R1579" s="8">
        <f ca="1">360-SUMIFS(Tabla1[HORAS],Tabla1[MÁQUINA],Tabla1[[#This Row],[MÁQUINA]],Tabla1[AÑO],Tabla1[[#This Row],[AÑO]],Tabla1[MES],Tabla1[[#This Row],[MES]])</f>
        <v>354.21666666666664</v>
      </c>
      <c r="S1579" s="17">
        <f ca="1">Tabla1[[#This Row],[HORAS DISPONIBLES]]/360</f>
        <v>0.98393518518518508</v>
      </c>
    </row>
    <row r="1580" spans="1:19" x14ac:dyDescent="0.2">
      <c r="A1580" s="1" t="s">
        <v>142</v>
      </c>
      <c r="B1580" s="1" t="s">
        <v>33</v>
      </c>
      <c r="C1580" s="1" t="str">
        <f ca="1">VLOOKUP(RANDBETWEEN(1,13),Tablas!$N$7:$O$19,2,0)</f>
        <v>COMPACTADORA</v>
      </c>
      <c r="E1580" s="1" t="s">
        <v>24</v>
      </c>
      <c r="F1580" s="1">
        <v>201</v>
      </c>
      <c r="G1580" s="1" t="s">
        <v>25</v>
      </c>
      <c r="H1580" s="1">
        <v>1168</v>
      </c>
      <c r="I1580" s="2">
        <f t="shared" ca="1" si="24"/>
        <v>43393</v>
      </c>
      <c r="J1580" s="1" t="str">
        <f ca="1">IFERROR(IF(YEAR(Tabla1[[#This Row],[FECHA EJEC.]])&gt;0,"CONFORME","STANDBY"),"PENDIENTE")</f>
        <v>CONFORME</v>
      </c>
      <c r="K1580" s="2">
        <f ca="1">IF(VLOOKUP(RANDBETWEEN(1,20),Tablas!$Q$6:$R$25,2,0)=0,"",Tabla1[[#This Row],[FECHA PROG.]]+VLOOKUP(RANDBETWEEN(1,20),Tablas!$Q$6:$R$25,2,0))</f>
        <v>43393</v>
      </c>
      <c r="L1580" s="7">
        <f ca="1">IF(Tabla1[[#This Row],[FECHA EJEC.]]="","",TIME(RANDBETWEEN(9,15),RANDBETWEEN(10,40),0))</f>
        <v>0.39444444444444443</v>
      </c>
      <c r="M1580" s="7">
        <f ca="1">IF(Tabla1[[#This Row],[FECHA EJEC.]]="","",Tabla1[[#This Row],[HORA INICIO]]+TIME(RANDBETWEEN(1,4),RANDBETWEEN(10,30),0))</f>
        <v>0.49583333333333335</v>
      </c>
      <c r="N1580" s="8">
        <f ca="1">IF(Tabla1[[#This Row],[FECHA EJEC.]]="","",HOUR(Tabla1[[#This Row],[HORA TERMINO]]-Tabla1[[#This Row],[HORA INICIO]])+MINUTE(Tabla1[[#This Row],[HORA TERMINO]]-Tabla1[[#This Row],[HORA INICIO]])/60)</f>
        <v>2.4333333333333336</v>
      </c>
      <c r="O1580" s="1" t="str">
        <f ca="1">IF(AND(K1580=I1580,J1580="CONFORME"),"FECHA CUMPLIDA",IF(J1580="STAND BY","STAND BY",IF(J1580=""," ",IF(Tabla1[[#This Row],[FECHA EJEC.]]="","PENDIENTE",CONCATENATE("RETRASO DE ",(K1580-I1580)," DIAS")))))</f>
        <v>FECHA CUMPLIDA</v>
      </c>
      <c r="P1580" s="2" t="str">
        <f ca="1">VLOOKUP(MONTH(Tabla1[[#This Row],[FECHA PROG.]]),Tabla2[],2,0)</f>
        <v>Oct</v>
      </c>
      <c r="Q1580" s="1">
        <f ca="1">YEAR(Tabla1[[#This Row],[FECHA PROG.]])</f>
        <v>2018</v>
      </c>
      <c r="R1580" s="8">
        <f ca="1">360-SUMIFS(Tabla1[HORAS],Tabla1[MÁQUINA],Tabla1[[#This Row],[MÁQUINA]],Tabla1[AÑO],Tabla1[[#This Row],[AÑO]],Tabla1[MES],Tabla1[[#This Row],[MES]])</f>
        <v>347.71666666666664</v>
      </c>
      <c r="S1580" s="17">
        <f ca="1">Tabla1[[#This Row],[HORAS DISPONIBLES]]/360</f>
        <v>0.96587962962962959</v>
      </c>
    </row>
    <row r="1581" spans="1:19" x14ac:dyDescent="0.2">
      <c r="A1581" s="1" t="s">
        <v>151</v>
      </c>
      <c r="B1581" s="1" t="s">
        <v>47</v>
      </c>
      <c r="C1581" s="1" t="str">
        <f ca="1">VLOOKUP(RANDBETWEEN(1,13),Tablas!$N$7:$O$19,2,0)</f>
        <v>TRACTORES</v>
      </c>
      <c r="D1581" s="1" t="s">
        <v>12</v>
      </c>
      <c r="E1581" s="1" t="s">
        <v>13</v>
      </c>
      <c r="F1581" s="1">
        <v>107</v>
      </c>
      <c r="G1581" s="1" t="s">
        <v>14</v>
      </c>
      <c r="H1581" s="1">
        <v>1420</v>
      </c>
      <c r="I1581" s="2">
        <f t="shared" ca="1" si="24"/>
        <v>43209</v>
      </c>
      <c r="J1581" s="1" t="str">
        <f ca="1">IFERROR(IF(YEAR(Tabla1[[#This Row],[FECHA EJEC.]])&gt;0,"CONFORME","STANDBY"),"PENDIENTE")</f>
        <v>PENDIENTE</v>
      </c>
      <c r="K1581" s="2" t="str">
        <f ca="1">IF(VLOOKUP(RANDBETWEEN(1,20),Tablas!$Q$6:$R$25,2,0)=0,"",Tabla1[[#This Row],[FECHA PROG.]]+VLOOKUP(RANDBETWEEN(1,20),Tablas!$Q$6:$R$25,2,0))</f>
        <v/>
      </c>
      <c r="L1581" s="7" t="str">
        <f ca="1">IF(Tabla1[[#This Row],[FECHA EJEC.]]="","",TIME(RANDBETWEEN(9,15),RANDBETWEEN(10,40),0))</f>
        <v/>
      </c>
      <c r="M1581" s="7" t="str">
        <f ca="1">IF(Tabla1[[#This Row],[FECHA EJEC.]]="","",Tabla1[[#This Row],[HORA INICIO]]+TIME(RANDBETWEEN(1,4),RANDBETWEEN(10,30),0))</f>
        <v/>
      </c>
      <c r="N1581" s="8" t="str">
        <f ca="1">IF(Tabla1[[#This Row],[FECHA EJEC.]]="","",HOUR(Tabla1[[#This Row],[HORA TERMINO]]-Tabla1[[#This Row],[HORA INICIO]])+MINUTE(Tabla1[[#This Row],[HORA TERMINO]]-Tabla1[[#This Row],[HORA INICIO]])/60)</f>
        <v/>
      </c>
      <c r="O1581" s="1" t="str">
        <f ca="1">IF(AND(K1581=I1581,J1581="CONFORME"),"FECHA CUMPLIDA",IF(J1581="STAND BY","STAND BY",IF(J1581=""," ",IF(Tabla1[[#This Row],[FECHA EJEC.]]="","PENDIENTE",CONCATENATE("RETRASO DE ",(K1581-I1581)," DIAS")))))</f>
        <v>PENDIENTE</v>
      </c>
      <c r="P1581" s="2" t="str">
        <f ca="1">VLOOKUP(MONTH(Tabla1[[#This Row],[FECHA PROG.]]),Tabla2[],2,0)</f>
        <v>Abr</v>
      </c>
      <c r="Q1581" s="1">
        <f ca="1">YEAR(Tabla1[[#This Row],[FECHA PROG.]])</f>
        <v>2018</v>
      </c>
      <c r="R1581" s="8">
        <f ca="1">360-SUMIFS(Tabla1[HORAS],Tabla1[MÁQUINA],Tabla1[[#This Row],[MÁQUINA]],Tabla1[AÑO],Tabla1[[#This Row],[AÑO]],Tabla1[MES],Tabla1[[#This Row],[MES]])</f>
        <v>342.7833333333333</v>
      </c>
      <c r="S1581" s="17">
        <f ca="1">Tabla1[[#This Row],[HORAS DISPONIBLES]]/360</f>
        <v>0.95217592592592581</v>
      </c>
    </row>
    <row r="1582" spans="1:19" x14ac:dyDescent="0.2">
      <c r="A1582" s="1" t="s">
        <v>154</v>
      </c>
      <c r="B1582" s="1" t="s">
        <v>70</v>
      </c>
      <c r="C1582" s="1" t="str">
        <f ca="1">VLOOKUP(RANDBETWEEN(1,13),Tablas!$N$7:$O$19,2,0)</f>
        <v>RETROEXCAVADORA</v>
      </c>
      <c r="E1582" s="1" t="s">
        <v>21</v>
      </c>
      <c r="F1582" s="1">
        <v>107</v>
      </c>
      <c r="G1582" s="1" t="s">
        <v>106</v>
      </c>
      <c r="H1582" s="1">
        <v>2171</v>
      </c>
      <c r="I1582" s="2">
        <f t="shared" ca="1" si="24"/>
        <v>43521</v>
      </c>
      <c r="J1582" s="1" t="str">
        <f ca="1">IFERROR(IF(YEAR(Tabla1[[#This Row],[FECHA EJEC.]])&gt;0,"CONFORME","STANDBY"),"PENDIENTE")</f>
        <v>CONFORME</v>
      </c>
      <c r="K1582" s="2">
        <f ca="1">IF(VLOOKUP(RANDBETWEEN(1,20),Tablas!$Q$6:$R$25,2,0)=0,"",Tabla1[[#This Row],[FECHA PROG.]]+VLOOKUP(RANDBETWEEN(1,20),Tablas!$Q$6:$R$25,2,0))</f>
        <v>43521</v>
      </c>
      <c r="L1582" s="7">
        <f ca="1">IF(Tabla1[[#This Row],[FECHA EJEC.]]="","",TIME(RANDBETWEEN(9,15),RANDBETWEEN(10,40),0))</f>
        <v>0.51388888888888884</v>
      </c>
      <c r="M1582" s="7">
        <f ca="1">IF(Tabla1[[#This Row],[FECHA EJEC.]]="","",Tabla1[[#This Row],[HORA INICIO]]+TIME(RANDBETWEEN(1,4),RANDBETWEEN(10,30),0))</f>
        <v>0.61736111111111103</v>
      </c>
      <c r="N1582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1582" s="1" t="str">
        <f ca="1">IF(AND(K1582=I1582,J1582="CONFORME"),"FECHA CUMPLIDA",IF(J1582="STAND BY","STAND BY",IF(J1582=""," ",IF(Tabla1[[#This Row],[FECHA EJEC.]]="","PENDIENTE",CONCATENATE("RETRASO DE ",(K1582-I1582)," DIAS")))))</f>
        <v>FECHA CUMPLIDA</v>
      </c>
      <c r="P1582" s="2" t="str">
        <f ca="1">VLOOKUP(MONTH(Tabla1[[#This Row],[FECHA PROG.]]),Tabla2[],2,0)</f>
        <v>Feb</v>
      </c>
      <c r="Q1582" s="1">
        <f ca="1">YEAR(Tabla1[[#This Row],[FECHA PROG.]])</f>
        <v>2019</v>
      </c>
      <c r="R1582" s="8">
        <f ca="1">360-SUMIFS(Tabla1[HORAS],Tabla1[MÁQUINA],Tabla1[[#This Row],[MÁQUINA]],Tabla1[AÑO],Tabla1[[#This Row],[AÑO]],Tabla1[MES],Tabla1[[#This Row],[MES]])</f>
        <v>344.26666666666665</v>
      </c>
      <c r="S1582" s="17">
        <f ca="1">Tabla1[[#This Row],[HORAS DISPONIBLES]]/360</f>
        <v>0.9562962962962962</v>
      </c>
    </row>
    <row r="1583" spans="1:19" x14ac:dyDescent="0.2">
      <c r="A1583" s="1" t="s">
        <v>156</v>
      </c>
      <c r="B1583" s="1" t="s">
        <v>64</v>
      </c>
      <c r="C1583" s="1" t="str">
        <f ca="1">VLOOKUP(RANDBETWEEN(1,13),Tablas!$N$7:$O$19,2,0)</f>
        <v>TRACTORES</v>
      </c>
      <c r="E1583" s="1" t="s">
        <v>18</v>
      </c>
      <c r="F1583" s="1">
        <v>201</v>
      </c>
      <c r="G1583" s="1" t="s">
        <v>55</v>
      </c>
      <c r="H1583" s="1">
        <v>1911</v>
      </c>
      <c r="I1583" s="2">
        <f t="shared" ca="1" si="24"/>
        <v>43445</v>
      </c>
      <c r="J1583" s="1" t="str">
        <f ca="1">IFERROR(IF(YEAR(Tabla1[[#This Row],[FECHA EJEC.]])&gt;0,"CONFORME","STANDBY"),"PENDIENTE")</f>
        <v>CONFORME</v>
      </c>
      <c r="K1583" s="2">
        <f ca="1">IF(VLOOKUP(RANDBETWEEN(1,20),Tablas!$Q$6:$R$25,2,0)=0,"",Tabla1[[#This Row],[FECHA PROG.]]+VLOOKUP(RANDBETWEEN(1,20),Tablas!$Q$6:$R$25,2,0))</f>
        <v>43448</v>
      </c>
      <c r="L1583" s="7">
        <f ca="1">IF(Tabla1[[#This Row],[FECHA EJEC.]]="","",TIME(RANDBETWEEN(9,15),RANDBETWEEN(10,40),0))</f>
        <v>0.5493055555555556</v>
      </c>
      <c r="M1583" s="7">
        <f ca="1">IF(Tabla1[[#This Row],[FECHA EJEC.]]="","",Tabla1[[#This Row],[HORA INICIO]]+TIME(RANDBETWEEN(1,4),RANDBETWEEN(10,30),0))</f>
        <v>0.5986111111111112</v>
      </c>
      <c r="N1583" s="8">
        <f ca="1">IF(Tabla1[[#This Row],[FECHA EJEC.]]="","",HOUR(Tabla1[[#This Row],[HORA TERMINO]]-Tabla1[[#This Row],[HORA INICIO]])+MINUTE(Tabla1[[#This Row],[HORA TERMINO]]-Tabla1[[#This Row],[HORA INICIO]])/60)</f>
        <v>1.1833333333333333</v>
      </c>
      <c r="O1583" s="1" t="str">
        <f ca="1">IF(AND(K1583=I1583,J1583="CONFORME"),"FECHA CUMPLIDA",IF(J1583="STAND BY","STAND BY",IF(J1583=""," ",IF(Tabla1[[#This Row],[FECHA EJEC.]]="","PENDIENTE",CONCATENATE("RETRASO DE ",(K1583-I1583)," DIAS")))))</f>
        <v>RETRASO DE 3 DIAS</v>
      </c>
      <c r="P1583" s="2" t="str">
        <f ca="1">VLOOKUP(MONTH(Tabla1[[#This Row],[FECHA PROG.]]),Tabla2[],2,0)</f>
        <v>Dic</v>
      </c>
      <c r="Q1583" s="1">
        <f ca="1">YEAR(Tabla1[[#This Row],[FECHA PROG.]])</f>
        <v>2018</v>
      </c>
      <c r="R1583" s="8">
        <f ca="1">360-SUMIFS(Tabla1[HORAS],Tabla1[MÁQUINA],Tabla1[[#This Row],[MÁQUINA]],Tabla1[AÑO],Tabla1[[#This Row],[AÑO]],Tabla1[MES],Tabla1[[#This Row],[MES]])</f>
        <v>358.81666666666666</v>
      </c>
      <c r="S1583" s="17">
        <f ca="1">Tabla1[[#This Row],[HORAS DISPONIBLES]]/360</f>
        <v>0.99671296296296297</v>
      </c>
    </row>
    <row r="1584" spans="1:19" x14ac:dyDescent="0.2">
      <c r="A1584" s="1" t="s">
        <v>157</v>
      </c>
      <c r="B1584" s="1" t="s">
        <v>65</v>
      </c>
      <c r="C1584" s="1" t="str">
        <f ca="1">VLOOKUP(RANDBETWEEN(1,13),Tablas!$N$7:$O$19,2,0)</f>
        <v>DRAGAS</v>
      </c>
      <c r="E1584" s="1" t="s">
        <v>18</v>
      </c>
      <c r="F1584" s="1">
        <v>201</v>
      </c>
      <c r="G1584" s="1" t="s">
        <v>55</v>
      </c>
      <c r="H1584" s="1">
        <v>1911</v>
      </c>
      <c r="I1584" s="2">
        <f t="shared" ca="1" si="24"/>
        <v>43558</v>
      </c>
      <c r="J1584" s="1" t="str">
        <f ca="1">IFERROR(IF(YEAR(Tabla1[[#This Row],[FECHA EJEC.]])&gt;0,"CONFORME","STANDBY"),"PENDIENTE")</f>
        <v>PENDIENTE</v>
      </c>
      <c r="K1584" s="2" t="str">
        <f ca="1">IF(VLOOKUP(RANDBETWEEN(1,20),Tablas!$Q$6:$R$25,2,0)=0,"",Tabla1[[#This Row],[FECHA PROG.]]+VLOOKUP(RANDBETWEEN(1,20),Tablas!$Q$6:$R$25,2,0))</f>
        <v/>
      </c>
      <c r="L1584" s="7" t="str">
        <f ca="1">IF(Tabla1[[#This Row],[FECHA EJEC.]]="","",TIME(RANDBETWEEN(9,15),RANDBETWEEN(10,40),0))</f>
        <v/>
      </c>
      <c r="M1584" s="7" t="str">
        <f ca="1">IF(Tabla1[[#This Row],[FECHA EJEC.]]="","",Tabla1[[#This Row],[HORA INICIO]]+TIME(RANDBETWEEN(1,4),RANDBETWEEN(10,30),0))</f>
        <v/>
      </c>
      <c r="N1584" s="8" t="str">
        <f ca="1">IF(Tabla1[[#This Row],[FECHA EJEC.]]="","",HOUR(Tabla1[[#This Row],[HORA TERMINO]]-Tabla1[[#This Row],[HORA INICIO]])+MINUTE(Tabla1[[#This Row],[HORA TERMINO]]-Tabla1[[#This Row],[HORA INICIO]])/60)</f>
        <v/>
      </c>
      <c r="O1584" s="1" t="str">
        <f ca="1">IF(AND(K1584=I1584,J1584="CONFORME"),"FECHA CUMPLIDA",IF(J1584="STAND BY","STAND BY",IF(J1584=""," ",IF(Tabla1[[#This Row],[FECHA EJEC.]]="","PENDIENTE",CONCATENATE("RETRASO DE ",(K1584-I1584)," DIAS")))))</f>
        <v>PENDIENTE</v>
      </c>
      <c r="P1584" s="2" t="str">
        <f ca="1">VLOOKUP(MONTH(Tabla1[[#This Row],[FECHA PROG.]]),Tabla2[],2,0)</f>
        <v>Abr</v>
      </c>
      <c r="Q1584" s="1">
        <f ca="1">YEAR(Tabla1[[#This Row],[FECHA PROG.]])</f>
        <v>2019</v>
      </c>
      <c r="R1584" s="8">
        <f ca="1">360-SUMIFS(Tabla1[HORAS],Tabla1[MÁQUINA],Tabla1[[#This Row],[MÁQUINA]],Tabla1[AÑO],Tabla1[[#This Row],[AÑO]],Tabla1[MES],Tabla1[[#This Row],[MES]])</f>
        <v>360</v>
      </c>
      <c r="S1584" s="17">
        <f ca="1">Tabla1[[#This Row],[HORAS DISPONIBLES]]/360</f>
        <v>1</v>
      </c>
    </row>
    <row r="1585" spans="1:19" x14ac:dyDescent="0.2">
      <c r="A1585" s="1" t="s">
        <v>158</v>
      </c>
      <c r="B1585" s="1" t="s">
        <v>66</v>
      </c>
      <c r="C1585" s="1" t="str">
        <f ca="1">VLOOKUP(RANDBETWEEN(1,13),Tablas!$N$7:$O$19,2,0)</f>
        <v>DRAGAS</v>
      </c>
      <c r="E1585" s="1" t="s">
        <v>18</v>
      </c>
      <c r="F1585" s="1">
        <v>201</v>
      </c>
      <c r="G1585" s="1" t="s">
        <v>55</v>
      </c>
      <c r="H1585" s="1">
        <v>1911</v>
      </c>
      <c r="I1585" s="2">
        <f t="shared" ca="1" si="24"/>
        <v>43287</v>
      </c>
      <c r="J1585" s="1" t="str">
        <f ca="1">IFERROR(IF(YEAR(Tabla1[[#This Row],[FECHA EJEC.]])&gt;0,"CONFORME","STANDBY"),"PENDIENTE")</f>
        <v>PENDIENTE</v>
      </c>
      <c r="K1585" s="2" t="str">
        <f ca="1">IF(VLOOKUP(RANDBETWEEN(1,20),Tablas!$Q$6:$R$25,2,0)=0,"",Tabla1[[#This Row],[FECHA PROG.]]+VLOOKUP(RANDBETWEEN(1,20),Tablas!$Q$6:$R$25,2,0))</f>
        <v/>
      </c>
      <c r="L1585" s="7" t="str">
        <f ca="1">IF(Tabla1[[#This Row],[FECHA EJEC.]]="","",TIME(RANDBETWEEN(9,15),RANDBETWEEN(10,40),0))</f>
        <v/>
      </c>
      <c r="M1585" s="7" t="str">
        <f ca="1">IF(Tabla1[[#This Row],[FECHA EJEC.]]="","",Tabla1[[#This Row],[HORA INICIO]]+TIME(RANDBETWEEN(1,4),RANDBETWEEN(10,30),0))</f>
        <v/>
      </c>
      <c r="N1585" s="8" t="str">
        <f ca="1">IF(Tabla1[[#This Row],[FECHA EJEC.]]="","",HOUR(Tabla1[[#This Row],[HORA TERMINO]]-Tabla1[[#This Row],[HORA INICIO]])+MINUTE(Tabla1[[#This Row],[HORA TERMINO]]-Tabla1[[#This Row],[HORA INICIO]])/60)</f>
        <v/>
      </c>
      <c r="O1585" s="1" t="str">
        <f ca="1">IF(AND(K1585=I1585,J1585="CONFORME"),"FECHA CUMPLIDA",IF(J1585="STAND BY","STAND BY",IF(J1585=""," ",IF(Tabla1[[#This Row],[FECHA EJEC.]]="","PENDIENTE",CONCATENATE("RETRASO DE ",(K1585-I1585)," DIAS")))))</f>
        <v>PENDIENTE</v>
      </c>
      <c r="P1585" s="2" t="str">
        <f ca="1">VLOOKUP(MONTH(Tabla1[[#This Row],[FECHA PROG.]]),Tabla2[],2,0)</f>
        <v>Jul</v>
      </c>
      <c r="Q1585" s="1">
        <f ca="1">YEAR(Tabla1[[#This Row],[FECHA PROG.]])</f>
        <v>2018</v>
      </c>
      <c r="R1585" s="8">
        <f ca="1">360-SUMIFS(Tabla1[HORAS],Tabla1[MÁQUINA],Tabla1[[#This Row],[MÁQUINA]],Tabla1[AÑO],Tabla1[[#This Row],[AÑO]],Tabla1[MES],Tabla1[[#This Row],[MES]])</f>
        <v>360</v>
      </c>
      <c r="S1585" s="17">
        <f ca="1">Tabla1[[#This Row],[HORAS DISPONIBLES]]/360</f>
        <v>1</v>
      </c>
    </row>
    <row r="1586" spans="1:19" x14ac:dyDescent="0.2">
      <c r="A1586" s="1" t="s">
        <v>159</v>
      </c>
      <c r="B1586" s="1" t="s">
        <v>67</v>
      </c>
      <c r="C1586" s="1" t="str">
        <f ca="1">VLOOKUP(RANDBETWEEN(1,13),Tablas!$N$7:$O$19,2,0)</f>
        <v>DRAGALINA</v>
      </c>
      <c r="E1586" s="1" t="s">
        <v>18</v>
      </c>
      <c r="F1586" s="1">
        <v>201</v>
      </c>
      <c r="G1586" s="1" t="s">
        <v>55</v>
      </c>
      <c r="H1586" s="1">
        <v>1911</v>
      </c>
      <c r="I1586" s="2">
        <f t="shared" ca="1" si="24"/>
        <v>43594</v>
      </c>
      <c r="J1586" s="1" t="str">
        <f ca="1">IFERROR(IF(YEAR(Tabla1[[#This Row],[FECHA EJEC.]])&gt;0,"CONFORME","STANDBY"),"PENDIENTE")</f>
        <v>CONFORME</v>
      </c>
      <c r="K1586" s="2">
        <f ca="1">IF(VLOOKUP(RANDBETWEEN(1,20),Tablas!$Q$6:$R$25,2,0)=0,"",Tabla1[[#This Row],[FECHA PROG.]]+VLOOKUP(RANDBETWEEN(1,20),Tablas!$Q$6:$R$25,2,0))</f>
        <v>43596</v>
      </c>
      <c r="L1586" s="7">
        <f ca="1">IF(Tabla1[[#This Row],[FECHA EJEC.]]="","",TIME(RANDBETWEEN(9,15),RANDBETWEEN(10,40),0))</f>
        <v>0.4284722222222222</v>
      </c>
      <c r="M1586" s="7">
        <f ca="1">IF(Tabla1[[#This Row],[FECHA EJEC.]]="","",Tabla1[[#This Row],[HORA INICIO]]+TIME(RANDBETWEEN(1,4),RANDBETWEEN(10,30),0))</f>
        <v>0.53194444444444444</v>
      </c>
      <c r="N1586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1586" s="1" t="str">
        <f ca="1">IF(AND(K1586=I1586,J1586="CONFORME"),"FECHA CUMPLIDA",IF(J1586="STAND BY","STAND BY",IF(J1586=""," ",IF(Tabla1[[#This Row],[FECHA EJEC.]]="","PENDIENTE",CONCATENATE("RETRASO DE ",(K1586-I1586)," DIAS")))))</f>
        <v>RETRASO DE 2 DIAS</v>
      </c>
      <c r="P1586" s="2" t="str">
        <f ca="1">VLOOKUP(MONTH(Tabla1[[#This Row],[FECHA PROG.]]),Tabla2[],2,0)</f>
        <v>May</v>
      </c>
      <c r="Q1586" s="1">
        <f ca="1">YEAR(Tabla1[[#This Row],[FECHA PROG.]])</f>
        <v>2019</v>
      </c>
      <c r="R1586" s="8">
        <f ca="1">360-SUMIFS(Tabla1[HORAS],Tabla1[MÁQUINA],Tabla1[[#This Row],[MÁQUINA]],Tabla1[AÑO],Tabla1[[#This Row],[AÑO]],Tabla1[MES],Tabla1[[#This Row],[MES]])</f>
        <v>357.51666666666665</v>
      </c>
      <c r="S1586" s="17">
        <f ca="1">Tabla1[[#This Row],[HORAS DISPONIBLES]]/360</f>
        <v>0.99310185185185185</v>
      </c>
    </row>
    <row r="1587" spans="1:19" x14ac:dyDescent="0.2">
      <c r="A1587" s="1" t="s">
        <v>160</v>
      </c>
      <c r="B1587" s="1" t="s">
        <v>68</v>
      </c>
      <c r="C1587" s="1" t="str">
        <f ca="1">VLOOKUP(RANDBETWEEN(1,13),Tablas!$N$7:$O$19,2,0)</f>
        <v>MOTOTRAILLA</v>
      </c>
      <c r="E1587" s="1" t="s">
        <v>18</v>
      </c>
      <c r="F1587" s="1">
        <v>201</v>
      </c>
      <c r="G1587" s="1" t="s">
        <v>55</v>
      </c>
      <c r="H1587" s="1">
        <v>1911</v>
      </c>
      <c r="I1587" s="2">
        <f t="shared" ca="1" si="24"/>
        <v>43202</v>
      </c>
      <c r="J1587" s="1" t="str">
        <f ca="1">IFERROR(IF(YEAR(Tabla1[[#This Row],[FECHA EJEC.]])&gt;0,"CONFORME","STANDBY"),"PENDIENTE")</f>
        <v>CONFORME</v>
      </c>
      <c r="K1587" s="2">
        <f ca="1">IF(VLOOKUP(RANDBETWEEN(1,20),Tablas!$Q$6:$R$25,2,0)=0,"",Tabla1[[#This Row],[FECHA PROG.]]+VLOOKUP(RANDBETWEEN(1,20),Tablas!$Q$6:$R$25,2,0))</f>
        <v>43204</v>
      </c>
      <c r="L1587" s="7">
        <f ca="1">IF(Tabla1[[#This Row],[FECHA EJEC.]]="","",TIME(RANDBETWEEN(9,15),RANDBETWEEN(10,40),0))</f>
        <v>0.6</v>
      </c>
      <c r="M1587" s="7">
        <f ca="1">IF(Tabla1[[#This Row],[FECHA EJEC.]]="","",Tabla1[[#This Row],[HORA INICIO]]+TIME(RANDBETWEEN(1,4),RANDBETWEEN(10,30),0))</f>
        <v>0.77777777777777779</v>
      </c>
      <c r="N1587" s="8">
        <f ca="1">IF(Tabla1[[#This Row],[FECHA EJEC.]]="","",HOUR(Tabla1[[#This Row],[HORA TERMINO]]-Tabla1[[#This Row],[HORA INICIO]])+MINUTE(Tabla1[[#This Row],[HORA TERMINO]]-Tabla1[[#This Row],[HORA INICIO]])/60)</f>
        <v>4.2666666666666666</v>
      </c>
      <c r="O1587" s="1" t="str">
        <f ca="1">IF(AND(K1587=I1587,J1587="CONFORME"),"FECHA CUMPLIDA",IF(J1587="STAND BY","STAND BY",IF(J1587=""," ",IF(Tabla1[[#This Row],[FECHA EJEC.]]="","PENDIENTE",CONCATENATE("RETRASO DE ",(K1587-I1587)," DIAS")))))</f>
        <v>RETRASO DE 2 DIAS</v>
      </c>
      <c r="P1587" s="2" t="str">
        <f ca="1">VLOOKUP(MONTH(Tabla1[[#This Row],[FECHA PROG.]]),Tabla2[],2,0)</f>
        <v>Abr</v>
      </c>
      <c r="Q1587" s="1">
        <f ca="1">YEAR(Tabla1[[#This Row],[FECHA PROG.]])</f>
        <v>2018</v>
      </c>
      <c r="R1587" s="8">
        <f ca="1">360-SUMIFS(Tabla1[HORAS],Tabla1[MÁQUINA],Tabla1[[#This Row],[MÁQUINA]],Tabla1[AÑO],Tabla1[[#This Row],[AÑO]],Tabla1[MES],Tabla1[[#This Row],[MES]])</f>
        <v>355.73333333333335</v>
      </c>
      <c r="S1587" s="17">
        <f ca="1">Tabla1[[#This Row],[HORAS DISPONIBLES]]/360</f>
        <v>0.98814814814814822</v>
      </c>
    </row>
    <row r="1588" spans="1:19" x14ac:dyDescent="0.2">
      <c r="A1588" s="1" t="s">
        <v>161</v>
      </c>
      <c r="B1588" s="1" t="s">
        <v>69</v>
      </c>
      <c r="C1588" s="1" t="str">
        <f ca="1">VLOOKUP(RANDBETWEEN(1,13),Tablas!$N$7:$O$19,2,0)</f>
        <v>MOTONIVELADORA</v>
      </c>
      <c r="E1588" s="1" t="s">
        <v>18</v>
      </c>
      <c r="F1588" s="1">
        <v>201</v>
      </c>
      <c r="G1588" s="1" t="s">
        <v>55</v>
      </c>
      <c r="H1588" s="1">
        <v>1911</v>
      </c>
      <c r="I1588" s="2">
        <f t="shared" ca="1" si="24"/>
        <v>43149</v>
      </c>
      <c r="J1588" s="1" t="str">
        <f ca="1">IFERROR(IF(YEAR(Tabla1[[#This Row],[FECHA EJEC.]])&gt;0,"CONFORME","STANDBY"),"PENDIENTE")</f>
        <v>PENDIENTE</v>
      </c>
      <c r="K1588" s="2" t="str">
        <f ca="1">IF(VLOOKUP(RANDBETWEEN(1,20),Tablas!$Q$6:$R$25,2,0)=0,"",Tabla1[[#This Row],[FECHA PROG.]]+VLOOKUP(RANDBETWEEN(1,20),Tablas!$Q$6:$R$25,2,0))</f>
        <v/>
      </c>
      <c r="L1588" s="7" t="str">
        <f ca="1">IF(Tabla1[[#This Row],[FECHA EJEC.]]="","",TIME(RANDBETWEEN(9,15),RANDBETWEEN(10,40),0))</f>
        <v/>
      </c>
      <c r="M1588" s="7" t="str">
        <f ca="1">IF(Tabla1[[#This Row],[FECHA EJEC.]]="","",Tabla1[[#This Row],[HORA INICIO]]+TIME(RANDBETWEEN(1,4),RANDBETWEEN(10,30),0))</f>
        <v/>
      </c>
      <c r="N1588" s="8" t="str">
        <f ca="1">IF(Tabla1[[#This Row],[FECHA EJEC.]]="","",HOUR(Tabla1[[#This Row],[HORA TERMINO]]-Tabla1[[#This Row],[HORA INICIO]])+MINUTE(Tabla1[[#This Row],[HORA TERMINO]]-Tabla1[[#This Row],[HORA INICIO]])/60)</f>
        <v/>
      </c>
      <c r="O1588" s="1" t="str">
        <f ca="1">IF(AND(K1588=I1588,J1588="CONFORME"),"FECHA CUMPLIDA",IF(J1588="STAND BY","STAND BY",IF(J1588=""," ",IF(Tabla1[[#This Row],[FECHA EJEC.]]="","PENDIENTE",CONCATENATE("RETRASO DE ",(K1588-I1588)," DIAS")))))</f>
        <v>PENDIENTE</v>
      </c>
      <c r="P1588" s="2" t="str">
        <f ca="1">VLOOKUP(MONTH(Tabla1[[#This Row],[FECHA PROG.]]),Tabla2[],2,0)</f>
        <v>Feb</v>
      </c>
      <c r="Q1588" s="1">
        <f ca="1">YEAR(Tabla1[[#This Row],[FECHA PROG.]])</f>
        <v>2018</v>
      </c>
      <c r="R1588" s="8">
        <f ca="1">360-SUMIFS(Tabla1[HORAS],Tabla1[MÁQUINA],Tabla1[[#This Row],[MÁQUINA]],Tabla1[AÑO],Tabla1[[#This Row],[AÑO]],Tabla1[MES],Tabla1[[#This Row],[MES]])</f>
        <v>360</v>
      </c>
      <c r="S1588" s="17">
        <f ca="1">Tabla1[[#This Row],[HORAS DISPONIBLES]]/360</f>
        <v>1</v>
      </c>
    </row>
    <row r="1589" spans="1:19" x14ac:dyDescent="0.2">
      <c r="A1589" s="1" t="s">
        <v>139</v>
      </c>
      <c r="B1589" s="1" t="s">
        <v>32</v>
      </c>
      <c r="C1589" s="1" t="str">
        <f ca="1">VLOOKUP(RANDBETWEEN(1,13),Tablas!$N$7:$O$19,2,0)</f>
        <v>EXCAVADORA</v>
      </c>
      <c r="D1589" s="1" t="s">
        <v>12</v>
      </c>
      <c r="E1589" s="1" t="s">
        <v>13</v>
      </c>
      <c r="F1589" s="1">
        <v>106</v>
      </c>
      <c r="G1589" s="1" t="s">
        <v>29</v>
      </c>
      <c r="H1589" s="1">
        <v>908</v>
      </c>
      <c r="I1589" s="2">
        <f t="shared" ca="1" si="24"/>
        <v>43192</v>
      </c>
      <c r="J1589" s="1" t="str">
        <f ca="1">IFERROR(IF(YEAR(Tabla1[[#This Row],[FECHA EJEC.]])&gt;0,"CONFORME","STANDBY"),"PENDIENTE")</f>
        <v>CONFORME</v>
      </c>
      <c r="K1589" s="2">
        <f ca="1">IF(VLOOKUP(RANDBETWEEN(1,20),Tablas!$Q$6:$R$25,2,0)=0,"",Tabla1[[#This Row],[FECHA PROG.]]+VLOOKUP(RANDBETWEEN(1,20),Tablas!$Q$6:$R$25,2,0))</f>
        <v>43194</v>
      </c>
      <c r="L1589" s="7">
        <f ca="1">IF(Tabla1[[#This Row],[FECHA EJEC.]]="","",TIME(RANDBETWEEN(9,15),RANDBETWEEN(10,40),0))</f>
        <v>0.47291666666666665</v>
      </c>
      <c r="M1589" s="7">
        <f ca="1">IF(Tabla1[[#This Row],[FECHA EJEC.]]="","",Tabla1[[#This Row],[HORA INICIO]]+TIME(RANDBETWEEN(1,4),RANDBETWEEN(10,30),0))</f>
        <v>0.6166666666666667</v>
      </c>
      <c r="N1589" s="8">
        <f ca="1">IF(Tabla1[[#This Row],[FECHA EJEC.]]="","",HOUR(Tabla1[[#This Row],[HORA TERMINO]]-Tabla1[[#This Row],[HORA INICIO]])+MINUTE(Tabla1[[#This Row],[HORA TERMINO]]-Tabla1[[#This Row],[HORA INICIO]])/60)</f>
        <v>3.45</v>
      </c>
      <c r="O1589" s="1" t="str">
        <f ca="1">IF(AND(K1589=I1589,J1589="CONFORME"),"FECHA CUMPLIDA",IF(J1589="STAND BY","STAND BY",IF(J1589=""," ",IF(Tabla1[[#This Row],[FECHA EJEC.]]="","PENDIENTE",CONCATENATE("RETRASO DE ",(K1589-I1589)," DIAS")))))</f>
        <v>RETRASO DE 2 DIAS</v>
      </c>
      <c r="P1589" s="2" t="str">
        <f ca="1">VLOOKUP(MONTH(Tabla1[[#This Row],[FECHA PROG.]]),Tabla2[],2,0)</f>
        <v>Abr</v>
      </c>
      <c r="Q1589" s="1">
        <f ca="1">YEAR(Tabla1[[#This Row],[FECHA PROG.]])</f>
        <v>2018</v>
      </c>
      <c r="R1589" s="8">
        <f ca="1">360-SUMIFS(Tabla1[HORAS],Tabla1[MÁQUINA],Tabla1[[#This Row],[MÁQUINA]],Tabla1[AÑO],Tabla1[[#This Row],[AÑO]],Tabla1[MES],Tabla1[[#This Row],[MES]])</f>
        <v>322.14999999999998</v>
      </c>
      <c r="S1589" s="17">
        <f ca="1">Tabla1[[#This Row],[HORAS DISPONIBLES]]/360</f>
        <v>0.894861111111111</v>
      </c>
    </row>
    <row r="1590" spans="1:19" x14ac:dyDescent="0.2">
      <c r="A1590" s="1" t="s">
        <v>139</v>
      </c>
      <c r="B1590" s="1" t="s">
        <v>32</v>
      </c>
      <c r="C1590" s="1" t="str">
        <f ca="1">VLOOKUP(RANDBETWEEN(1,13),Tablas!$N$7:$O$19,2,0)</f>
        <v>MOTOTRAILLA</v>
      </c>
      <c r="D1590" s="1" t="s">
        <v>12</v>
      </c>
      <c r="E1590" s="1" t="s">
        <v>18</v>
      </c>
      <c r="F1590" s="1">
        <v>106</v>
      </c>
      <c r="G1590" s="1" t="s">
        <v>55</v>
      </c>
      <c r="H1590" s="1">
        <v>1911</v>
      </c>
      <c r="I1590" s="2">
        <f t="shared" ca="1" si="24"/>
        <v>43255</v>
      </c>
      <c r="J1590" s="1" t="str">
        <f ca="1">IFERROR(IF(YEAR(Tabla1[[#This Row],[FECHA EJEC.]])&gt;0,"CONFORME","STANDBY"),"PENDIENTE")</f>
        <v>PENDIENTE</v>
      </c>
      <c r="K1590" s="2" t="str">
        <f ca="1">IF(VLOOKUP(RANDBETWEEN(1,20),Tablas!$Q$6:$R$25,2,0)=0,"",Tabla1[[#This Row],[FECHA PROG.]]+VLOOKUP(RANDBETWEEN(1,20),Tablas!$Q$6:$R$25,2,0))</f>
        <v/>
      </c>
      <c r="L1590" s="7" t="str">
        <f ca="1">IF(Tabla1[[#This Row],[FECHA EJEC.]]="","",TIME(RANDBETWEEN(9,15),RANDBETWEEN(10,40),0))</f>
        <v/>
      </c>
      <c r="M1590" s="7" t="str">
        <f ca="1">IF(Tabla1[[#This Row],[FECHA EJEC.]]="","",Tabla1[[#This Row],[HORA INICIO]]+TIME(RANDBETWEEN(1,4),RANDBETWEEN(10,30),0))</f>
        <v/>
      </c>
      <c r="N1590" s="8" t="str">
        <f ca="1">IF(Tabla1[[#This Row],[FECHA EJEC.]]="","",HOUR(Tabla1[[#This Row],[HORA TERMINO]]-Tabla1[[#This Row],[HORA INICIO]])+MINUTE(Tabla1[[#This Row],[HORA TERMINO]]-Tabla1[[#This Row],[HORA INICIO]])/60)</f>
        <v/>
      </c>
      <c r="O1590" s="1" t="str">
        <f ca="1">IF(AND(K1590=I1590,J1590="CONFORME"),"FECHA CUMPLIDA",IF(J1590="STAND BY","STAND BY",IF(J1590=""," ",IF(Tabla1[[#This Row],[FECHA EJEC.]]="","PENDIENTE",CONCATENATE("RETRASO DE ",(K1590-I1590)," DIAS")))))</f>
        <v>PENDIENTE</v>
      </c>
      <c r="P1590" s="2" t="str">
        <f ca="1">VLOOKUP(MONTH(Tabla1[[#This Row],[FECHA PROG.]]),Tabla2[],2,0)</f>
        <v>Jun</v>
      </c>
      <c r="Q1590" s="1">
        <f ca="1">YEAR(Tabla1[[#This Row],[FECHA PROG.]])</f>
        <v>2018</v>
      </c>
      <c r="R1590" s="8">
        <f ca="1">360-SUMIFS(Tabla1[HORAS],Tabla1[MÁQUINA],Tabla1[[#This Row],[MÁQUINA]],Tabla1[AÑO],Tabla1[[#This Row],[AÑO]],Tabla1[MES],Tabla1[[#This Row],[MES]])</f>
        <v>306.26666666666665</v>
      </c>
      <c r="S1590" s="17">
        <f ca="1">Tabla1[[#This Row],[HORAS DISPONIBLES]]/360</f>
        <v>0.85074074074074069</v>
      </c>
    </row>
    <row r="1591" spans="1:19" x14ac:dyDescent="0.2">
      <c r="A1591" s="1" t="s">
        <v>147</v>
      </c>
      <c r="B1591" s="1" t="s">
        <v>42</v>
      </c>
      <c r="C1591" s="1" t="str">
        <f ca="1">VLOOKUP(RANDBETWEEN(1,13),Tablas!$N$7:$O$19,2,0)</f>
        <v>MOTONIVELADORA</v>
      </c>
      <c r="D1591" s="1" t="s">
        <v>12</v>
      </c>
      <c r="E1591" s="1" t="s">
        <v>21</v>
      </c>
      <c r="F1591" s="1">
        <v>106</v>
      </c>
      <c r="G1591" s="1" t="s">
        <v>14</v>
      </c>
      <c r="H1591" s="1">
        <v>2171</v>
      </c>
      <c r="I1591" s="2">
        <f t="shared" ca="1" si="24"/>
        <v>43329</v>
      </c>
      <c r="J1591" s="1" t="str">
        <f ca="1">IFERROR(IF(YEAR(Tabla1[[#This Row],[FECHA EJEC.]])&gt;0,"CONFORME","STANDBY"),"PENDIENTE")</f>
        <v>PENDIENTE</v>
      </c>
      <c r="K1591" s="2" t="str">
        <f ca="1">IF(VLOOKUP(RANDBETWEEN(1,20),Tablas!$Q$6:$R$25,2,0)=0,"",Tabla1[[#This Row],[FECHA PROG.]]+VLOOKUP(RANDBETWEEN(1,20),Tablas!$Q$6:$R$25,2,0))</f>
        <v/>
      </c>
      <c r="L1591" s="7" t="str">
        <f ca="1">IF(Tabla1[[#This Row],[FECHA EJEC.]]="","",TIME(RANDBETWEEN(9,15),RANDBETWEEN(10,40),0))</f>
        <v/>
      </c>
      <c r="M1591" s="7" t="str">
        <f ca="1">IF(Tabla1[[#This Row],[FECHA EJEC.]]="","",Tabla1[[#This Row],[HORA INICIO]]+TIME(RANDBETWEEN(1,4),RANDBETWEEN(10,30),0))</f>
        <v/>
      </c>
      <c r="N1591" s="8" t="str">
        <f ca="1">IF(Tabla1[[#This Row],[FECHA EJEC.]]="","",HOUR(Tabla1[[#This Row],[HORA TERMINO]]-Tabla1[[#This Row],[HORA INICIO]])+MINUTE(Tabla1[[#This Row],[HORA TERMINO]]-Tabla1[[#This Row],[HORA INICIO]])/60)</f>
        <v/>
      </c>
      <c r="O1591" s="1" t="str">
        <f ca="1">IF(AND(K1591=I1591,J1591="CONFORME"),"FECHA CUMPLIDA",IF(J1591="STAND BY","STAND BY",IF(J1591=""," ",IF(Tabla1[[#This Row],[FECHA EJEC.]]="","PENDIENTE",CONCATENATE("RETRASO DE ",(K1591-I1591)," DIAS")))))</f>
        <v>PENDIENTE</v>
      </c>
      <c r="P1591" s="2" t="str">
        <f ca="1">VLOOKUP(MONTH(Tabla1[[#This Row],[FECHA PROG.]]),Tabla2[],2,0)</f>
        <v>Ago</v>
      </c>
      <c r="Q1591" s="1">
        <f ca="1">YEAR(Tabla1[[#This Row],[FECHA PROG.]])</f>
        <v>2018</v>
      </c>
      <c r="R1591" s="8">
        <f ca="1">360-SUMIFS(Tabla1[HORAS],Tabla1[MÁQUINA],Tabla1[[#This Row],[MÁQUINA]],Tabla1[AÑO],Tabla1[[#This Row],[AÑO]],Tabla1[MES],Tabla1[[#This Row],[MES]])</f>
        <v>356.53333333333336</v>
      </c>
      <c r="S1591" s="17">
        <f ca="1">Tabla1[[#This Row],[HORAS DISPONIBLES]]/360</f>
        <v>0.99037037037037046</v>
      </c>
    </row>
    <row r="1592" spans="1:19" x14ac:dyDescent="0.2">
      <c r="A1592" s="1" t="s">
        <v>142</v>
      </c>
      <c r="B1592" s="1" t="s">
        <v>37</v>
      </c>
      <c r="C1592" s="1" t="str">
        <f ca="1">VLOOKUP(RANDBETWEEN(1,13),Tablas!$N$7:$O$19,2,0)</f>
        <v>PAVIMENTADORA</v>
      </c>
      <c r="D1592" s="1" t="s">
        <v>12</v>
      </c>
      <c r="E1592" s="1" t="s">
        <v>24</v>
      </c>
      <c r="F1592" s="1">
        <v>201</v>
      </c>
      <c r="G1592" s="1" t="s">
        <v>25</v>
      </c>
      <c r="H1592" s="1">
        <v>1168</v>
      </c>
      <c r="I1592" s="2">
        <f t="shared" ca="1" si="24"/>
        <v>43370</v>
      </c>
      <c r="J1592" s="1" t="str">
        <f ca="1">IFERROR(IF(YEAR(Tabla1[[#This Row],[FECHA EJEC.]])&gt;0,"CONFORME","STANDBY"),"PENDIENTE")</f>
        <v>CONFORME</v>
      </c>
      <c r="K1592" s="2">
        <f ca="1">IF(VLOOKUP(RANDBETWEEN(1,20),Tablas!$Q$6:$R$25,2,0)=0,"",Tabla1[[#This Row],[FECHA PROG.]]+VLOOKUP(RANDBETWEEN(1,20),Tablas!$Q$6:$R$25,2,0))</f>
        <v>43372</v>
      </c>
      <c r="L1592" s="7">
        <f ca="1">IF(Tabla1[[#This Row],[FECHA EJEC.]]="","",TIME(RANDBETWEEN(9,15),RANDBETWEEN(10,40),0))</f>
        <v>0.64652777777777781</v>
      </c>
      <c r="M1592" s="7">
        <f ca="1">IF(Tabla1[[#This Row],[FECHA EJEC.]]="","",Tabla1[[#This Row],[HORA INICIO]]+TIME(RANDBETWEEN(1,4),RANDBETWEEN(10,30),0))</f>
        <v>0.70694444444444449</v>
      </c>
      <c r="N1592" s="8">
        <f ca="1">IF(Tabla1[[#This Row],[FECHA EJEC.]]="","",HOUR(Tabla1[[#This Row],[HORA TERMINO]]-Tabla1[[#This Row],[HORA INICIO]])+MINUTE(Tabla1[[#This Row],[HORA TERMINO]]-Tabla1[[#This Row],[HORA INICIO]])/60)</f>
        <v>1.45</v>
      </c>
      <c r="O1592" s="1" t="str">
        <f ca="1">IF(AND(K1592=I1592,J1592="CONFORME"),"FECHA CUMPLIDA",IF(J1592="STAND BY","STAND BY",IF(J1592=""," ",IF(Tabla1[[#This Row],[FECHA EJEC.]]="","PENDIENTE",CONCATENATE("RETRASO DE ",(K1592-I1592)," DIAS")))))</f>
        <v>RETRASO DE 2 DIAS</v>
      </c>
      <c r="P1592" s="2" t="str">
        <f ca="1">VLOOKUP(MONTH(Tabla1[[#This Row],[FECHA PROG.]]),Tabla2[],2,0)</f>
        <v>Set</v>
      </c>
      <c r="Q1592" s="1">
        <f ca="1">YEAR(Tabla1[[#This Row],[FECHA PROG.]])</f>
        <v>2018</v>
      </c>
      <c r="R1592" s="8">
        <f ca="1">360-SUMIFS(Tabla1[HORAS],Tabla1[MÁQUINA],Tabla1[[#This Row],[MÁQUINA]],Tabla1[AÑO],Tabla1[[#This Row],[AÑO]],Tabla1[MES],Tabla1[[#This Row],[MES]])</f>
        <v>357.21666666666664</v>
      </c>
      <c r="S1592" s="17">
        <f ca="1">Tabla1[[#This Row],[HORAS DISPONIBLES]]/360</f>
        <v>0.99226851851851849</v>
      </c>
    </row>
    <row r="1593" spans="1:19" x14ac:dyDescent="0.2">
      <c r="A1593" s="1" t="s">
        <v>134</v>
      </c>
      <c r="B1593" s="1" t="s">
        <v>48</v>
      </c>
      <c r="C1593" s="1" t="str">
        <f ca="1">VLOOKUP(RANDBETWEEN(1,13),Tablas!$N$7:$O$19,2,0)</f>
        <v>CISTERNAS DE AGUA</v>
      </c>
      <c r="D1593" s="1" t="s">
        <v>12</v>
      </c>
      <c r="E1593" s="1" t="s">
        <v>13</v>
      </c>
      <c r="F1593" s="1">
        <v>107</v>
      </c>
      <c r="G1593" s="1" t="s">
        <v>14</v>
      </c>
      <c r="H1593" s="1">
        <v>1420</v>
      </c>
      <c r="I1593" s="2">
        <f t="shared" ca="1" si="24"/>
        <v>43572</v>
      </c>
      <c r="J1593" s="1" t="str">
        <f ca="1">IFERROR(IF(YEAR(Tabla1[[#This Row],[FECHA EJEC.]])&gt;0,"CONFORME","STANDBY"),"PENDIENTE")</f>
        <v>CONFORME</v>
      </c>
      <c r="K1593" s="2">
        <f ca="1">IF(VLOOKUP(RANDBETWEEN(1,20),Tablas!$Q$6:$R$25,2,0)=0,"",Tabla1[[#This Row],[FECHA PROG.]]+VLOOKUP(RANDBETWEEN(1,20),Tablas!$Q$6:$R$25,2,0))</f>
        <v>43573</v>
      </c>
      <c r="L1593" s="7">
        <f ca="1">IF(Tabla1[[#This Row],[FECHA EJEC.]]="","",TIME(RANDBETWEEN(9,15),RANDBETWEEN(10,40),0))</f>
        <v>0.59305555555555556</v>
      </c>
      <c r="M1593" s="7">
        <f ca="1">IF(Tabla1[[#This Row],[FECHA EJEC.]]="","",Tabla1[[#This Row],[HORA INICIO]]+TIME(RANDBETWEEN(1,4),RANDBETWEEN(10,30),0))</f>
        <v>0.65069444444444446</v>
      </c>
      <c r="N1593" s="8">
        <f ca="1">IF(Tabla1[[#This Row],[FECHA EJEC.]]="","",HOUR(Tabla1[[#This Row],[HORA TERMINO]]-Tabla1[[#This Row],[HORA INICIO]])+MINUTE(Tabla1[[#This Row],[HORA TERMINO]]-Tabla1[[#This Row],[HORA INICIO]])/60)</f>
        <v>1.3833333333333333</v>
      </c>
      <c r="O1593" s="1" t="str">
        <f ca="1">IF(AND(K1593=I1593,J1593="CONFORME"),"FECHA CUMPLIDA",IF(J1593="STAND BY","STAND BY",IF(J1593=""," ",IF(Tabla1[[#This Row],[FECHA EJEC.]]="","PENDIENTE",CONCATENATE("RETRASO DE ",(K1593-I1593)," DIAS")))))</f>
        <v>RETRASO DE 1 DIAS</v>
      </c>
      <c r="P1593" s="2" t="str">
        <f ca="1">VLOOKUP(MONTH(Tabla1[[#This Row],[FECHA PROG.]]),Tabla2[],2,0)</f>
        <v>Abr</v>
      </c>
      <c r="Q1593" s="1">
        <f ca="1">YEAR(Tabla1[[#This Row],[FECHA PROG.]])</f>
        <v>2019</v>
      </c>
      <c r="R1593" s="8">
        <f ca="1">360-SUMIFS(Tabla1[HORAS],Tabla1[MÁQUINA],Tabla1[[#This Row],[MÁQUINA]],Tabla1[AÑO],Tabla1[[#This Row],[AÑO]],Tabla1[MES],Tabla1[[#This Row],[MES]])</f>
        <v>351.5</v>
      </c>
      <c r="S1593" s="17">
        <f ca="1">Tabla1[[#This Row],[HORAS DISPONIBLES]]/360</f>
        <v>0.97638888888888886</v>
      </c>
    </row>
    <row r="1594" spans="1:19" x14ac:dyDescent="0.2">
      <c r="A1594" s="1" t="s">
        <v>154</v>
      </c>
      <c r="B1594" s="1" t="s">
        <v>79</v>
      </c>
      <c r="C1594" s="1" t="str">
        <f ca="1">VLOOKUP(RANDBETWEEN(1,13),Tablas!$N$7:$O$19,2,0)</f>
        <v>LAS VOLQUETAS</v>
      </c>
      <c r="E1594" s="1" t="s">
        <v>18</v>
      </c>
      <c r="F1594" s="1">
        <v>107</v>
      </c>
      <c r="G1594" s="1" t="s">
        <v>106</v>
      </c>
      <c r="H1594" s="1">
        <v>2171</v>
      </c>
      <c r="I1594" s="2">
        <f t="shared" ca="1" si="24"/>
        <v>43412</v>
      </c>
      <c r="J1594" s="1" t="str">
        <f ca="1">IFERROR(IF(YEAR(Tabla1[[#This Row],[FECHA EJEC.]])&gt;0,"CONFORME","STANDBY"),"PENDIENTE")</f>
        <v>CONFORME</v>
      </c>
      <c r="K1594" s="2">
        <f ca="1">IF(VLOOKUP(RANDBETWEEN(1,20),Tablas!$Q$6:$R$25,2,0)=0,"",Tabla1[[#This Row],[FECHA PROG.]]+VLOOKUP(RANDBETWEEN(1,20),Tablas!$Q$6:$R$25,2,0))</f>
        <v>43412</v>
      </c>
      <c r="L1594" s="7">
        <f ca="1">IF(Tabla1[[#This Row],[FECHA EJEC.]]="","",TIME(RANDBETWEEN(9,15),RANDBETWEEN(10,40),0))</f>
        <v>0.48541666666666666</v>
      </c>
      <c r="M1594" s="7">
        <f ca="1">IF(Tabla1[[#This Row],[FECHA EJEC.]]="","",Tabla1[[#This Row],[HORA INICIO]]+TIME(RANDBETWEEN(1,4),RANDBETWEEN(10,30),0))</f>
        <v>0.54583333333333328</v>
      </c>
      <c r="N1594" s="8">
        <f ca="1">IF(Tabla1[[#This Row],[FECHA EJEC.]]="","",HOUR(Tabla1[[#This Row],[HORA TERMINO]]-Tabla1[[#This Row],[HORA INICIO]])+MINUTE(Tabla1[[#This Row],[HORA TERMINO]]-Tabla1[[#This Row],[HORA INICIO]])/60)</f>
        <v>1.45</v>
      </c>
      <c r="O1594" s="1" t="str">
        <f ca="1">IF(AND(K1594=I1594,J1594="CONFORME"),"FECHA CUMPLIDA",IF(J1594="STAND BY","STAND BY",IF(J1594=""," ",IF(Tabla1[[#This Row],[FECHA EJEC.]]="","PENDIENTE",CONCATENATE("RETRASO DE ",(K1594-I1594)," DIAS")))))</f>
        <v>FECHA CUMPLIDA</v>
      </c>
      <c r="P1594" s="2" t="str">
        <f ca="1">VLOOKUP(MONTH(Tabla1[[#This Row],[FECHA PROG.]]),Tabla2[],2,0)</f>
        <v>Nov</v>
      </c>
      <c r="Q1594" s="1">
        <f ca="1">YEAR(Tabla1[[#This Row],[FECHA PROG.]])</f>
        <v>2018</v>
      </c>
      <c r="R1594" s="8">
        <f ca="1">360-SUMIFS(Tabla1[HORAS],Tabla1[MÁQUINA],Tabla1[[#This Row],[MÁQUINA]],Tabla1[AÑO],Tabla1[[#This Row],[AÑO]],Tabla1[MES],Tabla1[[#This Row],[MES]])</f>
        <v>357.15</v>
      </c>
      <c r="S1594" s="17">
        <f ca="1">Tabla1[[#This Row],[HORAS DISPONIBLES]]/360</f>
        <v>0.99208333333333332</v>
      </c>
    </row>
    <row r="1595" spans="1:19" x14ac:dyDescent="0.2">
      <c r="A1595" s="1" t="s">
        <v>162</v>
      </c>
      <c r="B1595" s="1" t="s">
        <v>71</v>
      </c>
      <c r="C1595" s="1" t="str">
        <f ca="1">VLOOKUP(RANDBETWEEN(1,13),Tablas!$N$7:$O$19,2,0)</f>
        <v>COMPACTADORA</v>
      </c>
      <c r="E1595" s="1" t="s">
        <v>18</v>
      </c>
      <c r="F1595" s="1">
        <v>201</v>
      </c>
      <c r="G1595" s="1" t="s">
        <v>55</v>
      </c>
      <c r="H1595" s="1">
        <v>1911</v>
      </c>
      <c r="I1595" s="2">
        <f t="shared" ca="1" si="24"/>
        <v>43196</v>
      </c>
      <c r="J1595" s="1" t="str">
        <f ca="1">IFERROR(IF(YEAR(Tabla1[[#This Row],[FECHA EJEC.]])&gt;0,"CONFORME","STANDBY"),"PENDIENTE")</f>
        <v>CONFORME</v>
      </c>
      <c r="K1595" s="2">
        <f ca="1">IF(VLOOKUP(RANDBETWEEN(1,20),Tablas!$Q$6:$R$25,2,0)=0,"",Tabla1[[#This Row],[FECHA PROG.]]+VLOOKUP(RANDBETWEEN(1,20),Tablas!$Q$6:$R$25,2,0))</f>
        <v>43199</v>
      </c>
      <c r="L1595" s="7">
        <f ca="1">IF(Tabla1[[#This Row],[FECHA EJEC.]]="","",TIME(RANDBETWEEN(9,15),RANDBETWEEN(10,40),0))</f>
        <v>0.42916666666666664</v>
      </c>
      <c r="M1595" s="7">
        <f ca="1">IF(Tabla1[[#This Row],[FECHA EJEC.]]="","",Tabla1[[#This Row],[HORA INICIO]]+TIME(RANDBETWEEN(1,4),RANDBETWEEN(10,30),0))</f>
        <v>0.53194444444444444</v>
      </c>
      <c r="N1595" s="8">
        <f ca="1">IF(Tabla1[[#This Row],[FECHA EJEC.]]="","",HOUR(Tabla1[[#This Row],[HORA TERMINO]]-Tabla1[[#This Row],[HORA INICIO]])+MINUTE(Tabla1[[#This Row],[HORA TERMINO]]-Tabla1[[#This Row],[HORA INICIO]])/60)</f>
        <v>2.4666666666666668</v>
      </c>
      <c r="O1595" s="1" t="str">
        <f ca="1">IF(AND(K1595=I1595,J1595="CONFORME"),"FECHA CUMPLIDA",IF(J1595="STAND BY","STAND BY",IF(J1595=""," ",IF(Tabla1[[#This Row],[FECHA EJEC.]]="","PENDIENTE",CONCATENATE("RETRASO DE ",(K1595-I1595)," DIAS")))))</f>
        <v>RETRASO DE 3 DIAS</v>
      </c>
      <c r="P1595" s="2" t="str">
        <f ca="1">VLOOKUP(MONTH(Tabla1[[#This Row],[FECHA PROG.]]),Tabla2[],2,0)</f>
        <v>Abr</v>
      </c>
      <c r="Q1595" s="1">
        <f ca="1">YEAR(Tabla1[[#This Row],[FECHA PROG.]])</f>
        <v>2018</v>
      </c>
      <c r="R1595" s="8">
        <f ca="1">360-SUMIFS(Tabla1[HORAS],Tabla1[MÁQUINA],Tabla1[[#This Row],[MÁQUINA]],Tabla1[AÑO],Tabla1[[#This Row],[AÑO]],Tabla1[MES],Tabla1[[#This Row],[MES]])</f>
        <v>352.85</v>
      </c>
      <c r="S1595" s="17">
        <f ca="1">Tabla1[[#This Row],[HORAS DISPONIBLES]]/360</f>
        <v>0.980138888888889</v>
      </c>
    </row>
    <row r="1596" spans="1:19" x14ac:dyDescent="0.2">
      <c r="A1596" s="1" t="s">
        <v>163</v>
      </c>
      <c r="B1596" s="1" t="s">
        <v>72</v>
      </c>
      <c r="C1596" s="1" t="str">
        <f ca="1">VLOOKUP(RANDBETWEEN(1,13),Tablas!$N$7:$O$19,2,0)</f>
        <v>EXCAVADORA</v>
      </c>
      <c r="E1596" s="1" t="s">
        <v>18</v>
      </c>
      <c r="F1596" s="1">
        <v>201</v>
      </c>
      <c r="G1596" s="1" t="s">
        <v>55</v>
      </c>
      <c r="H1596" s="1">
        <v>1911</v>
      </c>
      <c r="I1596" s="2">
        <f t="shared" ca="1" si="24"/>
        <v>43295</v>
      </c>
      <c r="J1596" s="1" t="str">
        <f ca="1">IFERROR(IF(YEAR(Tabla1[[#This Row],[FECHA EJEC.]])&gt;0,"CONFORME","STANDBY"),"PENDIENTE")</f>
        <v>PENDIENTE</v>
      </c>
      <c r="K1596" s="2" t="str">
        <f ca="1">IF(VLOOKUP(RANDBETWEEN(1,20),Tablas!$Q$6:$R$25,2,0)=0,"",Tabla1[[#This Row],[FECHA PROG.]]+VLOOKUP(RANDBETWEEN(1,20),Tablas!$Q$6:$R$25,2,0))</f>
        <v/>
      </c>
      <c r="L1596" s="7" t="str">
        <f ca="1">IF(Tabla1[[#This Row],[FECHA EJEC.]]="","",TIME(RANDBETWEEN(9,15),RANDBETWEEN(10,40),0))</f>
        <v/>
      </c>
      <c r="M1596" s="7" t="str">
        <f ca="1">IF(Tabla1[[#This Row],[FECHA EJEC.]]="","",Tabla1[[#This Row],[HORA INICIO]]+TIME(RANDBETWEEN(1,4),RANDBETWEEN(10,30),0))</f>
        <v/>
      </c>
      <c r="N1596" s="8" t="str">
        <f ca="1">IF(Tabla1[[#This Row],[FECHA EJEC.]]="","",HOUR(Tabla1[[#This Row],[HORA TERMINO]]-Tabla1[[#This Row],[HORA INICIO]])+MINUTE(Tabla1[[#This Row],[HORA TERMINO]]-Tabla1[[#This Row],[HORA INICIO]])/60)</f>
        <v/>
      </c>
      <c r="O1596" s="1" t="str">
        <f ca="1">IF(AND(K1596=I1596,J1596="CONFORME"),"FECHA CUMPLIDA",IF(J1596="STAND BY","STAND BY",IF(J1596=""," ",IF(Tabla1[[#This Row],[FECHA EJEC.]]="","PENDIENTE",CONCATENATE("RETRASO DE ",(K1596-I1596)," DIAS")))))</f>
        <v>PENDIENTE</v>
      </c>
      <c r="P1596" s="2" t="str">
        <f ca="1">VLOOKUP(MONTH(Tabla1[[#This Row],[FECHA PROG.]]),Tabla2[],2,0)</f>
        <v>Jul</v>
      </c>
      <c r="Q1596" s="1">
        <f ca="1">YEAR(Tabla1[[#This Row],[FECHA PROG.]])</f>
        <v>2018</v>
      </c>
      <c r="R1596" s="8">
        <f ca="1">360-SUMIFS(Tabla1[HORAS],Tabla1[MÁQUINA],Tabla1[[#This Row],[MÁQUINA]],Tabla1[AÑO],Tabla1[[#This Row],[AÑO]],Tabla1[MES],Tabla1[[#This Row],[MES]])</f>
        <v>355.55</v>
      </c>
      <c r="S1596" s="17">
        <f ca="1">Tabla1[[#This Row],[HORAS DISPONIBLES]]/360</f>
        <v>0.98763888888888896</v>
      </c>
    </row>
    <row r="1597" spans="1:19" x14ac:dyDescent="0.2">
      <c r="A1597" s="1" t="s">
        <v>164</v>
      </c>
      <c r="B1597" s="1" t="s">
        <v>73</v>
      </c>
      <c r="C1597" s="1" t="str">
        <f ca="1">VLOOKUP(RANDBETWEEN(1,13),Tablas!$N$7:$O$19,2,0)</f>
        <v>ESCREPA</v>
      </c>
      <c r="E1597" s="1" t="s">
        <v>18</v>
      </c>
      <c r="F1597" s="1">
        <v>201</v>
      </c>
      <c r="G1597" s="1" t="s">
        <v>55</v>
      </c>
      <c r="H1597" s="1">
        <v>1911</v>
      </c>
      <c r="I1597" s="2">
        <f t="shared" ca="1" si="24"/>
        <v>43213</v>
      </c>
      <c r="J1597" s="1" t="str">
        <f ca="1">IFERROR(IF(YEAR(Tabla1[[#This Row],[FECHA EJEC.]])&gt;0,"CONFORME","STANDBY"),"PENDIENTE")</f>
        <v>CONFORME</v>
      </c>
      <c r="K1597" s="2">
        <f ca="1">IF(VLOOKUP(RANDBETWEEN(1,20),Tablas!$Q$6:$R$25,2,0)=0,"",Tabla1[[#This Row],[FECHA PROG.]]+VLOOKUP(RANDBETWEEN(1,20),Tablas!$Q$6:$R$25,2,0))</f>
        <v>43214</v>
      </c>
      <c r="L1597" s="7">
        <f ca="1">IF(Tabla1[[#This Row],[FECHA EJEC.]]="","",TIME(RANDBETWEEN(9,15),RANDBETWEEN(10,40),0))</f>
        <v>0.55972222222222223</v>
      </c>
      <c r="M1597" s="7">
        <f ca="1">IF(Tabla1[[#This Row],[FECHA EJEC.]]="","",Tabla1[[#This Row],[HORA INICIO]]+TIME(RANDBETWEEN(1,4),RANDBETWEEN(10,30),0))</f>
        <v>0.65208333333333335</v>
      </c>
      <c r="N1597" s="8">
        <f ca="1">IF(Tabla1[[#This Row],[FECHA EJEC.]]="","",HOUR(Tabla1[[#This Row],[HORA TERMINO]]-Tabla1[[#This Row],[HORA INICIO]])+MINUTE(Tabla1[[#This Row],[HORA TERMINO]]-Tabla1[[#This Row],[HORA INICIO]])/60)</f>
        <v>2.2166666666666668</v>
      </c>
      <c r="O1597" s="1" t="str">
        <f ca="1">IF(AND(K1597=I1597,J1597="CONFORME"),"FECHA CUMPLIDA",IF(J1597="STAND BY","STAND BY",IF(J1597=""," ",IF(Tabla1[[#This Row],[FECHA EJEC.]]="","PENDIENTE",CONCATENATE("RETRASO DE ",(K1597-I1597)," DIAS")))))</f>
        <v>RETRASO DE 1 DIAS</v>
      </c>
      <c r="P1597" s="2" t="str">
        <f ca="1">VLOOKUP(MONTH(Tabla1[[#This Row],[FECHA PROG.]]),Tabla2[],2,0)</f>
        <v>Abr</v>
      </c>
      <c r="Q1597" s="1">
        <f ca="1">YEAR(Tabla1[[#This Row],[FECHA PROG.]])</f>
        <v>2018</v>
      </c>
      <c r="R1597" s="8">
        <f ca="1">360-SUMIFS(Tabla1[HORAS],Tabla1[MÁQUINA],Tabla1[[#This Row],[MÁQUINA]],Tabla1[AÑO],Tabla1[[#This Row],[AÑO]],Tabla1[MES],Tabla1[[#This Row],[MES]])</f>
        <v>357.78333333333336</v>
      </c>
      <c r="S1597" s="17">
        <f ca="1">Tabla1[[#This Row],[HORAS DISPONIBLES]]/360</f>
        <v>0.99384259259259267</v>
      </c>
    </row>
    <row r="1598" spans="1:19" x14ac:dyDescent="0.2">
      <c r="A1598" s="1" t="s">
        <v>165</v>
      </c>
      <c r="B1598" s="1" t="s">
        <v>74</v>
      </c>
      <c r="C1598" s="1" t="str">
        <f ca="1">VLOOKUP(RANDBETWEEN(1,13),Tablas!$N$7:$O$19,2,0)</f>
        <v>MOTOTRAILLA</v>
      </c>
      <c r="E1598" s="1" t="s">
        <v>18</v>
      </c>
      <c r="F1598" s="1">
        <v>201</v>
      </c>
      <c r="G1598" s="1" t="s">
        <v>55</v>
      </c>
      <c r="H1598" s="1">
        <v>1911</v>
      </c>
      <c r="I1598" s="2">
        <f t="shared" ca="1" si="24"/>
        <v>43520</v>
      </c>
      <c r="J1598" s="1" t="str">
        <f ca="1">IFERROR(IF(YEAR(Tabla1[[#This Row],[FECHA EJEC.]])&gt;0,"CONFORME","STANDBY"),"PENDIENTE")</f>
        <v>CONFORME</v>
      </c>
      <c r="K1598" s="2">
        <f ca="1">IF(VLOOKUP(RANDBETWEEN(1,20),Tablas!$Q$6:$R$25,2,0)=0,"",Tabla1[[#This Row],[FECHA PROG.]]+VLOOKUP(RANDBETWEEN(1,20),Tablas!$Q$6:$R$25,2,0))</f>
        <v>43524</v>
      </c>
      <c r="L1598" s="7">
        <f ca="1">IF(Tabla1[[#This Row],[FECHA EJEC.]]="","",TIME(RANDBETWEEN(9,15),RANDBETWEEN(10,40),0))</f>
        <v>0.64583333333333337</v>
      </c>
      <c r="M1598" s="7">
        <f ca="1">IF(Tabla1[[#This Row],[FECHA EJEC.]]="","",Tabla1[[#This Row],[HORA INICIO]]+TIME(RANDBETWEEN(1,4),RANDBETWEEN(10,30),0))</f>
        <v>0.82291666666666674</v>
      </c>
      <c r="N1598" s="8">
        <f ca="1">IF(Tabla1[[#This Row],[FECHA EJEC.]]="","",HOUR(Tabla1[[#This Row],[HORA TERMINO]]-Tabla1[[#This Row],[HORA INICIO]])+MINUTE(Tabla1[[#This Row],[HORA TERMINO]]-Tabla1[[#This Row],[HORA INICIO]])/60)</f>
        <v>4.25</v>
      </c>
      <c r="O1598" s="1" t="str">
        <f ca="1">IF(AND(K1598=I1598,J1598="CONFORME"),"FECHA CUMPLIDA",IF(J1598="STAND BY","STAND BY",IF(J1598=""," ",IF(Tabla1[[#This Row],[FECHA EJEC.]]="","PENDIENTE",CONCATENATE("RETRASO DE ",(K1598-I1598)," DIAS")))))</f>
        <v>RETRASO DE 4 DIAS</v>
      </c>
      <c r="P1598" s="2" t="str">
        <f ca="1">VLOOKUP(MONTH(Tabla1[[#This Row],[FECHA PROG.]]),Tabla2[],2,0)</f>
        <v>Feb</v>
      </c>
      <c r="Q1598" s="1">
        <f ca="1">YEAR(Tabla1[[#This Row],[FECHA PROG.]])</f>
        <v>2019</v>
      </c>
      <c r="R1598" s="8">
        <f ca="1">360-SUMIFS(Tabla1[HORAS],Tabla1[MÁQUINA],Tabla1[[#This Row],[MÁQUINA]],Tabla1[AÑO],Tabla1[[#This Row],[AÑO]],Tabla1[MES],Tabla1[[#This Row],[MES]])</f>
        <v>354.56666666666666</v>
      </c>
      <c r="S1598" s="17">
        <f ca="1">Tabla1[[#This Row],[HORAS DISPONIBLES]]/360</f>
        <v>0.98490740740740734</v>
      </c>
    </row>
    <row r="1599" spans="1:19" x14ac:dyDescent="0.2">
      <c r="A1599" s="1" t="s">
        <v>166</v>
      </c>
      <c r="B1599" s="1" t="s">
        <v>75</v>
      </c>
      <c r="C1599" s="1" t="str">
        <f ca="1">VLOOKUP(RANDBETWEEN(1,13),Tablas!$N$7:$O$19,2,0)</f>
        <v>TRACTORES</v>
      </c>
      <c r="E1599" s="1" t="s">
        <v>18</v>
      </c>
      <c r="F1599" s="1">
        <v>201</v>
      </c>
      <c r="G1599" s="1" t="s">
        <v>55</v>
      </c>
      <c r="H1599" s="1">
        <v>1911</v>
      </c>
      <c r="I1599" s="2">
        <f t="shared" ca="1" si="24"/>
        <v>43383</v>
      </c>
      <c r="J1599" s="1" t="str">
        <f ca="1">IFERROR(IF(YEAR(Tabla1[[#This Row],[FECHA EJEC.]])&gt;0,"CONFORME","STANDBY"),"PENDIENTE")</f>
        <v>CONFORME</v>
      </c>
      <c r="K1599" s="2">
        <f ca="1">IF(VLOOKUP(RANDBETWEEN(1,20),Tablas!$Q$6:$R$25,2,0)=0,"",Tabla1[[#This Row],[FECHA PROG.]]+VLOOKUP(RANDBETWEEN(1,20),Tablas!$Q$6:$R$25,2,0))</f>
        <v>43383</v>
      </c>
      <c r="L1599" s="7">
        <f ca="1">IF(Tabla1[[#This Row],[FECHA EJEC.]]="","",TIME(RANDBETWEEN(9,15),RANDBETWEEN(10,40),0))</f>
        <v>0.61111111111111116</v>
      </c>
      <c r="M1599" s="7">
        <f ca="1">IF(Tabla1[[#This Row],[FECHA EJEC.]]="","",Tabla1[[#This Row],[HORA INICIO]]+TIME(RANDBETWEEN(1,4),RANDBETWEEN(10,30),0))</f>
        <v>0.79583333333333339</v>
      </c>
      <c r="N1599" s="8">
        <f ca="1">IF(Tabla1[[#This Row],[FECHA EJEC.]]="","",HOUR(Tabla1[[#This Row],[HORA TERMINO]]-Tabla1[[#This Row],[HORA INICIO]])+MINUTE(Tabla1[[#This Row],[HORA TERMINO]]-Tabla1[[#This Row],[HORA INICIO]])/60)</f>
        <v>4.4333333333333336</v>
      </c>
      <c r="O1599" s="1" t="str">
        <f ca="1">IF(AND(K1599=I1599,J1599="CONFORME"),"FECHA CUMPLIDA",IF(J1599="STAND BY","STAND BY",IF(J1599=""," ",IF(Tabla1[[#This Row],[FECHA EJEC.]]="","PENDIENTE",CONCATENATE("RETRASO DE ",(K1599-I1599)," DIAS")))))</f>
        <v>FECHA CUMPLIDA</v>
      </c>
      <c r="P1599" s="2" t="str">
        <f ca="1">VLOOKUP(MONTH(Tabla1[[#This Row],[FECHA PROG.]]),Tabla2[],2,0)</f>
        <v>Oct</v>
      </c>
      <c r="Q1599" s="1">
        <f ca="1">YEAR(Tabla1[[#This Row],[FECHA PROG.]])</f>
        <v>2018</v>
      </c>
      <c r="R1599" s="8">
        <f ca="1">360-SUMIFS(Tabla1[HORAS],Tabla1[MÁQUINA],Tabla1[[#This Row],[MÁQUINA]],Tabla1[AÑO],Tabla1[[#This Row],[AÑO]],Tabla1[MES],Tabla1[[#This Row],[MES]])</f>
        <v>355.56666666666666</v>
      </c>
      <c r="S1599" s="17">
        <f ca="1">Tabla1[[#This Row],[HORAS DISPONIBLES]]/360</f>
        <v>0.98768518518518522</v>
      </c>
    </row>
    <row r="1600" spans="1:19" x14ac:dyDescent="0.2">
      <c r="A1600" s="1" t="s">
        <v>167</v>
      </c>
      <c r="B1600" s="1" t="s">
        <v>76</v>
      </c>
      <c r="C1600" s="1" t="str">
        <f ca="1">VLOOKUP(RANDBETWEEN(1,13),Tablas!$N$7:$O$19,2,0)</f>
        <v>TRACTORES</v>
      </c>
      <c r="E1600" s="1" t="s">
        <v>18</v>
      </c>
      <c r="F1600" s="1">
        <v>201</v>
      </c>
      <c r="G1600" s="1" t="s">
        <v>55</v>
      </c>
      <c r="H1600" s="1">
        <v>1911</v>
      </c>
      <c r="I1600" s="2">
        <f t="shared" ca="1" si="24"/>
        <v>43288</v>
      </c>
      <c r="J1600" s="1" t="str">
        <f ca="1">IFERROR(IF(YEAR(Tabla1[[#This Row],[FECHA EJEC.]])&gt;0,"CONFORME","STANDBY"),"PENDIENTE")</f>
        <v>CONFORME</v>
      </c>
      <c r="K1600" s="2">
        <f ca="1">IF(VLOOKUP(RANDBETWEEN(1,20),Tablas!$Q$6:$R$25,2,0)=0,"",Tabla1[[#This Row],[FECHA PROG.]]+VLOOKUP(RANDBETWEEN(1,20),Tablas!$Q$6:$R$25,2,0))</f>
        <v>43291</v>
      </c>
      <c r="L1600" s="7">
        <f ca="1">IF(Tabla1[[#This Row],[FECHA EJEC.]]="","",TIME(RANDBETWEEN(9,15),RANDBETWEEN(10,40),0))</f>
        <v>0.38541666666666669</v>
      </c>
      <c r="M1600" s="7">
        <f ca="1">IF(Tabla1[[#This Row],[FECHA EJEC.]]="","",Tabla1[[#This Row],[HORA INICIO]]+TIME(RANDBETWEEN(1,4),RANDBETWEEN(10,30),0))</f>
        <v>0.56874999999999998</v>
      </c>
      <c r="N1600" s="8">
        <f ca="1">IF(Tabla1[[#This Row],[FECHA EJEC.]]="","",HOUR(Tabla1[[#This Row],[HORA TERMINO]]-Tabla1[[#This Row],[HORA INICIO]])+MINUTE(Tabla1[[#This Row],[HORA TERMINO]]-Tabla1[[#This Row],[HORA INICIO]])/60)</f>
        <v>4.4000000000000004</v>
      </c>
      <c r="O1600" s="1" t="str">
        <f ca="1">IF(AND(K1600=I1600,J1600="CONFORME"),"FECHA CUMPLIDA",IF(J1600="STAND BY","STAND BY",IF(J1600=""," ",IF(Tabla1[[#This Row],[FECHA EJEC.]]="","PENDIENTE",CONCATENATE("RETRASO DE ",(K1600-I1600)," DIAS")))))</f>
        <v>RETRASO DE 3 DIAS</v>
      </c>
      <c r="P1600" s="2" t="str">
        <f ca="1">VLOOKUP(MONTH(Tabla1[[#This Row],[FECHA PROG.]]),Tabla2[],2,0)</f>
        <v>Jul</v>
      </c>
      <c r="Q1600" s="1">
        <f ca="1">YEAR(Tabla1[[#This Row],[FECHA PROG.]])</f>
        <v>2018</v>
      </c>
      <c r="R1600" s="8">
        <f ca="1">360-SUMIFS(Tabla1[HORAS],Tabla1[MÁQUINA],Tabla1[[#This Row],[MÁQUINA]],Tabla1[AÑO],Tabla1[[#This Row],[AÑO]],Tabla1[MES],Tabla1[[#This Row],[MES]])</f>
        <v>355.6</v>
      </c>
      <c r="S1600" s="17">
        <f ca="1">Tabla1[[#This Row],[HORAS DISPONIBLES]]/360</f>
        <v>0.98777777777777787</v>
      </c>
    </row>
    <row r="1601" spans="1:19" x14ac:dyDescent="0.2">
      <c r="A1601" s="1" t="s">
        <v>168</v>
      </c>
      <c r="B1601" s="1" t="s">
        <v>77</v>
      </c>
      <c r="C1601" s="1" t="str">
        <f ca="1">VLOOKUP(RANDBETWEEN(1,13),Tablas!$N$7:$O$19,2,0)</f>
        <v>EXCAVADORA</v>
      </c>
      <c r="E1601" s="1" t="s">
        <v>18</v>
      </c>
      <c r="F1601" s="1">
        <v>201</v>
      </c>
      <c r="G1601" s="1" t="s">
        <v>55</v>
      </c>
      <c r="H1601" s="1">
        <v>1911</v>
      </c>
      <c r="I1601" s="2">
        <f t="shared" ca="1" si="24"/>
        <v>43608</v>
      </c>
      <c r="J1601" s="1" t="str">
        <f ca="1">IFERROR(IF(YEAR(Tabla1[[#This Row],[FECHA EJEC.]])&gt;0,"CONFORME","STANDBY"),"PENDIENTE")</f>
        <v>CONFORME</v>
      </c>
      <c r="K1601" s="2">
        <f ca="1">IF(VLOOKUP(RANDBETWEEN(1,20),Tablas!$Q$6:$R$25,2,0)=0,"",Tabla1[[#This Row],[FECHA PROG.]]+VLOOKUP(RANDBETWEEN(1,20),Tablas!$Q$6:$R$25,2,0))</f>
        <v>43609</v>
      </c>
      <c r="L1601" s="7">
        <f ca="1">IF(Tabla1[[#This Row],[FECHA EJEC.]]="","",TIME(RANDBETWEEN(9,15),RANDBETWEEN(10,40),0))</f>
        <v>0.64375000000000004</v>
      </c>
      <c r="M1601" s="7">
        <f ca="1">IF(Tabla1[[#This Row],[FECHA EJEC.]]="","",Tabla1[[#This Row],[HORA INICIO]]+TIME(RANDBETWEEN(1,4),RANDBETWEEN(10,30),0))</f>
        <v>0.7861111111111112</v>
      </c>
      <c r="N1601" s="8">
        <f ca="1">IF(Tabla1[[#This Row],[FECHA EJEC.]]="","",HOUR(Tabla1[[#This Row],[HORA TERMINO]]-Tabla1[[#This Row],[HORA INICIO]])+MINUTE(Tabla1[[#This Row],[HORA TERMINO]]-Tabla1[[#This Row],[HORA INICIO]])/60)</f>
        <v>3.4166666666666665</v>
      </c>
      <c r="O1601" s="1" t="str">
        <f ca="1">IF(AND(K1601=I1601,J1601="CONFORME"),"FECHA CUMPLIDA",IF(J1601="STAND BY","STAND BY",IF(J1601=""," ",IF(Tabla1[[#This Row],[FECHA EJEC.]]="","PENDIENTE",CONCATENATE("RETRASO DE ",(K1601-I1601)," DIAS")))))</f>
        <v>RETRASO DE 1 DIAS</v>
      </c>
      <c r="P1601" s="2" t="str">
        <f ca="1">VLOOKUP(MONTH(Tabla1[[#This Row],[FECHA PROG.]]),Tabla2[],2,0)</f>
        <v>May</v>
      </c>
      <c r="Q1601" s="1">
        <f ca="1">YEAR(Tabla1[[#This Row],[FECHA PROG.]])</f>
        <v>2019</v>
      </c>
      <c r="R1601" s="8">
        <f ca="1">360-SUMIFS(Tabla1[HORAS],Tabla1[MÁQUINA],Tabla1[[#This Row],[MÁQUINA]],Tabla1[AÑO],Tabla1[[#This Row],[AÑO]],Tabla1[MES],Tabla1[[#This Row],[MES]])</f>
        <v>356.58333333333331</v>
      </c>
      <c r="S1601" s="17">
        <f ca="1">Tabla1[[#This Row],[HORAS DISPONIBLES]]/360</f>
        <v>0.99050925925925926</v>
      </c>
    </row>
    <row r="1602" spans="1:19" x14ac:dyDescent="0.2">
      <c r="A1602" s="1" t="s">
        <v>169</v>
      </c>
      <c r="B1602" s="1" t="s">
        <v>78</v>
      </c>
      <c r="C1602" s="1" t="str">
        <f ca="1">VLOOKUP(RANDBETWEEN(1,13),Tablas!$N$7:$O$19,2,0)</f>
        <v>LAS VOLQUETAS</v>
      </c>
      <c r="E1602" s="1" t="s">
        <v>18</v>
      </c>
      <c r="F1602" s="1">
        <v>201</v>
      </c>
      <c r="G1602" s="1" t="s">
        <v>55</v>
      </c>
      <c r="H1602" s="1">
        <v>1911</v>
      </c>
      <c r="I1602" s="2">
        <f t="shared" ref="I1602:I1658" ca="1" si="25">RANDBETWEEN(43101,43616)</f>
        <v>43552</v>
      </c>
      <c r="J1602" s="1" t="str">
        <f ca="1">IFERROR(IF(YEAR(Tabla1[[#This Row],[FECHA EJEC.]])&gt;0,"CONFORME","STANDBY"),"PENDIENTE")</f>
        <v>CONFORME</v>
      </c>
      <c r="K1602" s="2">
        <f ca="1">IF(VLOOKUP(RANDBETWEEN(1,20),Tablas!$Q$6:$R$25,2,0)=0,"",Tabla1[[#This Row],[FECHA PROG.]]+VLOOKUP(RANDBETWEEN(1,20),Tablas!$Q$6:$R$25,2,0))</f>
        <v>43555</v>
      </c>
      <c r="L1602" s="7">
        <f ca="1">IF(Tabla1[[#This Row],[FECHA EJEC.]]="","",TIME(RANDBETWEEN(9,15),RANDBETWEEN(10,40),0))</f>
        <v>0.48333333333333334</v>
      </c>
      <c r="M1602" s="7">
        <f ca="1">IF(Tabla1[[#This Row],[FECHA EJEC.]]="","",Tabla1[[#This Row],[HORA INICIO]]+TIME(RANDBETWEEN(1,4),RANDBETWEEN(10,30),0))</f>
        <v>0.53541666666666665</v>
      </c>
      <c r="N1602" s="8">
        <f ca="1">IF(Tabla1[[#This Row],[FECHA EJEC.]]="","",HOUR(Tabla1[[#This Row],[HORA TERMINO]]-Tabla1[[#This Row],[HORA INICIO]])+MINUTE(Tabla1[[#This Row],[HORA TERMINO]]-Tabla1[[#This Row],[HORA INICIO]])/60)</f>
        <v>1.25</v>
      </c>
      <c r="O1602" s="1" t="str">
        <f ca="1">IF(AND(K1602=I1602,J1602="CONFORME"),"FECHA CUMPLIDA",IF(J1602="STAND BY","STAND BY",IF(J1602=""," ",IF(Tabla1[[#This Row],[FECHA EJEC.]]="","PENDIENTE",CONCATENATE("RETRASO DE ",(K1602-I1602)," DIAS")))))</f>
        <v>RETRASO DE 3 DIAS</v>
      </c>
      <c r="P1602" s="2" t="str">
        <f ca="1">VLOOKUP(MONTH(Tabla1[[#This Row],[FECHA PROG.]]),Tabla2[],2,0)</f>
        <v>Mar</v>
      </c>
      <c r="Q1602" s="1">
        <f ca="1">YEAR(Tabla1[[#This Row],[FECHA PROG.]])</f>
        <v>2019</v>
      </c>
      <c r="R1602" s="8">
        <f ca="1">360-SUMIFS(Tabla1[HORAS],Tabla1[MÁQUINA],Tabla1[[#This Row],[MÁQUINA]],Tabla1[AÑO],Tabla1[[#This Row],[AÑO]],Tabla1[MES],Tabla1[[#This Row],[MES]])</f>
        <v>358.75</v>
      </c>
      <c r="S1602" s="17">
        <f ca="1">Tabla1[[#This Row],[HORAS DISPONIBLES]]/360</f>
        <v>0.99652777777777779</v>
      </c>
    </row>
    <row r="1603" spans="1:19" x14ac:dyDescent="0.2">
      <c r="A1603" s="1" t="s">
        <v>135</v>
      </c>
      <c r="B1603" s="1" t="s">
        <v>16</v>
      </c>
      <c r="C1603" s="1" t="str">
        <f ca="1">VLOOKUP(RANDBETWEEN(1,13),Tablas!$N$7:$O$19,2,0)</f>
        <v>DRAGALINA</v>
      </c>
      <c r="D1603" s="1" t="s">
        <v>12</v>
      </c>
      <c r="E1603" s="1" t="s">
        <v>13</v>
      </c>
      <c r="F1603" s="1">
        <v>107</v>
      </c>
      <c r="G1603" s="1" t="s">
        <v>14</v>
      </c>
      <c r="H1603" s="1">
        <v>1420</v>
      </c>
      <c r="I1603" s="2">
        <f t="shared" ca="1" si="25"/>
        <v>43528</v>
      </c>
      <c r="J1603" s="1" t="str">
        <f ca="1">IFERROR(IF(YEAR(Tabla1[[#This Row],[FECHA EJEC.]])&gt;0,"CONFORME","STANDBY"),"PENDIENTE")</f>
        <v>CONFORME</v>
      </c>
      <c r="K1603" s="2">
        <f ca="1">IF(VLOOKUP(RANDBETWEEN(1,20),Tablas!$Q$6:$R$25,2,0)=0,"",Tabla1[[#This Row],[FECHA PROG.]]+VLOOKUP(RANDBETWEEN(1,20),Tablas!$Q$6:$R$25,2,0))</f>
        <v>43528</v>
      </c>
      <c r="L1603" s="7">
        <f ca="1">IF(Tabla1[[#This Row],[FECHA EJEC.]]="","",TIME(RANDBETWEEN(9,15),RANDBETWEEN(10,40),0))</f>
        <v>0.47013888888888888</v>
      </c>
      <c r="M1603" s="7">
        <f ca="1">IF(Tabla1[[#This Row],[FECHA EJEC.]]="","",Tabla1[[#This Row],[HORA INICIO]]+TIME(RANDBETWEEN(1,4),RANDBETWEEN(10,30),0))</f>
        <v>0.56944444444444442</v>
      </c>
      <c r="N1603" s="8">
        <f ca="1">IF(Tabla1[[#This Row],[FECHA EJEC.]]="","",HOUR(Tabla1[[#This Row],[HORA TERMINO]]-Tabla1[[#This Row],[HORA INICIO]])+MINUTE(Tabla1[[#This Row],[HORA TERMINO]]-Tabla1[[#This Row],[HORA INICIO]])/60)</f>
        <v>2.3833333333333333</v>
      </c>
      <c r="O1603" s="1" t="str">
        <f ca="1">IF(AND(K1603=I1603,J1603="CONFORME"),"FECHA CUMPLIDA",IF(J1603="STAND BY","STAND BY",IF(J1603=""," ",IF(Tabla1[[#This Row],[FECHA EJEC.]]="","PENDIENTE",CONCATENATE("RETRASO DE ",(K1603-I1603)," DIAS")))))</f>
        <v>FECHA CUMPLIDA</v>
      </c>
      <c r="P1603" s="2" t="str">
        <f ca="1">VLOOKUP(MONTH(Tabla1[[#This Row],[FECHA PROG.]]),Tabla2[],2,0)</f>
        <v>Mar</v>
      </c>
      <c r="Q1603" s="1">
        <f ca="1">YEAR(Tabla1[[#This Row],[FECHA PROG.]])</f>
        <v>2019</v>
      </c>
      <c r="R1603" s="8">
        <f ca="1">360-SUMIFS(Tabla1[HORAS],Tabla1[MÁQUINA],Tabla1[[#This Row],[MÁQUINA]],Tabla1[AÑO],Tabla1[[#This Row],[AÑO]],Tabla1[MES],Tabla1[[#This Row],[MES]])</f>
        <v>357.61666666666667</v>
      </c>
      <c r="S1603" s="17">
        <f ca="1">Tabla1[[#This Row],[HORAS DISPONIBLES]]/360</f>
        <v>0.99337962962962967</v>
      </c>
    </row>
    <row r="1604" spans="1:19" x14ac:dyDescent="0.2">
      <c r="A1604" s="1" t="s">
        <v>135</v>
      </c>
      <c r="B1604" s="1" t="s">
        <v>16</v>
      </c>
      <c r="C1604" s="1" t="str">
        <f ca="1">VLOOKUP(RANDBETWEEN(1,13),Tablas!$N$7:$O$19,2,0)</f>
        <v>PAVIMENTADORA</v>
      </c>
      <c r="D1604" s="1" t="s">
        <v>12</v>
      </c>
      <c r="E1604" s="1" t="s">
        <v>18</v>
      </c>
      <c r="F1604" s="1">
        <v>107</v>
      </c>
      <c r="G1604" s="1" t="s">
        <v>14</v>
      </c>
      <c r="H1604" s="1">
        <v>1420</v>
      </c>
      <c r="I1604" s="2">
        <f t="shared" ca="1" si="25"/>
        <v>43430</v>
      </c>
      <c r="J1604" s="1" t="str">
        <f ca="1">IFERROR(IF(YEAR(Tabla1[[#This Row],[FECHA EJEC.]])&gt;0,"CONFORME","STANDBY"),"PENDIENTE")</f>
        <v>CONFORME</v>
      </c>
      <c r="K1604" s="2">
        <f ca="1">IF(VLOOKUP(RANDBETWEEN(1,20),Tablas!$Q$6:$R$25,2,0)=0,"",Tabla1[[#This Row],[FECHA PROG.]]+VLOOKUP(RANDBETWEEN(1,20),Tablas!$Q$6:$R$25,2,0))</f>
        <v>43433</v>
      </c>
      <c r="L1604" s="7">
        <f ca="1">IF(Tabla1[[#This Row],[FECHA EJEC.]]="","",TIME(RANDBETWEEN(9,15),RANDBETWEEN(10,40),0))</f>
        <v>0.65208333333333335</v>
      </c>
      <c r="M1604" s="7">
        <f ca="1">IF(Tabla1[[#This Row],[FECHA EJEC.]]="","",Tabla1[[#This Row],[HORA INICIO]]+TIME(RANDBETWEEN(1,4),RANDBETWEEN(10,30),0))</f>
        <v>0.75555555555555554</v>
      </c>
      <c r="N1604" s="8">
        <f ca="1">IF(Tabla1[[#This Row],[FECHA EJEC.]]="","",HOUR(Tabla1[[#This Row],[HORA TERMINO]]-Tabla1[[#This Row],[HORA INICIO]])+MINUTE(Tabla1[[#This Row],[HORA TERMINO]]-Tabla1[[#This Row],[HORA INICIO]])/60)</f>
        <v>2.4833333333333334</v>
      </c>
      <c r="O1604" s="1" t="str">
        <f ca="1">IF(AND(K1604=I1604,J1604="CONFORME"),"FECHA CUMPLIDA",IF(J1604="STAND BY","STAND BY",IF(J1604=""," ",IF(Tabla1[[#This Row],[FECHA EJEC.]]="","PENDIENTE",CONCATENATE("RETRASO DE ",(K1604-I1604)," DIAS")))))</f>
        <v>RETRASO DE 3 DIAS</v>
      </c>
      <c r="P1604" s="2" t="str">
        <f ca="1">VLOOKUP(MONTH(Tabla1[[#This Row],[FECHA PROG.]]),Tabla2[],2,0)</f>
        <v>Nov</v>
      </c>
      <c r="Q1604" s="1">
        <f ca="1">YEAR(Tabla1[[#This Row],[FECHA PROG.]])</f>
        <v>2018</v>
      </c>
      <c r="R1604" s="8">
        <f ca="1">360-SUMIFS(Tabla1[HORAS],Tabla1[MÁQUINA],Tabla1[[#This Row],[MÁQUINA]],Tabla1[AÑO],Tabla1[[#This Row],[AÑO]],Tabla1[MES],Tabla1[[#This Row],[MES]])</f>
        <v>348.3</v>
      </c>
      <c r="S1604" s="17">
        <f ca="1">Tabla1[[#This Row],[HORAS DISPONIBLES]]/360</f>
        <v>0.96750000000000003</v>
      </c>
    </row>
    <row r="1605" spans="1:19" x14ac:dyDescent="0.2">
      <c r="A1605" s="1" t="s">
        <v>188</v>
      </c>
      <c r="B1605" s="1" t="s">
        <v>35</v>
      </c>
      <c r="C1605" s="1" t="str">
        <f ca="1">VLOOKUP(RANDBETWEEN(1,13),Tablas!$N$7:$O$19,2,0)</f>
        <v>CISTERNAS DE AGUA</v>
      </c>
      <c r="D1605" s="1" t="s">
        <v>12</v>
      </c>
      <c r="E1605" s="1" t="s">
        <v>13</v>
      </c>
      <c r="F1605" s="1">
        <v>106</v>
      </c>
      <c r="G1605" s="1" t="s">
        <v>14</v>
      </c>
      <c r="H1605" s="1">
        <v>1420</v>
      </c>
      <c r="I1605" s="2">
        <f t="shared" ca="1" si="25"/>
        <v>43466</v>
      </c>
      <c r="J1605" s="1" t="str">
        <f ca="1">IFERROR(IF(YEAR(Tabla1[[#This Row],[FECHA EJEC.]])&gt;0,"CONFORME","STANDBY"),"PENDIENTE")</f>
        <v>PENDIENTE</v>
      </c>
      <c r="K1605" s="2" t="str">
        <f ca="1">IF(VLOOKUP(RANDBETWEEN(1,20),Tablas!$Q$6:$R$25,2,0)=0,"",Tabla1[[#This Row],[FECHA PROG.]]+VLOOKUP(RANDBETWEEN(1,20),Tablas!$Q$6:$R$25,2,0))</f>
        <v/>
      </c>
      <c r="L1605" s="7" t="str">
        <f ca="1">IF(Tabla1[[#This Row],[FECHA EJEC.]]="","",TIME(RANDBETWEEN(9,15),RANDBETWEEN(10,40),0))</f>
        <v/>
      </c>
      <c r="M1605" s="7" t="str">
        <f ca="1">IF(Tabla1[[#This Row],[FECHA EJEC.]]="","",Tabla1[[#This Row],[HORA INICIO]]+TIME(RANDBETWEEN(1,4),RANDBETWEEN(10,30),0))</f>
        <v/>
      </c>
      <c r="N1605" s="8" t="str">
        <f ca="1">IF(Tabla1[[#This Row],[FECHA EJEC.]]="","",HOUR(Tabla1[[#This Row],[HORA TERMINO]]-Tabla1[[#This Row],[HORA INICIO]])+MINUTE(Tabla1[[#This Row],[HORA TERMINO]]-Tabla1[[#This Row],[HORA INICIO]])/60)</f>
        <v/>
      </c>
      <c r="O1605" s="1" t="str">
        <f ca="1">IF(AND(K1605=I1605,J1605="CONFORME"),"FECHA CUMPLIDA",IF(J1605="STAND BY","STAND BY",IF(J1605=""," ",IF(Tabla1[[#This Row],[FECHA EJEC.]]="","PENDIENTE",CONCATENATE("RETRASO DE ",(K1605-I1605)," DIAS")))))</f>
        <v>PENDIENTE</v>
      </c>
      <c r="P1605" s="2" t="str">
        <f ca="1">VLOOKUP(MONTH(Tabla1[[#This Row],[FECHA PROG.]]),Tabla2[],2,0)</f>
        <v>Ene</v>
      </c>
      <c r="Q1605" s="1">
        <f ca="1">YEAR(Tabla1[[#This Row],[FECHA PROG.]])</f>
        <v>2019</v>
      </c>
      <c r="R1605" s="8">
        <f ca="1">360-SUMIFS(Tabla1[HORAS],Tabla1[MÁQUINA],Tabla1[[#This Row],[MÁQUINA]],Tabla1[AÑO],Tabla1[[#This Row],[AÑO]],Tabla1[MES],Tabla1[[#This Row],[MES]])</f>
        <v>354.35</v>
      </c>
      <c r="S1605" s="17">
        <f ca="1">Tabla1[[#This Row],[HORAS DISPONIBLES]]/360</f>
        <v>0.98430555555555566</v>
      </c>
    </row>
    <row r="1606" spans="1:19" x14ac:dyDescent="0.2">
      <c r="A1606" s="1" t="s">
        <v>188</v>
      </c>
      <c r="B1606" s="1" t="s">
        <v>35</v>
      </c>
      <c r="C1606" s="1" t="str">
        <f ca="1">VLOOKUP(RANDBETWEEN(1,13),Tablas!$N$7:$O$19,2,0)</f>
        <v>RETROEXCAVADORA</v>
      </c>
      <c r="D1606" s="1" t="s">
        <v>12</v>
      </c>
      <c r="E1606" s="1" t="s">
        <v>18</v>
      </c>
      <c r="F1606" s="1">
        <v>106</v>
      </c>
      <c r="G1606" s="1" t="s">
        <v>55</v>
      </c>
      <c r="H1606" s="1">
        <v>1911</v>
      </c>
      <c r="I1606" s="2">
        <f t="shared" ca="1" si="25"/>
        <v>43234</v>
      </c>
      <c r="J1606" s="1" t="str">
        <f ca="1">IFERROR(IF(YEAR(Tabla1[[#This Row],[FECHA EJEC.]])&gt;0,"CONFORME","STANDBY"),"PENDIENTE")</f>
        <v>CONFORME</v>
      </c>
      <c r="K1606" s="2">
        <f ca="1">IF(VLOOKUP(RANDBETWEEN(1,20),Tablas!$Q$6:$R$25,2,0)=0,"",Tabla1[[#This Row],[FECHA PROG.]]+VLOOKUP(RANDBETWEEN(1,20),Tablas!$Q$6:$R$25,2,0))</f>
        <v>43236</v>
      </c>
      <c r="L1606" s="7">
        <f ca="1">IF(Tabla1[[#This Row],[FECHA EJEC.]]="","",TIME(RANDBETWEEN(9,15),RANDBETWEEN(10,40),0))</f>
        <v>0.52013888888888893</v>
      </c>
      <c r="M1606" s="7">
        <f ca="1">IF(Tabla1[[#This Row],[FECHA EJEC.]]="","",Tabla1[[#This Row],[HORA INICIO]]+TIME(RANDBETWEEN(1,4),RANDBETWEEN(10,30),0))</f>
        <v>0.66180555555555554</v>
      </c>
      <c r="N1606" s="8">
        <f ca="1">IF(Tabla1[[#This Row],[FECHA EJEC.]]="","",HOUR(Tabla1[[#This Row],[HORA TERMINO]]-Tabla1[[#This Row],[HORA INICIO]])+MINUTE(Tabla1[[#This Row],[HORA TERMINO]]-Tabla1[[#This Row],[HORA INICIO]])/60)</f>
        <v>3.4</v>
      </c>
      <c r="O1606" s="1" t="str">
        <f ca="1">IF(AND(K1606=I1606,J1606="CONFORME"),"FECHA CUMPLIDA",IF(J1606="STAND BY","STAND BY",IF(J1606=""," ",IF(Tabla1[[#This Row],[FECHA EJEC.]]="","PENDIENTE",CONCATENATE("RETRASO DE ",(K1606-I1606)," DIAS")))))</f>
        <v>RETRASO DE 2 DIAS</v>
      </c>
      <c r="P1606" s="2" t="str">
        <f ca="1">VLOOKUP(MONTH(Tabla1[[#This Row],[FECHA PROG.]]),Tabla2[],2,0)</f>
        <v>May</v>
      </c>
      <c r="Q1606" s="1">
        <f ca="1">YEAR(Tabla1[[#This Row],[FECHA PROG.]])</f>
        <v>2018</v>
      </c>
      <c r="R1606" s="8">
        <f ca="1">360-SUMIFS(Tabla1[HORAS],Tabla1[MÁQUINA],Tabla1[[#This Row],[MÁQUINA]],Tabla1[AÑO],Tabla1[[#This Row],[AÑO]],Tabla1[MES],Tabla1[[#This Row],[MES]])</f>
        <v>334.56666666666666</v>
      </c>
      <c r="S1606" s="17">
        <f ca="1">Tabla1[[#This Row],[HORAS DISPONIBLES]]/360</f>
        <v>0.92935185185185187</v>
      </c>
    </row>
    <row r="1607" spans="1:19" x14ac:dyDescent="0.2">
      <c r="A1607" s="1" t="s">
        <v>145</v>
      </c>
      <c r="B1607" s="1" t="s">
        <v>39</v>
      </c>
      <c r="C1607" s="1" t="str">
        <f ca="1">VLOOKUP(RANDBETWEEN(1,13),Tablas!$N$7:$O$19,2,0)</f>
        <v>MOTONIVELADORA</v>
      </c>
      <c r="D1607" s="1" t="s">
        <v>12</v>
      </c>
      <c r="E1607" s="1" t="s">
        <v>21</v>
      </c>
      <c r="F1607" s="1">
        <v>107</v>
      </c>
      <c r="G1607" s="1" t="s">
        <v>14</v>
      </c>
      <c r="H1607" s="1">
        <v>2171</v>
      </c>
      <c r="I1607" s="2">
        <f t="shared" ca="1" si="25"/>
        <v>43547</v>
      </c>
      <c r="J1607" s="1" t="str">
        <f ca="1">IFERROR(IF(YEAR(Tabla1[[#This Row],[FECHA EJEC.]])&gt;0,"CONFORME","STANDBY"),"PENDIENTE")</f>
        <v>CONFORME</v>
      </c>
      <c r="K1607" s="2">
        <f ca="1">IF(VLOOKUP(RANDBETWEEN(1,20),Tablas!$Q$6:$R$25,2,0)=0,"",Tabla1[[#This Row],[FECHA PROG.]]+VLOOKUP(RANDBETWEEN(1,20),Tablas!$Q$6:$R$25,2,0))</f>
        <v>43548</v>
      </c>
      <c r="L1607" s="7">
        <f ca="1">IF(Tabla1[[#This Row],[FECHA EJEC.]]="","",TIME(RANDBETWEEN(9,15),RANDBETWEEN(10,40),0))</f>
        <v>0.39374999999999999</v>
      </c>
      <c r="M1607" s="7">
        <f ca="1">IF(Tabla1[[#This Row],[FECHA EJEC.]]="","",Tabla1[[#This Row],[HORA INICIO]]+TIME(RANDBETWEEN(1,4),RANDBETWEEN(10,30),0))</f>
        <v>0.44930555555555551</v>
      </c>
      <c r="N1607" s="8">
        <f ca="1">IF(Tabla1[[#This Row],[FECHA EJEC.]]="","",HOUR(Tabla1[[#This Row],[HORA TERMINO]]-Tabla1[[#This Row],[HORA INICIO]])+MINUTE(Tabla1[[#This Row],[HORA TERMINO]]-Tabla1[[#This Row],[HORA INICIO]])/60)</f>
        <v>1.3333333333333333</v>
      </c>
      <c r="O1607" s="1" t="str">
        <f ca="1">IF(AND(K1607=I1607,J1607="CONFORME"),"FECHA CUMPLIDA",IF(J1607="STAND BY","STAND BY",IF(J1607=""," ",IF(Tabla1[[#This Row],[FECHA EJEC.]]="","PENDIENTE",CONCATENATE("RETRASO DE ",(K1607-I1607)," DIAS")))))</f>
        <v>RETRASO DE 1 DIAS</v>
      </c>
      <c r="P1607" s="2" t="str">
        <f ca="1">VLOOKUP(MONTH(Tabla1[[#This Row],[FECHA PROG.]]),Tabla2[],2,0)</f>
        <v>Mar</v>
      </c>
      <c r="Q1607" s="1">
        <f ca="1">YEAR(Tabla1[[#This Row],[FECHA PROG.]])</f>
        <v>2019</v>
      </c>
      <c r="R1607" s="8">
        <f ca="1">360-SUMIFS(Tabla1[HORAS],Tabla1[MÁQUINA],Tabla1[[#This Row],[MÁQUINA]],Tabla1[AÑO],Tabla1[[#This Row],[AÑO]],Tabla1[MES],Tabla1[[#This Row],[MES]])</f>
        <v>355.06666666666666</v>
      </c>
      <c r="S1607" s="17">
        <f ca="1">Tabla1[[#This Row],[HORAS DISPONIBLES]]/360</f>
        <v>0.98629629629629634</v>
      </c>
    </row>
    <row r="1608" spans="1:19" x14ac:dyDescent="0.2">
      <c r="A1608" s="1" t="s">
        <v>146</v>
      </c>
      <c r="B1608" s="1" t="s">
        <v>40</v>
      </c>
      <c r="C1608" s="1" t="str">
        <f ca="1">VLOOKUP(RANDBETWEEN(1,13),Tablas!$N$7:$O$19,2,0)</f>
        <v>MOTOTRAILLA</v>
      </c>
      <c r="D1608" s="1" t="s">
        <v>12</v>
      </c>
      <c r="E1608" s="1" t="s">
        <v>24</v>
      </c>
      <c r="F1608" s="1">
        <v>201</v>
      </c>
      <c r="G1608" s="1" t="s">
        <v>25</v>
      </c>
      <c r="H1608" s="1">
        <v>1168</v>
      </c>
      <c r="I1608" s="2">
        <f t="shared" ca="1" si="25"/>
        <v>43526</v>
      </c>
      <c r="J1608" s="1" t="str">
        <f ca="1">IFERROR(IF(YEAR(Tabla1[[#This Row],[FECHA EJEC.]])&gt;0,"CONFORME","STANDBY"),"PENDIENTE")</f>
        <v>CONFORME</v>
      </c>
      <c r="K1608" s="2">
        <f ca="1">IF(VLOOKUP(RANDBETWEEN(1,20),Tablas!$Q$6:$R$25,2,0)=0,"",Tabla1[[#This Row],[FECHA PROG.]]+VLOOKUP(RANDBETWEEN(1,20),Tablas!$Q$6:$R$25,2,0))</f>
        <v>43527</v>
      </c>
      <c r="L1608" s="7">
        <f ca="1">IF(Tabla1[[#This Row],[FECHA EJEC.]]="","",TIME(RANDBETWEEN(9,15),RANDBETWEEN(10,40),0))</f>
        <v>0.65</v>
      </c>
      <c r="M1608" s="7">
        <f ca="1">IF(Tabla1[[#This Row],[FECHA EJEC.]]="","",Tabla1[[#This Row],[HORA INICIO]]+TIME(RANDBETWEEN(1,4),RANDBETWEEN(10,30),0))</f>
        <v>0.79027777777777786</v>
      </c>
      <c r="N1608" s="8">
        <f ca="1">IF(Tabla1[[#This Row],[FECHA EJEC.]]="","",HOUR(Tabla1[[#This Row],[HORA TERMINO]]-Tabla1[[#This Row],[HORA INICIO]])+MINUTE(Tabla1[[#This Row],[HORA TERMINO]]-Tabla1[[#This Row],[HORA INICIO]])/60)</f>
        <v>3.3666666666666667</v>
      </c>
      <c r="O1608" s="1" t="str">
        <f ca="1">IF(AND(K1608=I1608,J1608="CONFORME"),"FECHA CUMPLIDA",IF(J1608="STAND BY","STAND BY",IF(J1608=""," ",IF(Tabla1[[#This Row],[FECHA EJEC.]]="","PENDIENTE",CONCATENATE("RETRASO DE ",(K1608-I1608)," DIAS")))))</f>
        <v>RETRASO DE 1 DIAS</v>
      </c>
      <c r="P1608" s="2" t="str">
        <f ca="1">VLOOKUP(MONTH(Tabla1[[#This Row],[FECHA PROG.]]),Tabla2[],2,0)</f>
        <v>Mar</v>
      </c>
      <c r="Q1608" s="1">
        <f ca="1">YEAR(Tabla1[[#This Row],[FECHA PROG.]])</f>
        <v>2019</v>
      </c>
      <c r="R1608" s="8">
        <f ca="1">360-SUMIFS(Tabla1[HORAS],Tabla1[MÁQUINA],Tabla1[[#This Row],[MÁQUINA]],Tabla1[AÑO],Tabla1[[#This Row],[AÑO]],Tabla1[MES],Tabla1[[#This Row],[MES]])</f>
        <v>356.63333333333333</v>
      </c>
      <c r="S1608" s="17">
        <f ca="1">Tabla1[[#This Row],[HORAS DISPONIBLES]]/360</f>
        <v>0.99064814814814817</v>
      </c>
    </row>
    <row r="1609" spans="1:19" x14ac:dyDescent="0.2">
      <c r="A1609" s="1" t="s">
        <v>151</v>
      </c>
      <c r="B1609" s="1" t="s">
        <v>49</v>
      </c>
      <c r="C1609" s="1" t="str">
        <f ca="1">VLOOKUP(RANDBETWEEN(1,13),Tablas!$N$7:$O$19,2,0)</f>
        <v>CARGADORA</v>
      </c>
      <c r="D1609" s="1" t="s">
        <v>12</v>
      </c>
      <c r="E1609" s="1" t="s">
        <v>13</v>
      </c>
      <c r="F1609" s="1">
        <v>107</v>
      </c>
      <c r="G1609" s="1" t="s">
        <v>14</v>
      </c>
      <c r="H1609" s="1">
        <v>1420</v>
      </c>
      <c r="I1609" s="2">
        <f t="shared" ca="1" si="25"/>
        <v>43211</v>
      </c>
      <c r="J1609" s="1" t="str">
        <f ca="1">IFERROR(IF(YEAR(Tabla1[[#This Row],[FECHA EJEC.]])&gt;0,"CONFORME","STANDBY"),"PENDIENTE")</f>
        <v>CONFORME</v>
      </c>
      <c r="K1609" s="2">
        <f ca="1">IF(VLOOKUP(RANDBETWEEN(1,20),Tablas!$Q$6:$R$25,2,0)=0,"",Tabla1[[#This Row],[FECHA PROG.]]+VLOOKUP(RANDBETWEEN(1,20),Tablas!$Q$6:$R$25,2,0))</f>
        <v>43212</v>
      </c>
      <c r="L1609" s="7">
        <f ca="1">IF(Tabla1[[#This Row],[FECHA EJEC.]]="","",TIME(RANDBETWEEN(9,15),RANDBETWEEN(10,40),0))</f>
        <v>0.64722222222222225</v>
      </c>
      <c r="M1609" s="7">
        <f ca="1">IF(Tabla1[[#This Row],[FECHA EJEC.]]="","",Tabla1[[#This Row],[HORA INICIO]]+TIME(RANDBETWEEN(1,4),RANDBETWEEN(10,30),0))</f>
        <v>0.82430555555555562</v>
      </c>
      <c r="N1609" s="8">
        <f ca="1">IF(Tabla1[[#This Row],[FECHA EJEC.]]="","",HOUR(Tabla1[[#This Row],[HORA TERMINO]]-Tabla1[[#This Row],[HORA INICIO]])+MINUTE(Tabla1[[#This Row],[HORA TERMINO]]-Tabla1[[#This Row],[HORA INICIO]])/60)</f>
        <v>4.25</v>
      </c>
      <c r="O1609" s="1" t="str">
        <f ca="1">IF(AND(K1609=I1609,J1609="CONFORME"),"FECHA CUMPLIDA",IF(J1609="STAND BY","STAND BY",IF(J1609=""," ",IF(Tabla1[[#This Row],[FECHA EJEC.]]="","PENDIENTE",CONCATENATE("RETRASO DE ",(K1609-I1609)," DIAS")))))</f>
        <v>RETRASO DE 1 DIAS</v>
      </c>
      <c r="P1609" s="2" t="str">
        <f ca="1">VLOOKUP(MONTH(Tabla1[[#This Row],[FECHA PROG.]]),Tabla2[],2,0)</f>
        <v>Abr</v>
      </c>
      <c r="Q1609" s="1">
        <f ca="1">YEAR(Tabla1[[#This Row],[FECHA PROG.]])</f>
        <v>2018</v>
      </c>
      <c r="R1609" s="8">
        <f ca="1">360-SUMIFS(Tabla1[HORAS],Tabla1[MÁQUINA],Tabla1[[#This Row],[MÁQUINA]],Tabla1[AÑO],Tabla1[[#This Row],[AÑO]],Tabla1[MES],Tabla1[[#This Row],[MES]])</f>
        <v>342.7833333333333</v>
      </c>
      <c r="S1609" s="17">
        <f ca="1">Tabla1[[#This Row],[HORAS DISPONIBLES]]/360</f>
        <v>0.95217592592592581</v>
      </c>
    </row>
    <row r="1610" spans="1:19" x14ac:dyDescent="0.2">
      <c r="A1610" s="1" t="s">
        <v>153</v>
      </c>
      <c r="B1610" s="1" t="s">
        <v>57</v>
      </c>
      <c r="C1610" s="1" t="str">
        <f ca="1">VLOOKUP(RANDBETWEEN(1,13),Tablas!$N$7:$O$19,2,0)</f>
        <v>RETROEXCAVADORA</v>
      </c>
      <c r="E1610" s="1" t="s">
        <v>21</v>
      </c>
      <c r="F1610" s="1">
        <v>107</v>
      </c>
      <c r="G1610" s="1" t="s">
        <v>106</v>
      </c>
      <c r="H1610" s="1">
        <v>2171</v>
      </c>
      <c r="I1610" s="2">
        <f t="shared" ca="1" si="25"/>
        <v>43355</v>
      </c>
      <c r="J1610" s="1" t="str">
        <f ca="1">IFERROR(IF(YEAR(Tabla1[[#This Row],[FECHA EJEC.]])&gt;0,"CONFORME","STANDBY"),"PENDIENTE")</f>
        <v>PENDIENTE</v>
      </c>
      <c r="K1610" s="2" t="str">
        <f ca="1">IF(VLOOKUP(RANDBETWEEN(1,20),Tablas!$Q$6:$R$25,2,0)=0,"",Tabla1[[#This Row],[FECHA PROG.]]+VLOOKUP(RANDBETWEEN(1,20),Tablas!$Q$6:$R$25,2,0))</f>
        <v/>
      </c>
      <c r="L1610" s="7" t="str">
        <f ca="1">IF(Tabla1[[#This Row],[FECHA EJEC.]]="","",TIME(RANDBETWEEN(9,15),RANDBETWEEN(10,40),0))</f>
        <v/>
      </c>
      <c r="M1610" s="7" t="str">
        <f ca="1">IF(Tabla1[[#This Row],[FECHA EJEC.]]="","",Tabla1[[#This Row],[HORA INICIO]]+TIME(RANDBETWEEN(1,4),RANDBETWEEN(10,30),0))</f>
        <v/>
      </c>
      <c r="N1610" s="8" t="str">
        <f ca="1">IF(Tabla1[[#This Row],[FECHA EJEC.]]="","",HOUR(Tabla1[[#This Row],[HORA TERMINO]]-Tabla1[[#This Row],[HORA INICIO]])+MINUTE(Tabla1[[#This Row],[HORA TERMINO]]-Tabla1[[#This Row],[HORA INICIO]])/60)</f>
        <v/>
      </c>
      <c r="O1610" s="1" t="str">
        <f ca="1">IF(AND(K1610=I1610,J1610="CONFORME"),"FECHA CUMPLIDA",IF(J1610="STAND BY","STAND BY",IF(J1610=""," ",IF(Tabla1[[#This Row],[FECHA EJEC.]]="","PENDIENTE",CONCATENATE("RETRASO DE ",(K1610-I1610)," DIAS")))))</f>
        <v>PENDIENTE</v>
      </c>
      <c r="P1610" s="2" t="str">
        <f ca="1">VLOOKUP(MONTH(Tabla1[[#This Row],[FECHA PROG.]]),Tabla2[],2,0)</f>
        <v>Set</v>
      </c>
      <c r="Q1610" s="1">
        <f ca="1">YEAR(Tabla1[[#This Row],[FECHA PROG.]])</f>
        <v>2018</v>
      </c>
      <c r="R1610" s="8">
        <f ca="1">360-SUMIFS(Tabla1[HORAS],Tabla1[MÁQUINA],Tabla1[[#This Row],[MÁQUINA]],Tabla1[AÑO],Tabla1[[#This Row],[AÑO]],Tabla1[MES],Tabla1[[#This Row],[MES]])</f>
        <v>360</v>
      </c>
      <c r="S1610" s="17">
        <f ca="1">Tabla1[[#This Row],[HORAS DISPONIBLES]]/360</f>
        <v>1</v>
      </c>
    </row>
    <row r="1611" spans="1:19" x14ac:dyDescent="0.2">
      <c r="A1611" s="1" t="s">
        <v>170</v>
      </c>
      <c r="B1611" s="1" t="s">
        <v>80</v>
      </c>
      <c r="C1611" s="1" t="str">
        <f ca="1">VLOOKUP(RANDBETWEEN(1,13),Tablas!$N$7:$O$19,2,0)</f>
        <v>DRAGALINA</v>
      </c>
      <c r="E1611" s="1" t="s">
        <v>18</v>
      </c>
      <c r="F1611" s="1">
        <v>201</v>
      </c>
      <c r="G1611" s="1" t="s">
        <v>55</v>
      </c>
      <c r="H1611" s="1">
        <v>1911</v>
      </c>
      <c r="I1611" s="2">
        <f t="shared" ca="1" si="25"/>
        <v>43330</v>
      </c>
      <c r="J1611" s="1" t="str">
        <f ca="1">IFERROR(IF(YEAR(Tabla1[[#This Row],[FECHA EJEC.]])&gt;0,"CONFORME","STANDBY"),"PENDIENTE")</f>
        <v>PENDIENTE</v>
      </c>
      <c r="K1611" s="2" t="str">
        <f ca="1">IF(VLOOKUP(RANDBETWEEN(1,20),Tablas!$Q$6:$R$25,2,0)=0,"",Tabla1[[#This Row],[FECHA PROG.]]+VLOOKUP(RANDBETWEEN(1,20),Tablas!$Q$6:$R$25,2,0))</f>
        <v/>
      </c>
      <c r="L1611" s="7" t="str">
        <f ca="1">IF(Tabla1[[#This Row],[FECHA EJEC.]]="","",TIME(RANDBETWEEN(9,15),RANDBETWEEN(10,40),0))</f>
        <v/>
      </c>
      <c r="M1611" s="7" t="str">
        <f ca="1">IF(Tabla1[[#This Row],[FECHA EJEC.]]="","",Tabla1[[#This Row],[HORA INICIO]]+TIME(RANDBETWEEN(1,4),RANDBETWEEN(10,30),0))</f>
        <v/>
      </c>
      <c r="N1611" s="8" t="str">
        <f ca="1">IF(Tabla1[[#This Row],[FECHA EJEC.]]="","",HOUR(Tabla1[[#This Row],[HORA TERMINO]]-Tabla1[[#This Row],[HORA INICIO]])+MINUTE(Tabla1[[#This Row],[HORA TERMINO]]-Tabla1[[#This Row],[HORA INICIO]])/60)</f>
        <v/>
      </c>
      <c r="O1611" s="1" t="str">
        <f ca="1">IF(AND(K1611=I1611,J1611="CONFORME"),"FECHA CUMPLIDA",IF(J1611="STAND BY","STAND BY",IF(J1611=""," ",IF(Tabla1[[#This Row],[FECHA EJEC.]]="","PENDIENTE",CONCATENATE("RETRASO DE ",(K1611-I1611)," DIAS")))))</f>
        <v>PENDIENTE</v>
      </c>
      <c r="P1611" s="2" t="str">
        <f ca="1">VLOOKUP(MONTH(Tabla1[[#This Row],[FECHA PROG.]]),Tabla2[],2,0)</f>
        <v>Ago</v>
      </c>
      <c r="Q1611" s="1">
        <f ca="1">YEAR(Tabla1[[#This Row],[FECHA PROG.]])</f>
        <v>2018</v>
      </c>
      <c r="R1611" s="8">
        <f ca="1">360-SUMIFS(Tabla1[HORAS],Tabla1[MÁQUINA],Tabla1[[#This Row],[MÁQUINA]],Tabla1[AÑO],Tabla1[[#This Row],[AÑO]],Tabla1[MES],Tabla1[[#This Row],[MES]])</f>
        <v>357.83333333333331</v>
      </c>
      <c r="S1611" s="17">
        <f ca="1">Tabla1[[#This Row],[HORAS DISPONIBLES]]/360</f>
        <v>0.99398148148148147</v>
      </c>
    </row>
    <row r="1612" spans="1:19" x14ac:dyDescent="0.2">
      <c r="A1612" s="1" t="s">
        <v>171</v>
      </c>
      <c r="B1612" s="1" t="s">
        <v>81</v>
      </c>
      <c r="C1612" s="1" t="str">
        <f ca="1">VLOOKUP(RANDBETWEEN(1,13),Tablas!$N$7:$O$19,2,0)</f>
        <v>MOTOTRAILLA</v>
      </c>
      <c r="E1612" s="1" t="s">
        <v>18</v>
      </c>
      <c r="F1612" s="1">
        <v>201</v>
      </c>
      <c r="G1612" s="1" t="s">
        <v>55</v>
      </c>
      <c r="H1612" s="1">
        <v>1911</v>
      </c>
      <c r="I1612" s="2">
        <f t="shared" ca="1" si="25"/>
        <v>43516</v>
      </c>
      <c r="J1612" s="1" t="str">
        <f ca="1">IFERROR(IF(YEAR(Tabla1[[#This Row],[FECHA EJEC.]])&gt;0,"CONFORME","STANDBY"),"PENDIENTE")</f>
        <v>CONFORME</v>
      </c>
      <c r="K1612" s="2">
        <f ca="1">IF(VLOOKUP(RANDBETWEEN(1,20),Tablas!$Q$6:$R$25,2,0)=0,"",Tabla1[[#This Row],[FECHA PROG.]]+VLOOKUP(RANDBETWEEN(1,20),Tablas!$Q$6:$R$25,2,0))</f>
        <v>43520</v>
      </c>
      <c r="L1612" s="7">
        <f ca="1">IF(Tabla1[[#This Row],[FECHA EJEC.]]="","",TIME(RANDBETWEEN(9,15),RANDBETWEEN(10,40),0))</f>
        <v>0.55138888888888893</v>
      </c>
      <c r="M1612" s="7">
        <f ca="1">IF(Tabla1[[#This Row],[FECHA EJEC.]]="","",Tabla1[[#This Row],[HORA INICIO]]+TIME(RANDBETWEEN(1,4),RANDBETWEEN(10,30),0))</f>
        <v>0.73333333333333339</v>
      </c>
      <c r="N1612" s="8">
        <f ca="1">IF(Tabla1[[#This Row],[FECHA EJEC.]]="","",HOUR(Tabla1[[#This Row],[HORA TERMINO]]-Tabla1[[#This Row],[HORA INICIO]])+MINUTE(Tabla1[[#This Row],[HORA TERMINO]]-Tabla1[[#This Row],[HORA INICIO]])/60)</f>
        <v>4.3666666666666663</v>
      </c>
      <c r="O1612" s="1" t="str">
        <f ca="1">IF(AND(K1612=I1612,J1612="CONFORME"),"FECHA CUMPLIDA",IF(J1612="STAND BY","STAND BY",IF(J1612=""," ",IF(Tabla1[[#This Row],[FECHA EJEC.]]="","PENDIENTE",CONCATENATE("RETRASO DE ",(K1612-I1612)," DIAS")))))</f>
        <v>RETRASO DE 4 DIAS</v>
      </c>
      <c r="P1612" s="2" t="str">
        <f ca="1">VLOOKUP(MONTH(Tabla1[[#This Row],[FECHA PROG.]]),Tabla2[],2,0)</f>
        <v>Feb</v>
      </c>
      <c r="Q1612" s="1">
        <f ca="1">YEAR(Tabla1[[#This Row],[FECHA PROG.]])</f>
        <v>2019</v>
      </c>
      <c r="R1612" s="8">
        <f ca="1">360-SUMIFS(Tabla1[HORAS],Tabla1[MÁQUINA],Tabla1[[#This Row],[MÁQUINA]],Tabla1[AÑO],Tabla1[[#This Row],[AÑO]],Tabla1[MES],Tabla1[[#This Row],[MES]])</f>
        <v>353.45</v>
      </c>
      <c r="S1612" s="17">
        <f ca="1">Tabla1[[#This Row],[HORAS DISPONIBLES]]/360</f>
        <v>0.98180555555555549</v>
      </c>
    </row>
    <row r="1613" spans="1:19" x14ac:dyDescent="0.2">
      <c r="A1613" s="1" t="s">
        <v>172</v>
      </c>
      <c r="B1613" s="1" t="s">
        <v>82</v>
      </c>
      <c r="C1613" s="1" t="str">
        <f ca="1">VLOOKUP(RANDBETWEEN(1,13),Tablas!$N$7:$O$19,2,0)</f>
        <v>COMPACTADORA</v>
      </c>
      <c r="E1613" s="1" t="s">
        <v>18</v>
      </c>
      <c r="F1613" s="1">
        <v>201</v>
      </c>
      <c r="G1613" s="1" t="s">
        <v>55</v>
      </c>
      <c r="H1613" s="1">
        <v>1911</v>
      </c>
      <c r="I1613" s="2">
        <f t="shared" ca="1" si="25"/>
        <v>43377</v>
      </c>
      <c r="J1613" s="1" t="str">
        <f ca="1">IFERROR(IF(YEAR(Tabla1[[#This Row],[FECHA EJEC.]])&gt;0,"CONFORME","STANDBY"),"PENDIENTE")</f>
        <v>PENDIENTE</v>
      </c>
      <c r="K1613" s="2" t="str">
        <f ca="1">IF(VLOOKUP(RANDBETWEEN(1,20),Tablas!$Q$6:$R$25,2,0)=0,"",Tabla1[[#This Row],[FECHA PROG.]]+VLOOKUP(RANDBETWEEN(1,20),Tablas!$Q$6:$R$25,2,0))</f>
        <v/>
      </c>
      <c r="L1613" s="7" t="str">
        <f ca="1">IF(Tabla1[[#This Row],[FECHA EJEC.]]="","",TIME(RANDBETWEEN(9,15),RANDBETWEEN(10,40),0))</f>
        <v/>
      </c>
      <c r="M1613" s="7" t="str">
        <f ca="1">IF(Tabla1[[#This Row],[FECHA EJEC.]]="","",Tabla1[[#This Row],[HORA INICIO]]+TIME(RANDBETWEEN(1,4),RANDBETWEEN(10,30),0))</f>
        <v/>
      </c>
      <c r="N1613" s="8" t="str">
        <f ca="1">IF(Tabla1[[#This Row],[FECHA EJEC.]]="","",HOUR(Tabla1[[#This Row],[HORA TERMINO]]-Tabla1[[#This Row],[HORA INICIO]])+MINUTE(Tabla1[[#This Row],[HORA TERMINO]]-Tabla1[[#This Row],[HORA INICIO]])/60)</f>
        <v/>
      </c>
      <c r="O1613" s="1" t="str">
        <f ca="1">IF(AND(K1613=I1613,J1613="CONFORME"),"FECHA CUMPLIDA",IF(J1613="STAND BY","STAND BY",IF(J1613=""," ",IF(Tabla1[[#This Row],[FECHA EJEC.]]="","PENDIENTE",CONCATENATE("RETRASO DE ",(K1613-I1613)," DIAS")))))</f>
        <v>PENDIENTE</v>
      </c>
      <c r="P1613" s="2" t="str">
        <f ca="1">VLOOKUP(MONTH(Tabla1[[#This Row],[FECHA PROG.]]),Tabla2[],2,0)</f>
        <v>Oct</v>
      </c>
      <c r="Q1613" s="1">
        <f ca="1">YEAR(Tabla1[[#This Row],[FECHA PROG.]])</f>
        <v>2018</v>
      </c>
      <c r="R1613" s="8">
        <f ca="1">360-SUMIFS(Tabla1[HORAS],Tabla1[MÁQUINA],Tabla1[[#This Row],[MÁQUINA]],Tabla1[AÑO],Tabla1[[#This Row],[AÑO]],Tabla1[MES],Tabla1[[#This Row],[MES]])</f>
        <v>360</v>
      </c>
      <c r="S1613" s="17">
        <f ca="1">Tabla1[[#This Row],[HORAS DISPONIBLES]]/360</f>
        <v>1</v>
      </c>
    </row>
    <row r="1614" spans="1:19" x14ac:dyDescent="0.2">
      <c r="A1614" s="1" t="s">
        <v>173</v>
      </c>
      <c r="B1614" s="1" t="s">
        <v>83</v>
      </c>
      <c r="C1614" s="1" t="str">
        <f ca="1">VLOOKUP(RANDBETWEEN(1,13),Tablas!$N$7:$O$19,2,0)</f>
        <v>CARGADORA</v>
      </c>
      <c r="E1614" s="1" t="s">
        <v>18</v>
      </c>
      <c r="F1614" s="1">
        <v>201</v>
      </c>
      <c r="G1614" s="1" t="s">
        <v>55</v>
      </c>
      <c r="H1614" s="1">
        <v>1911</v>
      </c>
      <c r="I1614" s="2">
        <f t="shared" ca="1" si="25"/>
        <v>43494</v>
      </c>
      <c r="J1614" s="1" t="str">
        <f ca="1">IFERROR(IF(YEAR(Tabla1[[#This Row],[FECHA EJEC.]])&gt;0,"CONFORME","STANDBY"),"PENDIENTE")</f>
        <v>CONFORME</v>
      </c>
      <c r="K1614" s="2">
        <f ca="1">IF(VLOOKUP(RANDBETWEEN(1,20),Tablas!$Q$6:$R$25,2,0)=0,"",Tabla1[[#This Row],[FECHA PROG.]]+VLOOKUP(RANDBETWEEN(1,20),Tablas!$Q$6:$R$25,2,0))</f>
        <v>43497</v>
      </c>
      <c r="L1614" s="7">
        <f ca="1">IF(Tabla1[[#This Row],[FECHA EJEC.]]="","",TIME(RANDBETWEEN(9,15),RANDBETWEEN(10,40),0))</f>
        <v>0.56111111111111112</v>
      </c>
      <c r="M1614" s="7">
        <f ca="1">IF(Tabla1[[#This Row],[FECHA EJEC.]]="","",Tabla1[[#This Row],[HORA INICIO]]+TIME(RANDBETWEEN(1,4),RANDBETWEEN(10,30),0))</f>
        <v>0.66111111111111109</v>
      </c>
      <c r="N1614" s="8">
        <f ca="1">IF(Tabla1[[#This Row],[FECHA EJEC.]]="","",HOUR(Tabla1[[#This Row],[HORA TERMINO]]-Tabla1[[#This Row],[HORA INICIO]])+MINUTE(Tabla1[[#This Row],[HORA TERMINO]]-Tabla1[[#This Row],[HORA INICIO]])/60)</f>
        <v>2.4</v>
      </c>
      <c r="O1614" s="1" t="str">
        <f ca="1">IF(AND(K1614=I1614,J1614="CONFORME"),"FECHA CUMPLIDA",IF(J1614="STAND BY","STAND BY",IF(J1614=""," ",IF(Tabla1[[#This Row],[FECHA EJEC.]]="","PENDIENTE",CONCATENATE("RETRASO DE ",(K1614-I1614)," DIAS")))))</f>
        <v>RETRASO DE 3 DIAS</v>
      </c>
      <c r="P1614" s="2" t="str">
        <f ca="1">VLOOKUP(MONTH(Tabla1[[#This Row],[FECHA PROG.]]),Tabla2[],2,0)</f>
        <v>Ene</v>
      </c>
      <c r="Q1614" s="1">
        <f ca="1">YEAR(Tabla1[[#This Row],[FECHA PROG.]])</f>
        <v>2019</v>
      </c>
      <c r="R1614" s="8">
        <f ca="1">360-SUMIFS(Tabla1[HORAS],Tabla1[MÁQUINA],Tabla1[[#This Row],[MÁQUINA]],Tabla1[AÑO],Tabla1[[#This Row],[AÑO]],Tabla1[MES],Tabla1[[#This Row],[MES]])</f>
        <v>357.6</v>
      </c>
      <c r="S1614" s="17">
        <f ca="1">Tabla1[[#This Row],[HORAS DISPONIBLES]]/360</f>
        <v>0.9933333333333334</v>
      </c>
    </row>
    <row r="1615" spans="1:19" x14ac:dyDescent="0.2">
      <c r="A1615" s="1" t="s">
        <v>174</v>
      </c>
      <c r="B1615" s="1" t="s">
        <v>84</v>
      </c>
      <c r="C1615" s="1" t="str">
        <f ca="1">VLOOKUP(RANDBETWEEN(1,13),Tablas!$N$7:$O$19,2,0)</f>
        <v>ESCREPA</v>
      </c>
      <c r="E1615" s="1" t="s">
        <v>18</v>
      </c>
      <c r="F1615" s="1">
        <v>201</v>
      </c>
      <c r="G1615" s="1" t="s">
        <v>55</v>
      </c>
      <c r="H1615" s="1">
        <v>1911</v>
      </c>
      <c r="I1615" s="2">
        <f t="shared" ca="1" si="25"/>
        <v>43554</v>
      </c>
      <c r="J1615" s="1" t="str">
        <f ca="1">IFERROR(IF(YEAR(Tabla1[[#This Row],[FECHA EJEC.]])&gt;0,"CONFORME","STANDBY"),"PENDIENTE")</f>
        <v>CONFORME</v>
      </c>
      <c r="K1615" s="2">
        <f ca="1">IF(VLOOKUP(RANDBETWEEN(1,20),Tablas!$Q$6:$R$25,2,0)=0,"",Tabla1[[#This Row],[FECHA PROG.]]+VLOOKUP(RANDBETWEEN(1,20),Tablas!$Q$6:$R$25,2,0))</f>
        <v>43554</v>
      </c>
      <c r="L1615" s="7">
        <f ca="1">IF(Tabla1[[#This Row],[FECHA EJEC.]]="","",TIME(RANDBETWEEN(9,15),RANDBETWEEN(10,40),0))</f>
        <v>0.43263888888888891</v>
      </c>
      <c r="M1615" s="7">
        <f ca="1">IF(Tabla1[[#This Row],[FECHA EJEC.]]="","",Tabla1[[#This Row],[HORA INICIO]]+TIME(RANDBETWEEN(1,4),RANDBETWEEN(10,30),0))</f>
        <v>0.57222222222222219</v>
      </c>
      <c r="N1615" s="8">
        <f ca="1">IF(Tabla1[[#This Row],[FECHA EJEC.]]="","",HOUR(Tabla1[[#This Row],[HORA TERMINO]]-Tabla1[[#This Row],[HORA INICIO]])+MINUTE(Tabla1[[#This Row],[HORA TERMINO]]-Tabla1[[#This Row],[HORA INICIO]])/60)</f>
        <v>3.35</v>
      </c>
      <c r="O1615" s="1" t="str">
        <f ca="1">IF(AND(K1615=I1615,J1615="CONFORME"),"FECHA CUMPLIDA",IF(J1615="STAND BY","STAND BY",IF(J1615=""," ",IF(Tabla1[[#This Row],[FECHA EJEC.]]="","PENDIENTE",CONCATENATE("RETRASO DE ",(K1615-I1615)," DIAS")))))</f>
        <v>FECHA CUMPLIDA</v>
      </c>
      <c r="P1615" s="2" t="str">
        <f ca="1">VLOOKUP(MONTH(Tabla1[[#This Row],[FECHA PROG.]]),Tabla2[],2,0)</f>
        <v>Mar</v>
      </c>
      <c r="Q1615" s="1">
        <f ca="1">YEAR(Tabla1[[#This Row],[FECHA PROG.]])</f>
        <v>2019</v>
      </c>
      <c r="R1615" s="8">
        <f ca="1">360-SUMIFS(Tabla1[HORAS],Tabla1[MÁQUINA],Tabla1[[#This Row],[MÁQUINA]],Tabla1[AÑO],Tabla1[[#This Row],[AÑO]],Tabla1[MES],Tabla1[[#This Row],[MES]])</f>
        <v>356.65</v>
      </c>
      <c r="S1615" s="17">
        <f ca="1">Tabla1[[#This Row],[HORAS DISPONIBLES]]/360</f>
        <v>0.99069444444444443</v>
      </c>
    </row>
    <row r="1616" spans="1:19" x14ac:dyDescent="0.2">
      <c r="A1616" s="1" t="s">
        <v>175</v>
      </c>
      <c r="B1616" s="1" t="s">
        <v>85</v>
      </c>
      <c r="C1616" s="1" t="str">
        <f ca="1">VLOOKUP(RANDBETWEEN(1,13),Tablas!$N$7:$O$19,2,0)</f>
        <v>DRAGAS</v>
      </c>
      <c r="E1616" s="1" t="s">
        <v>18</v>
      </c>
      <c r="F1616" s="1">
        <v>201</v>
      </c>
      <c r="G1616" s="1" t="s">
        <v>55</v>
      </c>
      <c r="H1616" s="1">
        <v>1911</v>
      </c>
      <c r="I1616" s="2">
        <f t="shared" ca="1" si="25"/>
        <v>43540</v>
      </c>
      <c r="J1616" s="1" t="str">
        <f ca="1">IFERROR(IF(YEAR(Tabla1[[#This Row],[FECHA EJEC.]])&gt;0,"CONFORME","STANDBY"),"PENDIENTE")</f>
        <v>CONFORME</v>
      </c>
      <c r="K1616" s="2">
        <f ca="1">IF(VLOOKUP(RANDBETWEEN(1,20),Tablas!$Q$6:$R$25,2,0)=0,"",Tabla1[[#This Row],[FECHA PROG.]]+VLOOKUP(RANDBETWEEN(1,20),Tablas!$Q$6:$R$25,2,0))</f>
        <v>43541</v>
      </c>
      <c r="L1616" s="7">
        <f ca="1">IF(Tabla1[[#This Row],[FECHA EJEC.]]="","",TIME(RANDBETWEEN(9,15),RANDBETWEEN(10,40),0))</f>
        <v>0.64375000000000004</v>
      </c>
      <c r="M1616" s="7">
        <f ca="1">IF(Tabla1[[#This Row],[FECHA EJEC.]]="","",Tabla1[[#This Row],[HORA INICIO]]+TIME(RANDBETWEEN(1,4),RANDBETWEEN(10,30),0))</f>
        <v>0.74305555555555558</v>
      </c>
      <c r="N1616" s="8">
        <f ca="1">IF(Tabla1[[#This Row],[FECHA EJEC.]]="","",HOUR(Tabla1[[#This Row],[HORA TERMINO]]-Tabla1[[#This Row],[HORA INICIO]])+MINUTE(Tabla1[[#This Row],[HORA TERMINO]]-Tabla1[[#This Row],[HORA INICIO]])/60)</f>
        <v>2.3833333333333333</v>
      </c>
      <c r="O1616" s="1" t="str">
        <f ca="1">IF(AND(K1616=I1616,J1616="CONFORME"),"FECHA CUMPLIDA",IF(J1616="STAND BY","STAND BY",IF(J1616=""," ",IF(Tabla1[[#This Row],[FECHA EJEC.]]="","PENDIENTE",CONCATENATE("RETRASO DE ",(K1616-I1616)," DIAS")))))</f>
        <v>RETRASO DE 1 DIAS</v>
      </c>
      <c r="P1616" s="2" t="str">
        <f ca="1">VLOOKUP(MONTH(Tabla1[[#This Row],[FECHA PROG.]]),Tabla2[],2,0)</f>
        <v>Mar</v>
      </c>
      <c r="Q1616" s="1">
        <f ca="1">YEAR(Tabla1[[#This Row],[FECHA PROG.]])</f>
        <v>2019</v>
      </c>
      <c r="R1616" s="8">
        <f ca="1">360-SUMIFS(Tabla1[HORAS],Tabla1[MÁQUINA],Tabla1[[#This Row],[MÁQUINA]],Tabla1[AÑO],Tabla1[[#This Row],[AÑO]],Tabla1[MES],Tabla1[[#This Row],[MES]])</f>
        <v>357.61666666666667</v>
      </c>
      <c r="S1616" s="17">
        <f ca="1">Tabla1[[#This Row],[HORAS DISPONIBLES]]/360</f>
        <v>0.99337962962962967</v>
      </c>
    </row>
    <row r="1617" spans="1:19" x14ac:dyDescent="0.2">
      <c r="A1617" s="1" t="s">
        <v>139</v>
      </c>
      <c r="B1617" s="1" t="s">
        <v>28</v>
      </c>
      <c r="C1617" s="1" t="str">
        <f ca="1">VLOOKUP(RANDBETWEEN(1,13),Tablas!$N$7:$O$19,2,0)</f>
        <v>RETROEXCAVADORA</v>
      </c>
      <c r="D1617" s="1" t="s">
        <v>12</v>
      </c>
      <c r="E1617" s="1" t="s">
        <v>18</v>
      </c>
      <c r="F1617" s="1">
        <v>106</v>
      </c>
      <c r="G1617" s="1" t="s">
        <v>55</v>
      </c>
      <c r="H1617" s="1">
        <v>1911</v>
      </c>
      <c r="I1617" s="2">
        <f t="shared" ca="1" si="25"/>
        <v>43120</v>
      </c>
      <c r="J1617" s="1" t="str">
        <f ca="1">IFERROR(IF(YEAR(Tabla1[[#This Row],[FECHA EJEC.]])&gt;0,"CONFORME","STANDBY"),"PENDIENTE")</f>
        <v>CONFORME</v>
      </c>
      <c r="K1617" s="2">
        <f ca="1">IF(VLOOKUP(RANDBETWEEN(1,20),Tablas!$Q$6:$R$25,2,0)=0,"",Tabla1[[#This Row],[FECHA PROG.]]+VLOOKUP(RANDBETWEEN(1,20),Tablas!$Q$6:$R$25,2,0))</f>
        <v>43124</v>
      </c>
      <c r="L1617" s="7">
        <f ca="1">IF(Tabla1[[#This Row],[FECHA EJEC.]]="","",TIME(RANDBETWEEN(9,15),RANDBETWEEN(10,40),0))</f>
        <v>0.63611111111111107</v>
      </c>
      <c r="M1617" s="7">
        <f ca="1">IF(Tabla1[[#This Row],[FECHA EJEC.]]="","",Tabla1[[#This Row],[HORA INICIO]]+TIME(RANDBETWEEN(1,4),RANDBETWEEN(10,30),0))</f>
        <v>0.7729166666666667</v>
      </c>
      <c r="N1617" s="8">
        <f ca="1">IF(Tabla1[[#This Row],[FECHA EJEC.]]="","",HOUR(Tabla1[[#This Row],[HORA TERMINO]]-Tabla1[[#This Row],[HORA INICIO]])+MINUTE(Tabla1[[#This Row],[HORA TERMINO]]-Tabla1[[#This Row],[HORA INICIO]])/60)</f>
        <v>3.2833333333333332</v>
      </c>
      <c r="O1617" s="1" t="str">
        <f ca="1">IF(AND(K1617=I1617,J1617="CONFORME"),"FECHA CUMPLIDA",IF(J1617="STAND BY","STAND BY",IF(J1617=""," ",IF(Tabla1[[#This Row],[FECHA EJEC.]]="","PENDIENTE",CONCATENATE("RETRASO DE ",(K1617-I1617)," DIAS")))))</f>
        <v>RETRASO DE 4 DIAS</v>
      </c>
      <c r="P1617" s="2" t="str">
        <f ca="1">VLOOKUP(MONTH(Tabla1[[#This Row],[FECHA PROG.]]),Tabla2[],2,0)</f>
        <v>Ene</v>
      </c>
      <c r="Q1617" s="1">
        <f ca="1">YEAR(Tabla1[[#This Row],[FECHA PROG.]])</f>
        <v>2018</v>
      </c>
      <c r="R1617" s="8">
        <f ca="1">360-SUMIFS(Tabla1[HORAS],Tabla1[MÁQUINA],Tabla1[[#This Row],[MÁQUINA]],Tabla1[AÑO],Tabla1[[#This Row],[AÑO]],Tabla1[MES],Tabla1[[#This Row],[MES]])</f>
        <v>310.14999999999998</v>
      </c>
      <c r="S1617" s="17">
        <f ca="1">Tabla1[[#This Row],[HORAS DISPONIBLES]]/360</f>
        <v>0.86152777777777767</v>
      </c>
    </row>
    <row r="1618" spans="1:19" x14ac:dyDescent="0.2">
      <c r="A1618" s="1" t="s">
        <v>139</v>
      </c>
      <c r="B1618" s="1" t="s">
        <v>28</v>
      </c>
      <c r="C1618" s="1" t="str">
        <f ca="1">VLOOKUP(RANDBETWEEN(1,13),Tablas!$N$7:$O$19,2,0)</f>
        <v>RETROEXCAVADORA</v>
      </c>
      <c r="D1618" s="1" t="s">
        <v>12</v>
      </c>
      <c r="E1618" s="1" t="s">
        <v>13</v>
      </c>
      <c r="F1618" s="1">
        <v>106</v>
      </c>
      <c r="G1618" s="1" t="s">
        <v>29</v>
      </c>
      <c r="H1618" s="1">
        <v>908</v>
      </c>
      <c r="I1618" s="2">
        <f t="shared" ca="1" si="25"/>
        <v>43269</v>
      </c>
      <c r="J1618" s="1" t="str">
        <f ca="1">IFERROR(IF(YEAR(Tabla1[[#This Row],[FECHA EJEC.]])&gt;0,"CONFORME","STANDBY"),"PENDIENTE")</f>
        <v>PENDIENTE</v>
      </c>
      <c r="K1618" s="2" t="str">
        <f ca="1">IF(VLOOKUP(RANDBETWEEN(1,20),Tablas!$Q$6:$R$25,2,0)=0,"",Tabla1[[#This Row],[FECHA PROG.]]+VLOOKUP(RANDBETWEEN(1,20),Tablas!$Q$6:$R$25,2,0))</f>
        <v/>
      </c>
      <c r="L1618" s="7" t="str">
        <f ca="1">IF(Tabla1[[#This Row],[FECHA EJEC.]]="","",TIME(RANDBETWEEN(9,15),RANDBETWEEN(10,40),0))</f>
        <v/>
      </c>
      <c r="M1618" s="7" t="str">
        <f ca="1">IF(Tabla1[[#This Row],[FECHA EJEC.]]="","",Tabla1[[#This Row],[HORA INICIO]]+TIME(RANDBETWEEN(1,4),RANDBETWEEN(10,30),0))</f>
        <v/>
      </c>
      <c r="N1618" s="8" t="str">
        <f ca="1">IF(Tabla1[[#This Row],[FECHA EJEC.]]="","",HOUR(Tabla1[[#This Row],[HORA TERMINO]]-Tabla1[[#This Row],[HORA INICIO]])+MINUTE(Tabla1[[#This Row],[HORA TERMINO]]-Tabla1[[#This Row],[HORA INICIO]])/60)</f>
        <v/>
      </c>
      <c r="O1618" s="1" t="str">
        <f ca="1">IF(AND(K1618=I1618,J1618="CONFORME"),"FECHA CUMPLIDA",IF(J1618="STAND BY","STAND BY",IF(J1618=""," ",IF(Tabla1[[#This Row],[FECHA EJEC.]]="","PENDIENTE",CONCATENATE("RETRASO DE ",(K1618-I1618)," DIAS")))))</f>
        <v>PENDIENTE</v>
      </c>
      <c r="P1618" s="2" t="str">
        <f ca="1">VLOOKUP(MONTH(Tabla1[[#This Row],[FECHA PROG.]]),Tabla2[],2,0)</f>
        <v>Jun</v>
      </c>
      <c r="Q1618" s="1">
        <f ca="1">YEAR(Tabla1[[#This Row],[FECHA PROG.]])</f>
        <v>2018</v>
      </c>
      <c r="R1618" s="8">
        <f ca="1">360-SUMIFS(Tabla1[HORAS],Tabla1[MÁQUINA],Tabla1[[#This Row],[MÁQUINA]],Tabla1[AÑO],Tabla1[[#This Row],[AÑO]],Tabla1[MES],Tabla1[[#This Row],[MES]])</f>
        <v>306.26666666666665</v>
      </c>
      <c r="S1618" s="17">
        <f ca="1">Tabla1[[#This Row],[HORAS DISPONIBLES]]/360</f>
        <v>0.85074074074074069</v>
      </c>
    </row>
    <row r="1619" spans="1:19" x14ac:dyDescent="0.2">
      <c r="A1619" s="1" t="s">
        <v>144</v>
      </c>
      <c r="B1619" s="1" t="s">
        <v>36</v>
      </c>
      <c r="C1619" s="1" t="str">
        <f ca="1">VLOOKUP(RANDBETWEEN(1,13),Tablas!$N$7:$O$19,2,0)</f>
        <v>COMPACTADORA</v>
      </c>
      <c r="D1619" s="1" t="s">
        <v>12</v>
      </c>
      <c r="E1619" s="1" t="s">
        <v>21</v>
      </c>
      <c r="F1619" s="1">
        <v>107</v>
      </c>
      <c r="G1619" s="1" t="s">
        <v>14</v>
      </c>
      <c r="H1619" s="1">
        <v>2171</v>
      </c>
      <c r="I1619" s="2">
        <f t="shared" ca="1" si="25"/>
        <v>43324</v>
      </c>
      <c r="J1619" s="1" t="str">
        <f ca="1">IFERROR(IF(YEAR(Tabla1[[#This Row],[FECHA EJEC.]])&gt;0,"CONFORME","STANDBY"),"PENDIENTE")</f>
        <v>CONFORME</v>
      </c>
      <c r="K1619" s="2">
        <f ca="1">IF(VLOOKUP(RANDBETWEEN(1,20),Tablas!$Q$6:$R$25,2,0)=0,"",Tabla1[[#This Row],[FECHA PROG.]]+VLOOKUP(RANDBETWEEN(1,20),Tablas!$Q$6:$R$25,2,0))</f>
        <v>43324</v>
      </c>
      <c r="L1619" s="7">
        <f ca="1">IF(Tabla1[[#This Row],[FECHA EJEC.]]="","",TIME(RANDBETWEEN(9,15),RANDBETWEEN(10,40),0))</f>
        <v>0.6069444444444444</v>
      </c>
      <c r="M1619" s="7">
        <f ca="1">IF(Tabla1[[#This Row],[FECHA EJEC.]]="","",Tabla1[[#This Row],[HORA INICIO]]+TIME(RANDBETWEEN(1,4),RANDBETWEEN(10,30),0))</f>
        <v>0.78749999999999998</v>
      </c>
      <c r="N1619" s="8">
        <f ca="1">IF(Tabla1[[#This Row],[FECHA EJEC.]]="","",HOUR(Tabla1[[#This Row],[HORA TERMINO]]-Tabla1[[#This Row],[HORA INICIO]])+MINUTE(Tabla1[[#This Row],[HORA TERMINO]]-Tabla1[[#This Row],[HORA INICIO]])/60)</f>
        <v>4.333333333333333</v>
      </c>
      <c r="O1619" s="1" t="str">
        <f ca="1">IF(AND(K1619=I1619,J1619="CONFORME"),"FECHA CUMPLIDA",IF(J1619="STAND BY","STAND BY",IF(J1619=""," ",IF(Tabla1[[#This Row],[FECHA EJEC.]]="","PENDIENTE",CONCATENATE("RETRASO DE ",(K1619-I1619)," DIAS")))))</f>
        <v>FECHA CUMPLIDA</v>
      </c>
      <c r="P1619" s="2" t="str">
        <f ca="1">VLOOKUP(MONTH(Tabla1[[#This Row],[FECHA PROG.]]),Tabla2[],2,0)</f>
        <v>Ago</v>
      </c>
      <c r="Q1619" s="1">
        <f ca="1">YEAR(Tabla1[[#This Row],[FECHA PROG.]])</f>
        <v>2018</v>
      </c>
      <c r="R1619" s="8">
        <f ca="1">360-SUMIFS(Tabla1[HORAS],Tabla1[MÁQUINA],Tabla1[[#This Row],[MÁQUINA]],Tabla1[AÑO],Tabla1[[#This Row],[AÑO]],Tabla1[MES],Tabla1[[#This Row],[MES]])</f>
        <v>346.83333333333331</v>
      </c>
      <c r="S1619" s="17">
        <f ca="1">Tabla1[[#This Row],[HORAS DISPONIBLES]]/360</f>
        <v>0.96342592592592591</v>
      </c>
    </row>
    <row r="1620" spans="1:19" x14ac:dyDescent="0.2">
      <c r="A1620" s="1" t="s">
        <v>148</v>
      </c>
      <c r="B1620" s="1" t="s">
        <v>43</v>
      </c>
      <c r="C1620" s="1" t="str">
        <f ca="1">VLOOKUP(RANDBETWEEN(1,13),Tablas!$N$7:$O$19,2,0)</f>
        <v>MOTONIVELADORA</v>
      </c>
      <c r="D1620" s="1" t="s">
        <v>12</v>
      </c>
      <c r="E1620" s="1" t="s">
        <v>24</v>
      </c>
      <c r="F1620" s="1">
        <v>201</v>
      </c>
      <c r="G1620" s="1" t="s">
        <v>25</v>
      </c>
      <c r="H1620" s="1">
        <v>1168</v>
      </c>
      <c r="I1620" s="2">
        <f t="shared" ca="1" si="25"/>
        <v>43564</v>
      </c>
      <c r="J1620" s="1" t="str">
        <f ca="1">IFERROR(IF(YEAR(Tabla1[[#This Row],[FECHA EJEC.]])&gt;0,"CONFORME","STANDBY"),"PENDIENTE")</f>
        <v>PENDIENTE</v>
      </c>
      <c r="K1620" s="2" t="str">
        <f ca="1">IF(VLOOKUP(RANDBETWEEN(1,20),Tablas!$Q$6:$R$25,2,0)=0,"",Tabla1[[#This Row],[FECHA PROG.]]+VLOOKUP(RANDBETWEEN(1,20),Tablas!$Q$6:$R$25,2,0))</f>
        <v/>
      </c>
      <c r="L1620" s="7" t="str">
        <f ca="1">IF(Tabla1[[#This Row],[FECHA EJEC.]]="","",TIME(RANDBETWEEN(9,15),RANDBETWEEN(10,40),0))</f>
        <v/>
      </c>
      <c r="M1620" s="7" t="str">
        <f ca="1">IF(Tabla1[[#This Row],[FECHA EJEC.]]="","",Tabla1[[#This Row],[HORA INICIO]]+TIME(RANDBETWEEN(1,4),RANDBETWEEN(10,30),0))</f>
        <v/>
      </c>
      <c r="N1620" s="8" t="str">
        <f ca="1">IF(Tabla1[[#This Row],[FECHA EJEC.]]="","",HOUR(Tabla1[[#This Row],[HORA TERMINO]]-Tabla1[[#This Row],[HORA INICIO]])+MINUTE(Tabla1[[#This Row],[HORA TERMINO]]-Tabla1[[#This Row],[HORA INICIO]])/60)</f>
        <v/>
      </c>
      <c r="O1620" s="1" t="str">
        <f ca="1">IF(AND(K1620=I1620,J1620="CONFORME"),"FECHA CUMPLIDA",IF(J1620="STAND BY","STAND BY",IF(J1620=""," ",IF(Tabla1[[#This Row],[FECHA EJEC.]]="","PENDIENTE",CONCATENATE("RETRASO DE ",(K1620-I1620)," DIAS")))))</f>
        <v>PENDIENTE</v>
      </c>
      <c r="P1620" s="2" t="str">
        <f ca="1">VLOOKUP(MONTH(Tabla1[[#This Row],[FECHA PROG.]]),Tabla2[],2,0)</f>
        <v>Abr</v>
      </c>
      <c r="Q1620" s="1">
        <f ca="1">YEAR(Tabla1[[#This Row],[FECHA PROG.]])</f>
        <v>2019</v>
      </c>
      <c r="R1620" s="8">
        <f ca="1">360-SUMIFS(Tabla1[HORAS],Tabla1[MÁQUINA],Tabla1[[#This Row],[MÁQUINA]],Tabla1[AÑO],Tabla1[[#This Row],[AÑO]],Tabla1[MES],Tabla1[[#This Row],[MES]])</f>
        <v>360</v>
      </c>
      <c r="S1620" s="17">
        <f ca="1">Tabla1[[#This Row],[HORAS DISPONIBLES]]/360</f>
        <v>1</v>
      </c>
    </row>
    <row r="1621" spans="1:19" x14ac:dyDescent="0.2">
      <c r="A1621" s="1" t="s">
        <v>141</v>
      </c>
      <c r="B1621" s="1" t="s">
        <v>50</v>
      </c>
      <c r="C1621" s="1" t="str">
        <f ca="1">VLOOKUP(RANDBETWEEN(1,13),Tablas!$N$7:$O$19,2,0)</f>
        <v>CISTERNAS DE AGUA</v>
      </c>
      <c r="D1621" s="1" t="s">
        <v>12</v>
      </c>
      <c r="E1621" s="1" t="s">
        <v>13</v>
      </c>
      <c r="F1621" s="1">
        <v>107</v>
      </c>
      <c r="G1621" s="1" t="s">
        <v>14</v>
      </c>
      <c r="H1621" s="1">
        <v>1420</v>
      </c>
      <c r="I1621" s="2">
        <f t="shared" ca="1" si="25"/>
        <v>43348</v>
      </c>
      <c r="J1621" s="1" t="str">
        <f ca="1">IFERROR(IF(YEAR(Tabla1[[#This Row],[FECHA EJEC.]])&gt;0,"CONFORME","STANDBY"),"PENDIENTE")</f>
        <v>CONFORME</v>
      </c>
      <c r="K1621" s="2">
        <f ca="1">IF(VLOOKUP(RANDBETWEEN(1,20),Tablas!$Q$6:$R$25,2,0)=0,"",Tabla1[[#This Row],[FECHA PROG.]]+VLOOKUP(RANDBETWEEN(1,20),Tablas!$Q$6:$R$25,2,0))</f>
        <v>43352</v>
      </c>
      <c r="L1621" s="7">
        <f ca="1">IF(Tabla1[[#This Row],[FECHA EJEC.]]="","",TIME(RANDBETWEEN(9,15),RANDBETWEEN(10,40),0))</f>
        <v>0.48472222222222222</v>
      </c>
      <c r="M1621" s="7">
        <f ca="1">IF(Tabla1[[#This Row],[FECHA EJEC.]]="","",Tabla1[[#This Row],[HORA INICIO]]+TIME(RANDBETWEEN(1,4),RANDBETWEEN(10,30),0))</f>
        <v>0.67152777777777772</v>
      </c>
      <c r="N1621" s="8">
        <f ca="1">IF(Tabla1[[#This Row],[FECHA EJEC.]]="","",HOUR(Tabla1[[#This Row],[HORA TERMINO]]-Tabla1[[#This Row],[HORA INICIO]])+MINUTE(Tabla1[[#This Row],[HORA TERMINO]]-Tabla1[[#This Row],[HORA INICIO]])/60)</f>
        <v>4.4833333333333334</v>
      </c>
      <c r="O1621" s="1" t="str">
        <f ca="1">IF(AND(K1621=I1621,J1621="CONFORME"),"FECHA CUMPLIDA",IF(J1621="STAND BY","STAND BY",IF(J1621=""," ",IF(Tabla1[[#This Row],[FECHA EJEC.]]="","PENDIENTE",CONCATENATE("RETRASO DE ",(K1621-I1621)," DIAS")))))</f>
        <v>RETRASO DE 4 DIAS</v>
      </c>
      <c r="P1621" s="2" t="str">
        <f ca="1">VLOOKUP(MONTH(Tabla1[[#This Row],[FECHA PROG.]]),Tabla2[],2,0)</f>
        <v>Set</v>
      </c>
      <c r="Q1621" s="1">
        <f ca="1">YEAR(Tabla1[[#This Row],[FECHA PROG.]])</f>
        <v>2018</v>
      </c>
      <c r="R1621" s="8">
        <f ca="1">360-SUMIFS(Tabla1[HORAS],Tabla1[MÁQUINA],Tabla1[[#This Row],[MÁQUINA]],Tabla1[AÑO],Tabla1[[#This Row],[AÑO]],Tabla1[MES],Tabla1[[#This Row],[MES]])</f>
        <v>345.8</v>
      </c>
      <c r="S1621" s="17">
        <f ca="1">Tabla1[[#This Row],[HORAS DISPONIBLES]]/360</f>
        <v>0.96055555555555561</v>
      </c>
    </row>
    <row r="1622" spans="1:19" x14ac:dyDescent="0.2">
      <c r="A1622" s="1" t="s">
        <v>154</v>
      </c>
      <c r="B1622" s="1" t="s">
        <v>58</v>
      </c>
      <c r="C1622" s="1" t="str">
        <f ca="1">VLOOKUP(RANDBETWEEN(1,13),Tablas!$N$7:$O$19,2,0)</f>
        <v>DRAGAS</v>
      </c>
      <c r="E1622" s="1" t="s">
        <v>21</v>
      </c>
      <c r="F1622" s="1">
        <v>107</v>
      </c>
      <c r="G1622" s="1" t="s">
        <v>106</v>
      </c>
      <c r="H1622" s="1">
        <v>2171</v>
      </c>
      <c r="I1622" s="2">
        <f t="shared" ca="1" si="25"/>
        <v>43580</v>
      </c>
      <c r="J1622" s="1" t="str">
        <f ca="1">IFERROR(IF(YEAR(Tabla1[[#This Row],[FECHA EJEC.]])&gt;0,"CONFORME","STANDBY"),"PENDIENTE")</f>
        <v>PENDIENTE</v>
      </c>
      <c r="K1622" s="2" t="str">
        <f ca="1">IF(VLOOKUP(RANDBETWEEN(1,20),Tablas!$Q$6:$R$25,2,0)=0,"",Tabla1[[#This Row],[FECHA PROG.]]+VLOOKUP(RANDBETWEEN(1,20),Tablas!$Q$6:$R$25,2,0))</f>
        <v/>
      </c>
      <c r="L1622" s="7" t="str">
        <f ca="1">IF(Tabla1[[#This Row],[FECHA EJEC.]]="","",TIME(RANDBETWEEN(9,15),RANDBETWEEN(10,40),0))</f>
        <v/>
      </c>
      <c r="M1622" s="7" t="str">
        <f ca="1">IF(Tabla1[[#This Row],[FECHA EJEC.]]="","",Tabla1[[#This Row],[HORA INICIO]]+TIME(RANDBETWEEN(1,4),RANDBETWEEN(10,30),0))</f>
        <v/>
      </c>
      <c r="N1622" s="8" t="str">
        <f ca="1">IF(Tabla1[[#This Row],[FECHA EJEC.]]="","",HOUR(Tabla1[[#This Row],[HORA TERMINO]]-Tabla1[[#This Row],[HORA INICIO]])+MINUTE(Tabla1[[#This Row],[HORA TERMINO]]-Tabla1[[#This Row],[HORA INICIO]])/60)</f>
        <v/>
      </c>
      <c r="O1622" s="1" t="str">
        <f ca="1">IF(AND(K1622=I1622,J1622="CONFORME"),"FECHA CUMPLIDA",IF(J1622="STAND BY","STAND BY",IF(J1622=""," ",IF(Tabla1[[#This Row],[FECHA EJEC.]]="","PENDIENTE",CONCATENATE("RETRASO DE ",(K1622-I1622)," DIAS")))))</f>
        <v>PENDIENTE</v>
      </c>
      <c r="P1622" s="2" t="str">
        <f ca="1">VLOOKUP(MONTH(Tabla1[[#This Row],[FECHA PROG.]]),Tabla2[],2,0)</f>
        <v>Abr</v>
      </c>
      <c r="Q1622" s="1">
        <f ca="1">YEAR(Tabla1[[#This Row],[FECHA PROG.]])</f>
        <v>2019</v>
      </c>
      <c r="R1622" s="8">
        <f ca="1">360-SUMIFS(Tabla1[HORAS],Tabla1[MÁQUINA],Tabla1[[#This Row],[MÁQUINA]],Tabla1[AÑO],Tabla1[[#This Row],[AÑO]],Tabla1[MES],Tabla1[[#This Row],[MES]])</f>
        <v>353.05</v>
      </c>
      <c r="S1622" s="17">
        <f ca="1">Tabla1[[#This Row],[HORAS DISPONIBLES]]/360</f>
        <v>0.98069444444444442</v>
      </c>
    </row>
    <row r="1623" spans="1:19" x14ac:dyDescent="0.2">
      <c r="A1623" s="1" t="s">
        <v>176</v>
      </c>
      <c r="B1623" s="1" t="s">
        <v>86</v>
      </c>
      <c r="C1623" s="1" t="str">
        <f ca="1">VLOOKUP(RANDBETWEEN(1,13),Tablas!$N$7:$O$19,2,0)</f>
        <v>MOTOTRAILLA</v>
      </c>
      <c r="E1623" s="1" t="s">
        <v>18</v>
      </c>
      <c r="F1623" s="1">
        <v>201</v>
      </c>
      <c r="G1623" s="1" t="s">
        <v>106</v>
      </c>
      <c r="H1623" s="1">
        <v>1911</v>
      </c>
      <c r="I1623" s="2">
        <f t="shared" ca="1" si="25"/>
        <v>43545</v>
      </c>
      <c r="J1623" s="1" t="str">
        <f ca="1">IFERROR(IF(YEAR(Tabla1[[#This Row],[FECHA EJEC.]])&gt;0,"CONFORME","STANDBY"),"PENDIENTE")</f>
        <v>CONFORME</v>
      </c>
      <c r="K1623" s="2">
        <f ca="1">IF(VLOOKUP(RANDBETWEEN(1,20),Tablas!$Q$6:$R$25,2,0)=0,"",Tabla1[[#This Row],[FECHA PROG.]]+VLOOKUP(RANDBETWEEN(1,20),Tablas!$Q$6:$R$25,2,0))</f>
        <v>43546</v>
      </c>
      <c r="L1623" s="7">
        <f ca="1">IF(Tabla1[[#This Row],[FECHA EJEC.]]="","",TIME(RANDBETWEEN(9,15),RANDBETWEEN(10,40),0))</f>
        <v>0.51111111111111107</v>
      </c>
      <c r="M1623" s="7">
        <f ca="1">IF(Tabla1[[#This Row],[FECHA EJEC.]]="","",Tabla1[[#This Row],[HORA INICIO]]+TIME(RANDBETWEEN(1,4),RANDBETWEEN(10,30),0))</f>
        <v>0.64374999999999993</v>
      </c>
      <c r="N1623" s="8">
        <f ca="1">IF(Tabla1[[#This Row],[FECHA EJEC.]]="","",HOUR(Tabla1[[#This Row],[HORA TERMINO]]-Tabla1[[#This Row],[HORA INICIO]])+MINUTE(Tabla1[[#This Row],[HORA TERMINO]]-Tabla1[[#This Row],[HORA INICIO]])/60)</f>
        <v>3.1833333333333331</v>
      </c>
      <c r="O1623" s="1" t="str">
        <f ca="1">IF(AND(K1623=I1623,J1623="CONFORME"),"FECHA CUMPLIDA",IF(J1623="STAND BY","STAND BY",IF(J1623=""," ",IF(Tabla1[[#This Row],[FECHA EJEC.]]="","PENDIENTE",CONCATENATE("RETRASO DE ",(K1623-I1623)," DIAS")))))</f>
        <v>RETRASO DE 1 DIAS</v>
      </c>
      <c r="P1623" s="2" t="str">
        <f ca="1">VLOOKUP(MONTH(Tabla1[[#This Row],[FECHA PROG.]]),Tabla2[],2,0)</f>
        <v>Mar</v>
      </c>
      <c r="Q1623" s="1">
        <f ca="1">YEAR(Tabla1[[#This Row],[FECHA PROG.]])</f>
        <v>2019</v>
      </c>
      <c r="R1623" s="8">
        <f ca="1">360-SUMIFS(Tabla1[HORAS],Tabla1[MÁQUINA],Tabla1[[#This Row],[MÁQUINA]],Tabla1[AÑO],Tabla1[[#This Row],[AÑO]],Tabla1[MES],Tabla1[[#This Row],[MES]])</f>
        <v>356.81666666666666</v>
      </c>
      <c r="S1623" s="17">
        <f ca="1">Tabla1[[#This Row],[HORAS DISPONIBLES]]/360</f>
        <v>0.99115740740740743</v>
      </c>
    </row>
    <row r="1624" spans="1:19" x14ac:dyDescent="0.2">
      <c r="A1624" s="1" t="s">
        <v>177</v>
      </c>
      <c r="B1624" s="1" t="s">
        <v>87</v>
      </c>
      <c r="C1624" s="1" t="str">
        <f ca="1">VLOOKUP(RANDBETWEEN(1,13),Tablas!$N$7:$O$19,2,0)</f>
        <v>DRAGALINA</v>
      </c>
      <c r="E1624" s="1" t="s">
        <v>18</v>
      </c>
      <c r="F1624" s="1">
        <v>201</v>
      </c>
      <c r="G1624" s="1" t="s">
        <v>106</v>
      </c>
      <c r="H1624" s="1">
        <v>1911</v>
      </c>
      <c r="I1624" s="2">
        <f t="shared" ca="1" si="25"/>
        <v>43239</v>
      </c>
      <c r="J1624" s="1" t="str">
        <f ca="1">IFERROR(IF(YEAR(Tabla1[[#This Row],[FECHA EJEC.]])&gt;0,"CONFORME","STANDBY"),"PENDIENTE")</f>
        <v>CONFORME</v>
      </c>
      <c r="K1624" s="2">
        <f ca="1">IF(VLOOKUP(RANDBETWEEN(1,20),Tablas!$Q$6:$R$25,2,0)=0,"",Tabla1[[#This Row],[FECHA PROG.]]+VLOOKUP(RANDBETWEEN(1,20),Tablas!$Q$6:$R$25,2,0))</f>
        <v>43241</v>
      </c>
      <c r="L1624" s="7">
        <f ca="1">IF(Tabla1[[#This Row],[FECHA EJEC.]]="","",TIME(RANDBETWEEN(9,15),RANDBETWEEN(10,40),0))</f>
        <v>0.51527777777777772</v>
      </c>
      <c r="M1624" s="7">
        <f ca="1">IF(Tabla1[[#This Row],[FECHA EJEC.]]="","",Tabla1[[#This Row],[HORA INICIO]]+TIME(RANDBETWEEN(1,4),RANDBETWEEN(10,30),0))</f>
        <v>0.70277777777777772</v>
      </c>
      <c r="N1624" s="8">
        <f ca="1">IF(Tabla1[[#This Row],[FECHA EJEC.]]="","",HOUR(Tabla1[[#This Row],[HORA TERMINO]]-Tabla1[[#This Row],[HORA INICIO]])+MINUTE(Tabla1[[#This Row],[HORA TERMINO]]-Tabla1[[#This Row],[HORA INICIO]])/60)</f>
        <v>4.5</v>
      </c>
      <c r="O1624" s="1" t="str">
        <f ca="1">IF(AND(K1624=I1624,J1624="CONFORME"),"FECHA CUMPLIDA",IF(J1624="STAND BY","STAND BY",IF(J1624=""," ",IF(Tabla1[[#This Row],[FECHA EJEC.]]="","PENDIENTE",CONCATENATE("RETRASO DE ",(K1624-I1624)," DIAS")))))</f>
        <v>RETRASO DE 2 DIAS</v>
      </c>
      <c r="P1624" s="2" t="str">
        <f ca="1">VLOOKUP(MONTH(Tabla1[[#This Row],[FECHA PROG.]]),Tabla2[],2,0)</f>
        <v>May</v>
      </c>
      <c r="Q1624" s="1">
        <f ca="1">YEAR(Tabla1[[#This Row],[FECHA PROG.]])</f>
        <v>2018</v>
      </c>
      <c r="R1624" s="8">
        <f ca="1">360-SUMIFS(Tabla1[HORAS],Tabla1[MÁQUINA],Tabla1[[#This Row],[MÁQUINA]],Tabla1[AÑO],Tabla1[[#This Row],[AÑO]],Tabla1[MES],Tabla1[[#This Row],[MES]])</f>
        <v>355.5</v>
      </c>
      <c r="S1624" s="17">
        <f ca="1">Tabla1[[#This Row],[HORAS DISPONIBLES]]/360</f>
        <v>0.98750000000000004</v>
      </c>
    </row>
    <row r="1625" spans="1:19" x14ac:dyDescent="0.2">
      <c r="A1625" s="1" t="s">
        <v>178</v>
      </c>
      <c r="B1625" s="1" t="s">
        <v>88</v>
      </c>
      <c r="C1625" s="1" t="str">
        <f ca="1">VLOOKUP(RANDBETWEEN(1,13),Tablas!$N$7:$O$19,2,0)</f>
        <v>CISTERNAS DE AGUA</v>
      </c>
      <c r="E1625" s="1" t="s">
        <v>18</v>
      </c>
      <c r="F1625" s="1">
        <v>201</v>
      </c>
      <c r="G1625" s="1" t="s">
        <v>106</v>
      </c>
      <c r="H1625" s="1">
        <v>1911</v>
      </c>
      <c r="I1625" s="2">
        <f t="shared" ca="1" si="25"/>
        <v>43113</v>
      </c>
      <c r="J1625" s="1" t="str">
        <f ca="1">IFERROR(IF(YEAR(Tabla1[[#This Row],[FECHA EJEC.]])&gt;0,"CONFORME","STANDBY"),"PENDIENTE")</f>
        <v>CONFORME</v>
      </c>
      <c r="K1625" s="2">
        <f ca="1">IF(VLOOKUP(RANDBETWEEN(1,20),Tablas!$Q$6:$R$25,2,0)=0,"",Tabla1[[#This Row],[FECHA PROG.]]+VLOOKUP(RANDBETWEEN(1,20),Tablas!$Q$6:$R$25,2,0))</f>
        <v>43114</v>
      </c>
      <c r="L1625" s="7">
        <f ca="1">IF(Tabla1[[#This Row],[FECHA EJEC.]]="","",TIME(RANDBETWEEN(9,15),RANDBETWEEN(10,40),0))</f>
        <v>0.56736111111111109</v>
      </c>
      <c r="M1625" s="7">
        <f ca="1">IF(Tabla1[[#This Row],[FECHA EJEC.]]="","",Tabla1[[#This Row],[HORA INICIO]]+TIME(RANDBETWEEN(1,4),RANDBETWEEN(10,30),0))</f>
        <v>0.70555555555555549</v>
      </c>
      <c r="N1625" s="8">
        <f ca="1">IF(Tabla1[[#This Row],[FECHA EJEC.]]="","",HOUR(Tabla1[[#This Row],[HORA TERMINO]]-Tabla1[[#This Row],[HORA INICIO]])+MINUTE(Tabla1[[#This Row],[HORA TERMINO]]-Tabla1[[#This Row],[HORA INICIO]])/60)</f>
        <v>3.3166666666666664</v>
      </c>
      <c r="O1625" s="1" t="str">
        <f ca="1">IF(AND(K1625=I1625,J1625="CONFORME"),"FECHA CUMPLIDA",IF(J1625="STAND BY","STAND BY",IF(J1625=""," ",IF(Tabla1[[#This Row],[FECHA EJEC.]]="","PENDIENTE",CONCATENATE("RETRASO DE ",(K1625-I1625)," DIAS")))))</f>
        <v>RETRASO DE 1 DIAS</v>
      </c>
      <c r="P1625" s="2" t="str">
        <f ca="1">VLOOKUP(MONTH(Tabla1[[#This Row],[FECHA PROG.]]),Tabla2[],2,0)</f>
        <v>Ene</v>
      </c>
      <c r="Q1625" s="1">
        <f ca="1">YEAR(Tabla1[[#This Row],[FECHA PROG.]])</f>
        <v>2018</v>
      </c>
      <c r="R1625" s="8">
        <f ca="1">360-SUMIFS(Tabla1[HORAS],Tabla1[MÁQUINA],Tabla1[[#This Row],[MÁQUINA]],Tabla1[AÑO],Tabla1[[#This Row],[AÑO]],Tabla1[MES],Tabla1[[#This Row],[MES]])</f>
        <v>356.68333333333334</v>
      </c>
      <c r="S1625" s="17">
        <f ca="1">Tabla1[[#This Row],[HORAS DISPONIBLES]]/360</f>
        <v>0.99078703703703708</v>
      </c>
    </row>
    <row r="1626" spans="1:19" x14ac:dyDescent="0.2">
      <c r="A1626" s="1" t="s">
        <v>179</v>
      </c>
      <c r="B1626" s="1" t="s">
        <v>89</v>
      </c>
      <c r="C1626" s="1" t="str">
        <f ca="1">VLOOKUP(RANDBETWEEN(1,13),Tablas!$N$7:$O$19,2,0)</f>
        <v>MOTONIVELADORA</v>
      </c>
      <c r="E1626" s="1" t="s">
        <v>18</v>
      </c>
      <c r="F1626" s="1">
        <v>201</v>
      </c>
      <c r="G1626" s="1" t="s">
        <v>106</v>
      </c>
      <c r="H1626" s="1">
        <v>1911</v>
      </c>
      <c r="I1626" s="2">
        <f t="shared" ca="1" si="25"/>
        <v>43512</v>
      </c>
      <c r="J1626" s="1" t="str">
        <f ca="1">IFERROR(IF(YEAR(Tabla1[[#This Row],[FECHA EJEC.]])&gt;0,"CONFORME","STANDBY"),"PENDIENTE")</f>
        <v>CONFORME</v>
      </c>
      <c r="K1626" s="2">
        <f ca="1">IF(VLOOKUP(RANDBETWEEN(1,20),Tablas!$Q$6:$R$25,2,0)=0,"",Tabla1[[#This Row],[FECHA PROG.]]+VLOOKUP(RANDBETWEEN(1,20),Tablas!$Q$6:$R$25,2,0))</f>
        <v>43515</v>
      </c>
      <c r="L1626" s="7">
        <f ca="1">IF(Tabla1[[#This Row],[FECHA EJEC.]]="","",TIME(RANDBETWEEN(9,15),RANDBETWEEN(10,40),0))</f>
        <v>0.52500000000000002</v>
      </c>
      <c r="M1626" s="7">
        <f ca="1">IF(Tabla1[[#This Row],[FECHA EJEC.]]="","",Tabla1[[#This Row],[HORA INICIO]]+TIME(RANDBETWEEN(1,4),RANDBETWEEN(10,30),0))</f>
        <v>0.57847222222222228</v>
      </c>
      <c r="N1626" s="8">
        <f ca="1">IF(Tabla1[[#This Row],[FECHA EJEC.]]="","",HOUR(Tabla1[[#This Row],[HORA TERMINO]]-Tabla1[[#This Row],[HORA INICIO]])+MINUTE(Tabla1[[#This Row],[HORA TERMINO]]-Tabla1[[#This Row],[HORA INICIO]])/60)</f>
        <v>1.2833333333333332</v>
      </c>
      <c r="O1626" s="1" t="str">
        <f ca="1">IF(AND(K1626=I1626,J1626="CONFORME"),"FECHA CUMPLIDA",IF(J1626="STAND BY","STAND BY",IF(J1626=""," ",IF(Tabla1[[#This Row],[FECHA EJEC.]]="","PENDIENTE",CONCATENATE("RETRASO DE ",(K1626-I1626)," DIAS")))))</f>
        <v>RETRASO DE 3 DIAS</v>
      </c>
      <c r="P1626" s="2" t="str">
        <f ca="1">VLOOKUP(MONTH(Tabla1[[#This Row],[FECHA PROG.]]),Tabla2[],2,0)</f>
        <v>Feb</v>
      </c>
      <c r="Q1626" s="1">
        <f ca="1">YEAR(Tabla1[[#This Row],[FECHA PROG.]])</f>
        <v>2019</v>
      </c>
      <c r="R1626" s="8">
        <f ca="1">360-SUMIFS(Tabla1[HORAS],Tabla1[MÁQUINA],Tabla1[[#This Row],[MÁQUINA]],Tabla1[AÑO],Tabla1[[#This Row],[AÑO]],Tabla1[MES],Tabla1[[#This Row],[MES]])</f>
        <v>358.71666666666664</v>
      </c>
      <c r="S1626" s="17">
        <f ca="1">Tabla1[[#This Row],[HORAS DISPONIBLES]]/360</f>
        <v>0.99643518518518515</v>
      </c>
    </row>
    <row r="1627" spans="1:19" x14ac:dyDescent="0.2">
      <c r="A1627" s="1" t="s">
        <v>180</v>
      </c>
      <c r="B1627" s="1" t="s">
        <v>90</v>
      </c>
      <c r="C1627" s="1" t="str">
        <f ca="1">VLOOKUP(RANDBETWEEN(1,13),Tablas!$N$7:$O$19,2,0)</f>
        <v>CISTERNAS DE AGUA</v>
      </c>
      <c r="E1627" s="1" t="s">
        <v>18</v>
      </c>
      <c r="F1627" s="1">
        <v>201</v>
      </c>
      <c r="G1627" s="1" t="s">
        <v>106</v>
      </c>
      <c r="H1627" s="1">
        <v>1911</v>
      </c>
      <c r="I1627" s="2">
        <f t="shared" ca="1" si="25"/>
        <v>43192</v>
      </c>
      <c r="J1627" s="1" t="str">
        <f ca="1">IFERROR(IF(YEAR(Tabla1[[#This Row],[FECHA EJEC.]])&gt;0,"CONFORME","STANDBY"),"PENDIENTE")</f>
        <v>CONFORME</v>
      </c>
      <c r="K1627" s="2">
        <f ca="1">IF(VLOOKUP(RANDBETWEEN(1,20),Tablas!$Q$6:$R$25,2,0)=0,"",Tabla1[[#This Row],[FECHA PROG.]]+VLOOKUP(RANDBETWEEN(1,20),Tablas!$Q$6:$R$25,2,0))</f>
        <v>43193</v>
      </c>
      <c r="L1627" s="7">
        <f ca="1">IF(Tabla1[[#This Row],[FECHA EJEC.]]="","",TIME(RANDBETWEEN(9,15),RANDBETWEEN(10,40),0))</f>
        <v>0.63749999999999996</v>
      </c>
      <c r="M1627" s="7">
        <f ca="1">IF(Tabla1[[#This Row],[FECHA EJEC.]]="","",Tabla1[[#This Row],[HORA INICIO]]+TIME(RANDBETWEEN(1,4),RANDBETWEEN(10,30),0))</f>
        <v>0.77847222222222223</v>
      </c>
      <c r="N1627" s="8">
        <f ca="1">IF(Tabla1[[#This Row],[FECHA EJEC.]]="","",HOUR(Tabla1[[#This Row],[HORA TERMINO]]-Tabla1[[#This Row],[HORA INICIO]])+MINUTE(Tabla1[[#This Row],[HORA TERMINO]]-Tabla1[[#This Row],[HORA INICIO]])/60)</f>
        <v>3.3833333333333333</v>
      </c>
      <c r="O1627" s="1" t="str">
        <f ca="1">IF(AND(K1627=I1627,J1627="CONFORME"),"FECHA CUMPLIDA",IF(J1627="STAND BY","STAND BY",IF(J1627=""," ",IF(Tabla1[[#This Row],[FECHA EJEC.]]="","PENDIENTE",CONCATENATE("RETRASO DE ",(K1627-I1627)," DIAS")))))</f>
        <v>RETRASO DE 1 DIAS</v>
      </c>
      <c r="P1627" s="2" t="str">
        <f ca="1">VLOOKUP(MONTH(Tabla1[[#This Row],[FECHA PROG.]]),Tabla2[],2,0)</f>
        <v>Abr</v>
      </c>
      <c r="Q1627" s="1">
        <f ca="1">YEAR(Tabla1[[#This Row],[FECHA PROG.]])</f>
        <v>2018</v>
      </c>
      <c r="R1627" s="8">
        <f ca="1">360-SUMIFS(Tabla1[HORAS],Tabla1[MÁQUINA],Tabla1[[#This Row],[MÁQUINA]],Tabla1[AÑO],Tabla1[[#This Row],[AÑO]],Tabla1[MES],Tabla1[[#This Row],[MES]])</f>
        <v>356.61666666666667</v>
      </c>
      <c r="S1627" s="17">
        <f ca="1">Tabla1[[#This Row],[HORAS DISPONIBLES]]/360</f>
        <v>0.9906018518518519</v>
      </c>
    </row>
    <row r="1628" spans="1:19" x14ac:dyDescent="0.2">
      <c r="A1628" s="1" t="s">
        <v>181</v>
      </c>
      <c r="B1628" s="1" t="s">
        <v>91</v>
      </c>
      <c r="C1628" s="1" t="str">
        <f ca="1">VLOOKUP(RANDBETWEEN(1,13),Tablas!$N$7:$O$19,2,0)</f>
        <v>CARGADORA</v>
      </c>
      <c r="E1628" s="1" t="s">
        <v>18</v>
      </c>
      <c r="F1628" s="1">
        <v>201</v>
      </c>
      <c r="G1628" s="1" t="s">
        <v>55</v>
      </c>
      <c r="H1628" s="1">
        <v>1911</v>
      </c>
      <c r="I1628" s="2">
        <f t="shared" ca="1" si="25"/>
        <v>43304</v>
      </c>
      <c r="J1628" s="1" t="str">
        <f ca="1">IFERROR(IF(YEAR(Tabla1[[#This Row],[FECHA EJEC.]])&gt;0,"CONFORME","STANDBY"),"PENDIENTE")</f>
        <v>CONFORME</v>
      </c>
      <c r="K1628" s="2">
        <f ca="1">IF(VLOOKUP(RANDBETWEEN(1,20),Tablas!$Q$6:$R$25,2,0)=0,"",Tabla1[[#This Row],[FECHA PROG.]]+VLOOKUP(RANDBETWEEN(1,20),Tablas!$Q$6:$R$25,2,0))</f>
        <v>43307</v>
      </c>
      <c r="L1628" s="7">
        <f ca="1">IF(Tabla1[[#This Row],[FECHA EJEC.]]="","",TIME(RANDBETWEEN(9,15),RANDBETWEEN(10,40),0))</f>
        <v>0.6020833333333333</v>
      </c>
      <c r="M1628" s="7">
        <f ca="1">IF(Tabla1[[#This Row],[FECHA EJEC.]]="","",Tabla1[[#This Row],[HORA INICIO]]+TIME(RANDBETWEEN(1,4),RANDBETWEEN(10,30),0))</f>
        <v>0.78263888888888888</v>
      </c>
      <c r="N1628" s="8">
        <f ca="1">IF(Tabla1[[#This Row],[FECHA EJEC.]]="","",HOUR(Tabla1[[#This Row],[HORA TERMINO]]-Tabla1[[#This Row],[HORA INICIO]])+MINUTE(Tabla1[[#This Row],[HORA TERMINO]]-Tabla1[[#This Row],[HORA INICIO]])/60)</f>
        <v>4.333333333333333</v>
      </c>
      <c r="O1628" s="1" t="str">
        <f ca="1">IF(AND(K1628=I1628,J1628="CONFORME"),"FECHA CUMPLIDA",IF(J1628="STAND BY","STAND BY",IF(J1628=""," ",IF(Tabla1[[#This Row],[FECHA EJEC.]]="","PENDIENTE",CONCATENATE("RETRASO DE ",(K1628-I1628)," DIAS")))))</f>
        <v>RETRASO DE 3 DIAS</v>
      </c>
      <c r="P1628" s="2" t="str">
        <f ca="1">VLOOKUP(MONTH(Tabla1[[#This Row],[FECHA PROG.]]),Tabla2[],2,0)</f>
        <v>Jul</v>
      </c>
      <c r="Q1628" s="1">
        <f ca="1">YEAR(Tabla1[[#This Row],[FECHA PROG.]])</f>
        <v>2018</v>
      </c>
      <c r="R1628" s="8">
        <f ca="1">360-SUMIFS(Tabla1[HORAS],Tabla1[MÁQUINA],Tabla1[[#This Row],[MÁQUINA]],Tabla1[AÑO],Tabla1[[#This Row],[AÑO]],Tabla1[MES],Tabla1[[#This Row],[MES]])</f>
        <v>355.66666666666669</v>
      </c>
      <c r="S1628" s="17">
        <f ca="1">Tabla1[[#This Row],[HORAS DISPONIBLES]]/360</f>
        <v>0.98796296296296304</v>
      </c>
    </row>
    <row r="1629" spans="1:19" x14ac:dyDescent="0.2">
      <c r="A1629" s="1" t="s">
        <v>182</v>
      </c>
      <c r="B1629" s="1" t="s">
        <v>92</v>
      </c>
      <c r="C1629" s="1" t="str">
        <f ca="1">VLOOKUP(RANDBETWEEN(1,13),Tablas!$N$7:$O$19,2,0)</f>
        <v>PAVIMENTADORA</v>
      </c>
      <c r="E1629" s="1" t="s">
        <v>18</v>
      </c>
      <c r="F1629" s="1">
        <v>201</v>
      </c>
      <c r="G1629" s="1" t="s">
        <v>55</v>
      </c>
      <c r="H1629" s="1">
        <v>1911</v>
      </c>
      <c r="I1629" s="2">
        <f t="shared" ca="1" si="25"/>
        <v>43388</v>
      </c>
      <c r="J1629" s="1" t="str">
        <f ca="1">IFERROR(IF(YEAR(Tabla1[[#This Row],[FECHA EJEC.]])&gt;0,"CONFORME","STANDBY"),"PENDIENTE")</f>
        <v>PENDIENTE</v>
      </c>
      <c r="K1629" s="2" t="str">
        <f ca="1">IF(VLOOKUP(RANDBETWEEN(1,20),Tablas!$Q$6:$R$25,2,0)=0,"",Tabla1[[#This Row],[FECHA PROG.]]+VLOOKUP(RANDBETWEEN(1,20),Tablas!$Q$6:$R$25,2,0))</f>
        <v/>
      </c>
      <c r="L1629" s="7" t="str">
        <f ca="1">IF(Tabla1[[#This Row],[FECHA EJEC.]]="","",TIME(RANDBETWEEN(9,15),RANDBETWEEN(10,40),0))</f>
        <v/>
      </c>
      <c r="M1629" s="7" t="str">
        <f ca="1">IF(Tabla1[[#This Row],[FECHA EJEC.]]="","",Tabla1[[#This Row],[HORA INICIO]]+TIME(RANDBETWEEN(1,4),RANDBETWEEN(10,30),0))</f>
        <v/>
      </c>
      <c r="N1629" s="8" t="str">
        <f ca="1">IF(Tabla1[[#This Row],[FECHA EJEC.]]="","",HOUR(Tabla1[[#This Row],[HORA TERMINO]]-Tabla1[[#This Row],[HORA INICIO]])+MINUTE(Tabla1[[#This Row],[HORA TERMINO]]-Tabla1[[#This Row],[HORA INICIO]])/60)</f>
        <v/>
      </c>
      <c r="O1629" s="1" t="str">
        <f ca="1">IF(AND(K1629=I1629,J1629="CONFORME"),"FECHA CUMPLIDA",IF(J1629="STAND BY","STAND BY",IF(J1629=""," ",IF(Tabla1[[#This Row],[FECHA EJEC.]]="","PENDIENTE",CONCATENATE("RETRASO DE ",(K1629-I1629)," DIAS")))))</f>
        <v>PENDIENTE</v>
      </c>
      <c r="P1629" s="2" t="str">
        <f ca="1">VLOOKUP(MONTH(Tabla1[[#This Row],[FECHA PROG.]]),Tabla2[],2,0)</f>
        <v>Oct</v>
      </c>
      <c r="Q1629" s="1">
        <f ca="1">YEAR(Tabla1[[#This Row],[FECHA PROG.]])</f>
        <v>2018</v>
      </c>
      <c r="R1629" s="8">
        <f ca="1">360-SUMIFS(Tabla1[HORAS],Tabla1[MÁQUINA],Tabla1[[#This Row],[MÁQUINA]],Tabla1[AÑO],Tabla1[[#This Row],[AÑO]],Tabla1[MES],Tabla1[[#This Row],[MES]])</f>
        <v>360</v>
      </c>
      <c r="S1629" s="17">
        <f ca="1">Tabla1[[#This Row],[HORAS DISPONIBLES]]/360</f>
        <v>1</v>
      </c>
    </row>
    <row r="1630" spans="1:19" x14ac:dyDescent="0.2">
      <c r="A1630" s="1" t="s">
        <v>183</v>
      </c>
      <c r="B1630" s="1" t="s">
        <v>93</v>
      </c>
      <c r="C1630" s="1" t="str">
        <f ca="1">VLOOKUP(RANDBETWEEN(1,13),Tablas!$N$7:$O$19,2,0)</f>
        <v>MOTOTRAILLA</v>
      </c>
      <c r="E1630" s="1" t="s">
        <v>18</v>
      </c>
      <c r="F1630" s="1">
        <v>201</v>
      </c>
      <c r="G1630" s="1" t="s">
        <v>55</v>
      </c>
      <c r="H1630" s="1">
        <v>1911</v>
      </c>
      <c r="I1630" s="2">
        <f t="shared" ca="1" si="25"/>
        <v>43454</v>
      </c>
      <c r="J1630" s="1" t="str">
        <f ca="1">IFERROR(IF(YEAR(Tabla1[[#This Row],[FECHA EJEC.]])&gt;0,"CONFORME","STANDBY"),"PENDIENTE")</f>
        <v>CONFORME</v>
      </c>
      <c r="K1630" s="2">
        <f ca="1">IF(VLOOKUP(RANDBETWEEN(1,20),Tablas!$Q$6:$R$25,2,0)=0,"",Tabla1[[#This Row],[FECHA PROG.]]+VLOOKUP(RANDBETWEEN(1,20),Tablas!$Q$6:$R$25,2,0))</f>
        <v>43454</v>
      </c>
      <c r="L1630" s="7">
        <f ca="1">IF(Tabla1[[#This Row],[FECHA EJEC.]]="","",TIME(RANDBETWEEN(9,15),RANDBETWEEN(10,40),0))</f>
        <v>0.63472222222222219</v>
      </c>
      <c r="M1630" s="7">
        <f ca="1">IF(Tabla1[[#This Row],[FECHA EJEC.]]="","",Tabla1[[#This Row],[HORA INICIO]]+TIME(RANDBETWEEN(1,4),RANDBETWEEN(10,30),0))</f>
        <v>0.69652777777777775</v>
      </c>
      <c r="N1630" s="8">
        <f ca="1">IF(Tabla1[[#This Row],[FECHA EJEC.]]="","",HOUR(Tabla1[[#This Row],[HORA TERMINO]]-Tabla1[[#This Row],[HORA INICIO]])+MINUTE(Tabla1[[#This Row],[HORA TERMINO]]-Tabla1[[#This Row],[HORA INICIO]])/60)</f>
        <v>1.4833333333333334</v>
      </c>
      <c r="O1630" s="1" t="str">
        <f ca="1">IF(AND(K1630=I1630,J1630="CONFORME"),"FECHA CUMPLIDA",IF(J1630="STAND BY","STAND BY",IF(J1630=""," ",IF(Tabla1[[#This Row],[FECHA EJEC.]]="","PENDIENTE",CONCATENATE("RETRASO DE ",(K1630-I1630)," DIAS")))))</f>
        <v>FECHA CUMPLIDA</v>
      </c>
      <c r="P1630" s="2" t="str">
        <f ca="1">VLOOKUP(MONTH(Tabla1[[#This Row],[FECHA PROG.]]),Tabla2[],2,0)</f>
        <v>Dic</v>
      </c>
      <c r="Q1630" s="1">
        <f ca="1">YEAR(Tabla1[[#This Row],[FECHA PROG.]])</f>
        <v>2018</v>
      </c>
      <c r="R1630" s="8">
        <f ca="1">360-SUMIFS(Tabla1[HORAS],Tabla1[MÁQUINA],Tabla1[[#This Row],[MÁQUINA]],Tabla1[AÑO],Tabla1[[#This Row],[AÑO]],Tabla1[MES],Tabla1[[#This Row],[MES]])</f>
        <v>358.51666666666665</v>
      </c>
      <c r="S1630" s="17">
        <f ca="1">Tabla1[[#This Row],[HORAS DISPONIBLES]]/360</f>
        <v>0.99587962962962961</v>
      </c>
    </row>
    <row r="1631" spans="1:19" x14ac:dyDescent="0.2">
      <c r="A1631" s="1" t="s">
        <v>139</v>
      </c>
      <c r="B1631" s="1" t="s">
        <v>32</v>
      </c>
      <c r="C1631" s="1" t="str">
        <f ca="1">VLOOKUP(RANDBETWEEN(1,13),Tablas!$N$7:$O$19,2,0)</f>
        <v>TRACTORES</v>
      </c>
      <c r="D1631" s="1" t="s">
        <v>12</v>
      </c>
      <c r="E1631" s="1" t="s">
        <v>13</v>
      </c>
      <c r="F1631" s="1">
        <v>106</v>
      </c>
      <c r="G1631" s="1" t="s">
        <v>29</v>
      </c>
      <c r="H1631" s="1">
        <v>908</v>
      </c>
      <c r="I1631" s="2">
        <f t="shared" ca="1" si="25"/>
        <v>43606</v>
      </c>
      <c r="J1631" s="1" t="str">
        <f ca="1">IFERROR(IF(YEAR(Tabla1[[#This Row],[FECHA EJEC.]])&gt;0,"CONFORME","STANDBY"),"PENDIENTE")</f>
        <v>CONFORME</v>
      </c>
      <c r="K1631" s="2">
        <f ca="1">IF(VLOOKUP(RANDBETWEEN(1,20),Tablas!$Q$6:$R$25,2,0)=0,"",Tabla1[[#This Row],[FECHA PROG.]]+VLOOKUP(RANDBETWEEN(1,20),Tablas!$Q$6:$R$25,2,0))</f>
        <v>43609</v>
      </c>
      <c r="L1631" s="7">
        <f ca="1">IF(Tabla1[[#This Row],[FECHA EJEC.]]="","",TIME(RANDBETWEEN(9,15),RANDBETWEEN(10,40),0))</f>
        <v>0.43472222222222223</v>
      </c>
      <c r="M1631" s="7">
        <f ca="1">IF(Tabla1[[#This Row],[FECHA EJEC.]]="","",Tabla1[[#This Row],[HORA INICIO]]+TIME(RANDBETWEEN(1,4),RANDBETWEEN(10,30),0))</f>
        <v>0.62152777777777779</v>
      </c>
      <c r="N1631" s="8">
        <f ca="1">IF(Tabla1[[#This Row],[FECHA EJEC.]]="","",HOUR(Tabla1[[#This Row],[HORA TERMINO]]-Tabla1[[#This Row],[HORA INICIO]])+MINUTE(Tabla1[[#This Row],[HORA TERMINO]]-Tabla1[[#This Row],[HORA INICIO]])/60)</f>
        <v>4.4833333333333334</v>
      </c>
      <c r="O1631" s="1" t="str">
        <f ca="1">IF(AND(K1631=I1631,J1631="CONFORME"),"FECHA CUMPLIDA",IF(J1631="STAND BY","STAND BY",IF(J1631=""," ",IF(Tabla1[[#This Row],[FECHA EJEC.]]="","PENDIENTE",CONCATENATE("RETRASO DE ",(K1631-I1631)," DIAS")))))</f>
        <v>RETRASO DE 3 DIAS</v>
      </c>
      <c r="P1631" s="2" t="str">
        <f ca="1">VLOOKUP(MONTH(Tabla1[[#This Row],[FECHA PROG.]]),Tabla2[],2,0)</f>
        <v>May</v>
      </c>
      <c r="Q1631" s="1">
        <f ca="1">YEAR(Tabla1[[#This Row],[FECHA PROG.]])</f>
        <v>2019</v>
      </c>
      <c r="R1631" s="8">
        <f ca="1">360-SUMIFS(Tabla1[HORAS],Tabla1[MÁQUINA],Tabla1[[#This Row],[MÁQUINA]],Tabla1[AÑO],Tabla1[[#This Row],[AÑO]],Tabla1[MES],Tabla1[[#This Row],[MES]])</f>
        <v>335.88333333333333</v>
      </c>
      <c r="S1631" s="17">
        <f ca="1">Tabla1[[#This Row],[HORAS DISPONIBLES]]/360</f>
        <v>0.93300925925925926</v>
      </c>
    </row>
    <row r="1632" spans="1:19" x14ac:dyDescent="0.2">
      <c r="A1632" s="1" t="s">
        <v>139</v>
      </c>
      <c r="B1632" s="1" t="s">
        <v>32</v>
      </c>
      <c r="C1632" s="1" t="str">
        <f ca="1">VLOOKUP(RANDBETWEEN(1,13),Tablas!$N$7:$O$19,2,0)</f>
        <v>ESCREPA</v>
      </c>
      <c r="D1632" s="1" t="s">
        <v>12</v>
      </c>
      <c r="E1632" s="1" t="s">
        <v>18</v>
      </c>
      <c r="F1632" s="1">
        <v>106</v>
      </c>
      <c r="G1632" s="1" t="s">
        <v>55</v>
      </c>
      <c r="H1632" s="1">
        <v>1911</v>
      </c>
      <c r="I1632" s="2">
        <f t="shared" ca="1" si="25"/>
        <v>43418</v>
      </c>
      <c r="J1632" s="1" t="str">
        <f ca="1">IFERROR(IF(YEAR(Tabla1[[#This Row],[FECHA EJEC.]])&gt;0,"CONFORME","STANDBY"),"PENDIENTE")</f>
        <v>CONFORME</v>
      </c>
      <c r="K1632" s="2">
        <f ca="1">IF(VLOOKUP(RANDBETWEEN(1,20),Tablas!$Q$6:$R$25,2,0)=0,"",Tabla1[[#This Row],[FECHA PROG.]]+VLOOKUP(RANDBETWEEN(1,20),Tablas!$Q$6:$R$25,2,0))</f>
        <v>43422</v>
      </c>
      <c r="L1632" s="7">
        <f ca="1">IF(Tabla1[[#This Row],[FECHA EJEC.]]="","",TIME(RANDBETWEEN(9,15),RANDBETWEEN(10,40),0))</f>
        <v>0.3840277777777778</v>
      </c>
      <c r="M1632" s="7">
        <f ca="1">IF(Tabla1[[#This Row],[FECHA EJEC.]]="","",Tabla1[[#This Row],[HORA INICIO]]+TIME(RANDBETWEEN(1,4),RANDBETWEEN(10,30),0))</f>
        <v>0.52708333333333335</v>
      </c>
      <c r="N1632" s="8">
        <f ca="1">IF(Tabla1[[#This Row],[FECHA EJEC.]]="","",HOUR(Tabla1[[#This Row],[HORA TERMINO]]-Tabla1[[#This Row],[HORA INICIO]])+MINUTE(Tabla1[[#This Row],[HORA TERMINO]]-Tabla1[[#This Row],[HORA INICIO]])/60)</f>
        <v>3.4333333333333336</v>
      </c>
      <c r="O1632" s="1" t="str">
        <f ca="1">IF(AND(K1632=I1632,J1632="CONFORME"),"FECHA CUMPLIDA",IF(J1632="STAND BY","STAND BY",IF(J1632=""," ",IF(Tabla1[[#This Row],[FECHA EJEC.]]="","PENDIENTE",CONCATENATE("RETRASO DE ",(K1632-I1632)," DIAS")))))</f>
        <v>RETRASO DE 4 DIAS</v>
      </c>
      <c r="P1632" s="2" t="str">
        <f ca="1">VLOOKUP(MONTH(Tabla1[[#This Row],[FECHA PROG.]]),Tabla2[],2,0)</f>
        <v>Nov</v>
      </c>
      <c r="Q1632" s="1">
        <f ca="1">YEAR(Tabla1[[#This Row],[FECHA PROG.]])</f>
        <v>2018</v>
      </c>
      <c r="R1632" s="8">
        <f ca="1">360-SUMIFS(Tabla1[HORAS],Tabla1[MÁQUINA],Tabla1[[#This Row],[MÁQUINA]],Tabla1[AÑO],Tabla1[[#This Row],[AÑO]],Tabla1[MES],Tabla1[[#This Row],[MES]])</f>
        <v>321.14999999999998</v>
      </c>
      <c r="S1632" s="17">
        <f ca="1">Tabla1[[#This Row],[HORAS DISPONIBLES]]/360</f>
        <v>0.89208333333333323</v>
      </c>
    </row>
    <row r="1633" spans="1:19" x14ac:dyDescent="0.2">
      <c r="A1633" s="1" t="s">
        <v>149</v>
      </c>
      <c r="B1633" s="1" t="s">
        <v>45</v>
      </c>
      <c r="C1633" s="1" t="str">
        <f ca="1">VLOOKUP(RANDBETWEEN(1,13),Tablas!$N$7:$O$19,2,0)</f>
        <v>CARGADORA</v>
      </c>
      <c r="D1633" s="1" t="s">
        <v>12</v>
      </c>
      <c r="E1633" s="1" t="s">
        <v>24</v>
      </c>
      <c r="F1633" s="1">
        <v>201</v>
      </c>
      <c r="G1633" s="1" t="s">
        <v>25</v>
      </c>
      <c r="H1633" s="1">
        <v>1168</v>
      </c>
      <c r="I1633" s="2">
        <f t="shared" ca="1" si="25"/>
        <v>43478</v>
      </c>
      <c r="J1633" s="1" t="str">
        <f ca="1">IFERROR(IF(YEAR(Tabla1[[#This Row],[FECHA EJEC.]])&gt;0,"CONFORME","STANDBY"),"PENDIENTE")</f>
        <v>CONFORME</v>
      </c>
      <c r="K1633" s="2">
        <f ca="1">IF(VLOOKUP(RANDBETWEEN(1,20),Tablas!$Q$6:$R$25,2,0)=0,"",Tabla1[[#This Row],[FECHA PROG.]]+VLOOKUP(RANDBETWEEN(1,20),Tablas!$Q$6:$R$25,2,0))</f>
        <v>43479</v>
      </c>
      <c r="L1633" s="7">
        <f ca="1">IF(Tabla1[[#This Row],[FECHA EJEC.]]="","",TIME(RANDBETWEEN(9,15),RANDBETWEEN(10,40),0))</f>
        <v>0.61041666666666672</v>
      </c>
      <c r="M1633" s="7">
        <f ca="1">IF(Tabla1[[#This Row],[FECHA EJEC.]]="","",Tabla1[[#This Row],[HORA INICIO]]+TIME(RANDBETWEEN(1,4),RANDBETWEEN(10,30),0))</f>
        <v>0.7861111111111112</v>
      </c>
      <c r="N1633" s="8">
        <f ca="1">IF(Tabla1[[#This Row],[FECHA EJEC.]]="","",HOUR(Tabla1[[#This Row],[HORA TERMINO]]-Tabla1[[#This Row],[HORA INICIO]])+MINUTE(Tabla1[[#This Row],[HORA TERMINO]]-Tabla1[[#This Row],[HORA INICIO]])/60)</f>
        <v>4.2166666666666668</v>
      </c>
      <c r="O1633" s="1" t="str">
        <f ca="1">IF(AND(K1633=I1633,J1633="CONFORME"),"FECHA CUMPLIDA",IF(J1633="STAND BY","STAND BY",IF(J1633=""," ",IF(Tabla1[[#This Row],[FECHA EJEC.]]="","PENDIENTE",CONCATENATE("RETRASO DE ",(K1633-I1633)," DIAS")))))</f>
        <v>RETRASO DE 1 DIAS</v>
      </c>
      <c r="P1633" s="2" t="str">
        <f ca="1">VLOOKUP(MONTH(Tabla1[[#This Row],[FECHA PROG.]]),Tabla2[],2,0)</f>
        <v>Ene</v>
      </c>
      <c r="Q1633" s="1">
        <f ca="1">YEAR(Tabla1[[#This Row],[FECHA PROG.]])</f>
        <v>2019</v>
      </c>
      <c r="R1633" s="8">
        <f ca="1">360-SUMIFS(Tabla1[HORAS],Tabla1[MÁQUINA],Tabla1[[#This Row],[MÁQUINA]],Tabla1[AÑO],Tabla1[[#This Row],[AÑO]],Tabla1[MES],Tabla1[[#This Row],[MES]])</f>
        <v>348.05</v>
      </c>
      <c r="S1633" s="17">
        <f ca="1">Tabla1[[#This Row],[HORAS DISPONIBLES]]/360</f>
        <v>0.96680555555555558</v>
      </c>
    </row>
    <row r="1634" spans="1:19" x14ac:dyDescent="0.2">
      <c r="A1634" s="1" t="s">
        <v>151</v>
      </c>
      <c r="B1634" s="1" t="s">
        <v>51</v>
      </c>
      <c r="C1634" s="1" t="str">
        <f ca="1">VLOOKUP(RANDBETWEEN(1,13),Tablas!$N$7:$O$19,2,0)</f>
        <v>ESCREPA</v>
      </c>
      <c r="D1634" s="1" t="s">
        <v>12</v>
      </c>
      <c r="E1634" s="1" t="s">
        <v>13</v>
      </c>
      <c r="F1634" s="1">
        <v>107</v>
      </c>
      <c r="G1634" s="1" t="s">
        <v>14</v>
      </c>
      <c r="H1634" s="1">
        <v>1420</v>
      </c>
      <c r="I1634" s="2">
        <f t="shared" ca="1" si="25"/>
        <v>43387</v>
      </c>
      <c r="J1634" s="1" t="str">
        <f ca="1">IFERROR(IF(YEAR(Tabla1[[#This Row],[FECHA EJEC.]])&gt;0,"CONFORME","STANDBY"),"PENDIENTE")</f>
        <v>CONFORME</v>
      </c>
      <c r="K1634" s="2">
        <f ca="1">IF(VLOOKUP(RANDBETWEEN(1,20),Tablas!$Q$6:$R$25,2,0)=0,"",Tabla1[[#This Row],[FECHA PROG.]]+VLOOKUP(RANDBETWEEN(1,20),Tablas!$Q$6:$R$25,2,0))</f>
        <v>43387</v>
      </c>
      <c r="L1634" s="7">
        <f ca="1">IF(Tabla1[[#This Row],[FECHA EJEC.]]="","",TIME(RANDBETWEEN(9,15),RANDBETWEEN(10,40),0))</f>
        <v>0.59097222222222223</v>
      </c>
      <c r="M1634" s="7">
        <f ca="1">IF(Tabla1[[#This Row],[FECHA EJEC.]]="","",Tabla1[[#This Row],[HORA INICIO]]+TIME(RANDBETWEEN(1,4),RANDBETWEEN(10,30),0))</f>
        <v>0.65069444444444446</v>
      </c>
      <c r="N1634" s="8">
        <f ca="1">IF(Tabla1[[#This Row],[FECHA EJEC.]]="","",HOUR(Tabla1[[#This Row],[HORA TERMINO]]-Tabla1[[#This Row],[HORA INICIO]])+MINUTE(Tabla1[[#This Row],[HORA TERMINO]]-Tabla1[[#This Row],[HORA INICIO]])/60)</f>
        <v>1.4333333333333333</v>
      </c>
      <c r="O1634" s="1" t="str">
        <f ca="1">IF(AND(K1634=I1634,J1634="CONFORME"),"FECHA CUMPLIDA",IF(J1634="STAND BY","STAND BY",IF(J1634=""," ",IF(Tabla1[[#This Row],[FECHA EJEC.]]="","PENDIENTE",CONCATENATE("RETRASO DE ",(K1634-I1634)," DIAS")))))</f>
        <v>FECHA CUMPLIDA</v>
      </c>
      <c r="P1634" s="2" t="str">
        <f ca="1">VLOOKUP(MONTH(Tabla1[[#This Row],[FECHA PROG.]]),Tabla2[],2,0)</f>
        <v>Oct</v>
      </c>
      <c r="Q1634" s="1">
        <f ca="1">YEAR(Tabla1[[#This Row],[FECHA PROG.]])</f>
        <v>2018</v>
      </c>
      <c r="R1634" s="8">
        <f ca="1">360-SUMIFS(Tabla1[HORAS],Tabla1[MÁQUINA],Tabla1[[#This Row],[MÁQUINA]],Tabla1[AÑO],Tabla1[[#This Row],[AÑO]],Tabla1[MES],Tabla1[[#This Row],[MES]])</f>
        <v>348.95</v>
      </c>
      <c r="S1634" s="17">
        <f ca="1">Tabla1[[#This Row],[HORAS DISPONIBLES]]/360</f>
        <v>0.96930555555555553</v>
      </c>
    </row>
    <row r="1635" spans="1:19" x14ac:dyDescent="0.2">
      <c r="A1635" s="1" t="s">
        <v>154</v>
      </c>
      <c r="B1635" s="1" t="s">
        <v>59</v>
      </c>
      <c r="C1635" s="1" t="str">
        <f ca="1">VLOOKUP(RANDBETWEEN(1,13),Tablas!$N$7:$O$19,2,0)</f>
        <v>ESCREPA</v>
      </c>
      <c r="E1635" s="1" t="s">
        <v>21</v>
      </c>
      <c r="F1635" s="1">
        <v>107</v>
      </c>
      <c r="G1635" s="1" t="s">
        <v>106</v>
      </c>
      <c r="H1635" s="1">
        <v>2171</v>
      </c>
      <c r="I1635" s="2">
        <f t="shared" ca="1" si="25"/>
        <v>43489</v>
      </c>
      <c r="J1635" s="1" t="str">
        <f ca="1">IFERROR(IF(YEAR(Tabla1[[#This Row],[FECHA EJEC.]])&gt;0,"CONFORME","STANDBY"),"PENDIENTE")</f>
        <v>CONFORME</v>
      </c>
      <c r="K1635" s="2">
        <f ca="1">IF(VLOOKUP(RANDBETWEEN(1,20),Tablas!$Q$6:$R$25,2,0)=0,"",Tabla1[[#This Row],[FECHA PROG.]]+VLOOKUP(RANDBETWEEN(1,20),Tablas!$Q$6:$R$25,2,0))</f>
        <v>43489</v>
      </c>
      <c r="L1635" s="7">
        <f ca="1">IF(Tabla1[[#This Row],[FECHA EJEC.]]="","",TIME(RANDBETWEEN(9,15),RANDBETWEEN(10,40),0))</f>
        <v>0.48055555555555557</v>
      </c>
      <c r="M1635" s="7">
        <f ca="1">IF(Tabla1[[#This Row],[FECHA EJEC.]]="","",Tabla1[[#This Row],[HORA INICIO]]+TIME(RANDBETWEEN(1,4),RANDBETWEEN(10,30),0))</f>
        <v>0.66736111111111107</v>
      </c>
      <c r="N1635" s="8">
        <f ca="1">IF(Tabla1[[#This Row],[FECHA EJEC.]]="","",HOUR(Tabla1[[#This Row],[HORA TERMINO]]-Tabla1[[#This Row],[HORA INICIO]])+MINUTE(Tabla1[[#This Row],[HORA TERMINO]]-Tabla1[[#This Row],[HORA INICIO]])/60)</f>
        <v>4.4833333333333334</v>
      </c>
      <c r="O1635" s="1" t="str">
        <f ca="1">IF(AND(K1635=I1635,J1635="CONFORME"),"FECHA CUMPLIDA",IF(J1635="STAND BY","STAND BY",IF(J1635=""," ",IF(Tabla1[[#This Row],[FECHA EJEC.]]="","PENDIENTE",CONCATENATE("RETRASO DE ",(K1635-I1635)," DIAS")))))</f>
        <v>FECHA CUMPLIDA</v>
      </c>
      <c r="P1635" s="2" t="str">
        <f ca="1">VLOOKUP(MONTH(Tabla1[[#This Row],[FECHA PROG.]]),Tabla2[],2,0)</f>
        <v>Ene</v>
      </c>
      <c r="Q1635" s="1">
        <f ca="1">YEAR(Tabla1[[#This Row],[FECHA PROG.]])</f>
        <v>2019</v>
      </c>
      <c r="R1635" s="8">
        <f ca="1">360-SUMIFS(Tabla1[HORAS],Tabla1[MÁQUINA],Tabla1[[#This Row],[MÁQUINA]],Tabla1[AÑO],Tabla1[[#This Row],[AÑO]],Tabla1[MES],Tabla1[[#This Row],[MES]])</f>
        <v>342.5</v>
      </c>
      <c r="S1635" s="17">
        <f ca="1">Tabla1[[#This Row],[HORAS DISPONIBLES]]/360</f>
        <v>0.95138888888888884</v>
      </c>
    </row>
    <row r="1636" spans="1:19" x14ac:dyDescent="0.2">
      <c r="A1636" s="1" t="s">
        <v>184</v>
      </c>
      <c r="B1636" s="1" t="s">
        <v>94</v>
      </c>
      <c r="C1636" s="1" t="str">
        <f ca="1">VLOOKUP(RANDBETWEEN(1,13),Tablas!$N$7:$O$19,2,0)</f>
        <v>MOTONIVELADORA</v>
      </c>
      <c r="E1636" s="1" t="s">
        <v>18</v>
      </c>
      <c r="F1636" s="1">
        <v>201</v>
      </c>
      <c r="G1636" s="1" t="s">
        <v>55</v>
      </c>
      <c r="H1636" s="1">
        <v>1911</v>
      </c>
      <c r="I1636" s="2">
        <f t="shared" ca="1" si="25"/>
        <v>43445</v>
      </c>
      <c r="J1636" s="1" t="str">
        <f ca="1">IFERROR(IF(YEAR(Tabla1[[#This Row],[FECHA EJEC.]])&gt;0,"CONFORME","STANDBY"),"PENDIENTE")</f>
        <v>CONFORME</v>
      </c>
      <c r="K1636" s="2">
        <f ca="1">IF(VLOOKUP(RANDBETWEEN(1,20),Tablas!$Q$6:$R$25,2,0)=0,"",Tabla1[[#This Row],[FECHA PROG.]]+VLOOKUP(RANDBETWEEN(1,20),Tablas!$Q$6:$R$25,2,0))</f>
        <v>43448</v>
      </c>
      <c r="L1636" s="7">
        <f ca="1">IF(Tabla1[[#This Row],[FECHA EJEC.]]="","",TIME(RANDBETWEEN(9,15),RANDBETWEEN(10,40),0))</f>
        <v>0.38194444444444442</v>
      </c>
      <c r="M1636" s="7">
        <f ca="1">IF(Tabla1[[#This Row],[FECHA EJEC.]]="","",Tabla1[[#This Row],[HORA INICIO]]+TIME(RANDBETWEEN(1,4),RANDBETWEEN(10,30),0))</f>
        <v>0.43333333333333329</v>
      </c>
      <c r="N1636" s="8">
        <f ca="1">IF(Tabla1[[#This Row],[FECHA EJEC.]]="","",HOUR(Tabla1[[#This Row],[HORA TERMINO]]-Tabla1[[#This Row],[HORA INICIO]])+MINUTE(Tabla1[[#This Row],[HORA TERMINO]]-Tabla1[[#This Row],[HORA INICIO]])/60)</f>
        <v>1.2333333333333334</v>
      </c>
      <c r="O1636" s="1" t="str">
        <f ca="1">IF(AND(K1636=I1636,J1636="CONFORME"),"FECHA CUMPLIDA",IF(J1636="STAND BY","STAND BY",IF(J1636=""," ",IF(Tabla1[[#This Row],[FECHA EJEC.]]="","PENDIENTE",CONCATENATE("RETRASO DE ",(K1636-I1636)," DIAS")))))</f>
        <v>RETRASO DE 3 DIAS</v>
      </c>
      <c r="P1636" s="2" t="str">
        <f ca="1">VLOOKUP(MONTH(Tabla1[[#This Row],[FECHA PROG.]]),Tabla2[],2,0)</f>
        <v>Dic</v>
      </c>
      <c r="Q1636" s="1">
        <f ca="1">YEAR(Tabla1[[#This Row],[FECHA PROG.]])</f>
        <v>2018</v>
      </c>
      <c r="R1636" s="8">
        <f ca="1">360-SUMIFS(Tabla1[HORAS],Tabla1[MÁQUINA],Tabla1[[#This Row],[MÁQUINA]],Tabla1[AÑO],Tabla1[[#This Row],[AÑO]],Tabla1[MES],Tabla1[[#This Row],[MES]])</f>
        <v>358.76666666666665</v>
      </c>
      <c r="S1636" s="17">
        <f ca="1">Tabla1[[#This Row],[HORAS DISPONIBLES]]/360</f>
        <v>0.99657407407407406</v>
      </c>
    </row>
    <row r="1637" spans="1:19" x14ac:dyDescent="0.2">
      <c r="A1637" s="1" t="s">
        <v>188</v>
      </c>
      <c r="B1637" s="1" t="s">
        <v>35</v>
      </c>
      <c r="C1637" s="1" t="str">
        <f ca="1">VLOOKUP(RANDBETWEEN(1,13),Tablas!$N$7:$O$19,2,0)</f>
        <v>MOTOTRAILLA</v>
      </c>
      <c r="D1637" s="1" t="s">
        <v>12</v>
      </c>
      <c r="E1637" s="1" t="s">
        <v>13</v>
      </c>
      <c r="F1637" s="1">
        <v>106</v>
      </c>
      <c r="G1637" s="1" t="s">
        <v>14</v>
      </c>
      <c r="H1637" s="1">
        <v>1420</v>
      </c>
      <c r="I1637" s="2">
        <f t="shared" ca="1" si="25"/>
        <v>43454</v>
      </c>
      <c r="J1637" s="1" t="str">
        <f ca="1">IFERROR(IF(YEAR(Tabla1[[#This Row],[FECHA EJEC.]])&gt;0,"CONFORME","STANDBY"),"PENDIENTE")</f>
        <v>CONFORME</v>
      </c>
      <c r="K1637" s="2">
        <f ca="1">IF(VLOOKUP(RANDBETWEEN(1,20),Tablas!$Q$6:$R$25,2,0)=0,"",Tabla1[[#This Row],[FECHA PROG.]]+VLOOKUP(RANDBETWEEN(1,20),Tablas!$Q$6:$R$25,2,0))</f>
        <v>43457</v>
      </c>
      <c r="L1637" s="7">
        <f ca="1">IF(Tabla1[[#This Row],[FECHA EJEC.]]="","",TIME(RANDBETWEEN(9,15),RANDBETWEEN(10,40),0))</f>
        <v>0.47499999999999998</v>
      </c>
      <c r="M1637" s="7">
        <f ca="1">IF(Tabla1[[#This Row],[FECHA EJEC.]]="","",Tabla1[[#This Row],[HORA INICIO]]+TIME(RANDBETWEEN(1,4),RANDBETWEEN(10,30),0))</f>
        <v>0.53125</v>
      </c>
      <c r="N1637" s="8">
        <f ca="1">IF(Tabla1[[#This Row],[FECHA EJEC.]]="","",HOUR(Tabla1[[#This Row],[HORA TERMINO]]-Tabla1[[#This Row],[HORA INICIO]])+MINUTE(Tabla1[[#This Row],[HORA TERMINO]]-Tabla1[[#This Row],[HORA INICIO]])/60)</f>
        <v>1.35</v>
      </c>
      <c r="O1637" s="1" t="str">
        <f ca="1">IF(AND(K1637=I1637,J1637="CONFORME"),"FECHA CUMPLIDA",IF(J1637="STAND BY","STAND BY",IF(J1637=""," ",IF(Tabla1[[#This Row],[FECHA EJEC.]]="","PENDIENTE",CONCATENATE("RETRASO DE ",(K1637-I1637)," DIAS")))))</f>
        <v>RETRASO DE 3 DIAS</v>
      </c>
      <c r="P1637" s="2" t="str">
        <f ca="1">VLOOKUP(MONTH(Tabla1[[#This Row],[FECHA PROG.]]),Tabla2[],2,0)</f>
        <v>Dic</v>
      </c>
      <c r="Q1637" s="1">
        <f ca="1">YEAR(Tabla1[[#This Row],[FECHA PROG.]])</f>
        <v>2018</v>
      </c>
      <c r="R1637" s="8">
        <f ca="1">360-SUMIFS(Tabla1[HORAS],Tabla1[MÁQUINA],Tabla1[[#This Row],[MÁQUINA]],Tabla1[AÑO],Tabla1[[#This Row],[AÑO]],Tabla1[MES],Tabla1[[#This Row],[MES]])</f>
        <v>330.26666666666665</v>
      </c>
      <c r="S1637" s="17">
        <f ca="1">Tabla1[[#This Row],[HORAS DISPONIBLES]]/360</f>
        <v>0.91740740740740734</v>
      </c>
    </row>
    <row r="1638" spans="1:19" x14ac:dyDescent="0.2">
      <c r="A1638" s="1" t="s">
        <v>188</v>
      </c>
      <c r="B1638" s="1" t="s">
        <v>35</v>
      </c>
      <c r="C1638" s="1" t="str">
        <f ca="1">VLOOKUP(RANDBETWEEN(1,13),Tablas!$N$7:$O$19,2,0)</f>
        <v>ESCREPA</v>
      </c>
      <c r="D1638" s="1" t="s">
        <v>12</v>
      </c>
      <c r="E1638" s="1" t="s">
        <v>18</v>
      </c>
      <c r="F1638" s="1">
        <v>106</v>
      </c>
      <c r="G1638" s="1" t="s">
        <v>55</v>
      </c>
      <c r="H1638" s="1">
        <v>1911</v>
      </c>
      <c r="I1638" s="2">
        <f t="shared" ca="1" si="25"/>
        <v>43109</v>
      </c>
      <c r="J1638" s="1" t="str">
        <f ca="1">IFERROR(IF(YEAR(Tabla1[[#This Row],[FECHA EJEC.]])&gt;0,"CONFORME","STANDBY"),"PENDIENTE")</f>
        <v>CONFORME</v>
      </c>
      <c r="K1638" s="2">
        <f ca="1">IF(VLOOKUP(RANDBETWEEN(1,20),Tablas!$Q$6:$R$25,2,0)=0,"",Tabla1[[#This Row],[FECHA PROG.]]+VLOOKUP(RANDBETWEEN(1,20),Tablas!$Q$6:$R$25,2,0))</f>
        <v>43112</v>
      </c>
      <c r="L1638" s="7">
        <f ca="1">IF(Tabla1[[#This Row],[FECHA EJEC.]]="","",TIME(RANDBETWEEN(9,15),RANDBETWEEN(10,40),0))</f>
        <v>0.60972222222222228</v>
      </c>
      <c r="M1638" s="7">
        <f ca="1">IF(Tabla1[[#This Row],[FECHA EJEC.]]="","",Tabla1[[#This Row],[HORA INICIO]]+TIME(RANDBETWEEN(1,4),RANDBETWEEN(10,30),0))</f>
        <v>0.70972222222222225</v>
      </c>
      <c r="N1638" s="8">
        <f ca="1">IF(Tabla1[[#This Row],[FECHA EJEC.]]="","",HOUR(Tabla1[[#This Row],[HORA TERMINO]]-Tabla1[[#This Row],[HORA INICIO]])+MINUTE(Tabla1[[#This Row],[HORA TERMINO]]-Tabla1[[#This Row],[HORA INICIO]])/60)</f>
        <v>2.4</v>
      </c>
      <c r="O1638" s="1" t="str">
        <f ca="1">IF(AND(K1638=I1638,J1638="CONFORME"),"FECHA CUMPLIDA",IF(J1638="STAND BY","STAND BY",IF(J1638=""," ",IF(Tabla1[[#This Row],[FECHA EJEC.]]="","PENDIENTE",CONCATENATE("RETRASO DE ",(K1638-I1638)," DIAS")))))</f>
        <v>RETRASO DE 3 DIAS</v>
      </c>
      <c r="P1638" s="2" t="str">
        <f ca="1">VLOOKUP(MONTH(Tabla1[[#This Row],[FECHA PROG.]]),Tabla2[],2,0)</f>
        <v>Ene</v>
      </c>
      <c r="Q1638" s="1">
        <f ca="1">YEAR(Tabla1[[#This Row],[FECHA PROG.]])</f>
        <v>2018</v>
      </c>
      <c r="R1638" s="8">
        <f ca="1">360-SUMIFS(Tabla1[HORAS],Tabla1[MÁQUINA],Tabla1[[#This Row],[MÁQUINA]],Tabla1[AÑO],Tabla1[[#This Row],[AÑO]],Tabla1[MES],Tabla1[[#This Row],[MES]])</f>
        <v>331.1</v>
      </c>
      <c r="S1638" s="17">
        <f ca="1">Tabla1[[#This Row],[HORAS DISPONIBLES]]/360</f>
        <v>0.91972222222222233</v>
      </c>
    </row>
    <row r="1639" spans="1:19" x14ac:dyDescent="0.2">
      <c r="A1639" s="1" t="s">
        <v>150</v>
      </c>
      <c r="B1639" s="1" t="s">
        <v>46</v>
      </c>
      <c r="C1639" s="1" t="str">
        <f ca="1">VLOOKUP(RANDBETWEEN(1,13),Tablas!$N$7:$O$19,2,0)</f>
        <v>DRAGALINA</v>
      </c>
      <c r="D1639" s="1" t="s">
        <v>12</v>
      </c>
      <c r="E1639" s="1" t="s">
        <v>24</v>
      </c>
      <c r="F1639" s="1">
        <v>201</v>
      </c>
      <c r="G1639" s="1" t="s">
        <v>25</v>
      </c>
      <c r="H1639" s="1">
        <v>1168</v>
      </c>
      <c r="I1639" s="2">
        <f t="shared" ca="1" si="25"/>
        <v>43190</v>
      </c>
      <c r="J1639" s="1" t="str">
        <f ca="1">IFERROR(IF(YEAR(Tabla1[[#This Row],[FECHA EJEC.]])&gt;0,"CONFORME","STANDBY"),"PENDIENTE")</f>
        <v>CONFORME</v>
      </c>
      <c r="K1639" s="2">
        <f ca="1">IF(VLOOKUP(RANDBETWEEN(1,20),Tablas!$Q$6:$R$25,2,0)=0,"",Tabla1[[#This Row],[FECHA PROG.]]+VLOOKUP(RANDBETWEEN(1,20),Tablas!$Q$6:$R$25,2,0))</f>
        <v>43192</v>
      </c>
      <c r="L1639" s="7">
        <f ca="1">IF(Tabla1[[#This Row],[FECHA EJEC.]]="","",TIME(RANDBETWEEN(9,15),RANDBETWEEN(10,40),0))</f>
        <v>0.47152777777777777</v>
      </c>
      <c r="M1639" s="7">
        <f ca="1">IF(Tabla1[[#This Row],[FECHA EJEC.]]="","",Tabla1[[#This Row],[HORA INICIO]]+TIME(RANDBETWEEN(1,4),RANDBETWEEN(10,30),0))</f>
        <v>0.65347222222222223</v>
      </c>
      <c r="N1639" s="8">
        <f ca="1">IF(Tabla1[[#This Row],[FECHA EJEC.]]="","",HOUR(Tabla1[[#This Row],[HORA TERMINO]]-Tabla1[[#This Row],[HORA INICIO]])+MINUTE(Tabla1[[#This Row],[HORA TERMINO]]-Tabla1[[#This Row],[HORA INICIO]])/60)</f>
        <v>4.3666666666666663</v>
      </c>
      <c r="O1639" s="1" t="str">
        <f ca="1">IF(AND(K1639=I1639,J1639="CONFORME"),"FECHA CUMPLIDA",IF(J1639="STAND BY","STAND BY",IF(J1639=""," ",IF(Tabla1[[#This Row],[FECHA EJEC.]]="","PENDIENTE",CONCATENATE("RETRASO DE ",(K1639-I1639)," DIAS")))))</f>
        <v>RETRASO DE 2 DIAS</v>
      </c>
      <c r="P1639" s="2" t="str">
        <f ca="1">VLOOKUP(MONTH(Tabla1[[#This Row],[FECHA PROG.]]),Tabla2[],2,0)</f>
        <v>Mar</v>
      </c>
      <c r="Q1639" s="1">
        <f ca="1">YEAR(Tabla1[[#This Row],[FECHA PROG.]])</f>
        <v>2018</v>
      </c>
      <c r="R1639" s="8">
        <f ca="1">360-SUMIFS(Tabla1[HORAS],Tabla1[MÁQUINA],Tabla1[[#This Row],[MÁQUINA]],Tabla1[AÑO],Tabla1[[#This Row],[AÑO]],Tabla1[MES],Tabla1[[#This Row],[MES]])</f>
        <v>350.55</v>
      </c>
      <c r="S1639" s="17">
        <f ca="1">Tabla1[[#This Row],[HORAS DISPONIBLES]]/360</f>
        <v>0.97375</v>
      </c>
    </row>
    <row r="1640" spans="1:19" x14ac:dyDescent="0.2">
      <c r="A1640" s="1" t="s">
        <v>134</v>
      </c>
      <c r="B1640" s="1" t="s">
        <v>52</v>
      </c>
      <c r="C1640" s="1" t="str">
        <f ca="1">VLOOKUP(RANDBETWEEN(1,13),Tablas!$N$7:$O$19,2,0)</f>
        <v>MOTOTRAILLA</v>
      </c>
      <c r="D1640" s="1" t="s">
        <v>12</v>
      </c>
      <c r="E1640" s="1" t="s">
        <v>13</v>
      </c>
      <c r="F1640" s="1">
        <v>107</v>
      </c>
      <c r="G1640" s="1" t="s">
        <v>14</v>
      </c>
      <c r="H1640" s="1">
        <v>1420</v>
      </c>
      <c r="I1640" s="2">
        <f t="shared" ca="1" si="25"/>
        <v>43366</v>
      </c>
      <c r="J1640" s="1" t="str">
        <f ca="1">IFERROR(IF(YEAR(Tabla1[[#This Row],[FECHA EJEC.]])&gt;0,"CONFORME","STANDBY"),"PENDIENTE")</f>
        <v>CONFORME</v>
      </c>
      <c r="K1640" s="2">
        <f ca="1">IF(VLOOKUP(RANDBETWEEN(1,20),Tablas!$Q$6:$R$25,2,0)=0,"",Tabla1[[#This Row],[FECHA PROG.]]+VLOOKUP(RANDBETWEEN(1,20),Tablas!$Q$6:$R$25,2,0))</f>
        <v>43370</v>
      </c>
      <c r="L1640" s="7">
        <f ca="1">IF(Tabla1[[#This Row],[FECHA EJEC.]]="","",TIME(RANDBETWEEN(9,15),RANDBETWEEN(10,40),0))</f>
        <v>0.38819444444444445</v>
      </c>
      <c r="M1640" s="7">
        <f ca="1">IF(Tabla1[[#This Row],[FECHA EJEC.]]="","",Tabla1[[#This Row],[HORA INICIO]]+TIME(RANDBETWEEN(1,4),RANDBETWEEN(10,30),0))</f>
        <v>0.48333333333333334</v>
      </c>
      <c r="N1640" s="8">
        <f ca="1">IF(Tabla1[[#This Row],[FECHA EJEC.]]="","",HOUR(Tabla1[[#This Row],[HORA TERMINO]]-Tabla1[[#This Row],[HORA INICIO]])+MINUTE(Tabla1[[#This Row],[HORA TERMINO]]-Tabla1[[#This Row],[HORA INICIO]])/60)</f>
        <v>2.2833333333333332</v>
      </c>
      <c r="O1640" s="1" t="str">
        <f ca="1">IF(AND(K1640=I1640,J1640="CONFORME"),"FECHA CUMPLIDA",IF(J1640="STAND BY","STAND BY",IF(J1640=""," ",IF(Tabla1[[#This Row],[FECHA EJEC.]]="","PENDIENTE",CONCATENATE("RETRASO DE ",(K1640-I1640)," DIAS")))))</f>
        <v>RETRASO DE 4 DIAS</v>
      </c>
      <c r="P1640" s="2" t="str">
        <f ca="1">VLOOKUP(MONTH(Tabla1[[#This Row],[FECHA PROG.]]),Tabla2[],2,0)</f>
        <v>Set</v>
      </c>
      <c r="Q1640" s="1">
        <f ca="1">YEAR(Tabla1[[#This Row],[FECHA PROG.]])</f>
        <v>2018</v>
      </c>
      <c r="R1640" s="8">
        <f ca="1">360-SUMIFS(Tabla1[HORAS],Tabla1[MÁQUINA],Tabla1[[#This Row],[MÁQUINA]],Tabla1[AÑO],Tabla1[[#This Row],[AÑO]],Tabla1[MES],Tabla1[[#This Row],[MES]])</f>
        <v>338.55</v>
      </c>
      <c r="S1640" s="17">
        <f ca="1">Tabla1[[#This Row],[HORAS DISPONIBLES]]/360</f>
        <v>0.94041666666666668</v>
      </c>
    </row>
    <row r="1641" spans="1:19" x14ac:dyDescent="0.2">
      <c r="A1641" s="1" t="s">
        <v>139</v>
      </c>
      <c r="B1641" s="1" t="s">
        <v>32</v>
      </c>
      <c r="C1641" s="1" t="str">
        <f ca="1">VLOOKUP(RANDBETWEEN(1,13),Tablas!$N$7:$O$19,2,0)</f>
        <v>TRACTORES</v>
      </c>
      <c r="D1641" s="1" t="s">
        <v>12</v>
      </c>
      <c r="E1641" s="1" t="s">
        <v>13</v>
      </c>
      <c r="F1641" s="1">
        <v>106</v>
      </c>
      <c r="G1641" s="1" t="s">
        <v>29</v>
      </c>
      <c r="H1641" s="1">
        <v>908</v>
      </c>
      <c r="I1641" s="2">
        <f t="shared" ca="1" si="25"/>
        <v>43253</v>
      </c>
      <c r="J1641" s="1" t="str">
        <f ca="1">IFERROR(IF(YEAR(Tabla1[[#This Row],[FECHA EJEC.]])&gt;0,"CONFORME","STANDBY"),"PENDIENTE")</f>
        <v>PENDIENTE</v>
      </c>
      <c r="K1641" s="2" t="str">
        <f ca="1">IF(VLOOKUP(RANDBETWEEN(1,20),Tablas!$Q$6:$R$25,2,0)=0,"",Tabla1[[#This Row],[FECHA PROG.]]+VLOOKUP(RANDBETWEEN(1,20),Tablas!$Q$6:$R$25,2,0))</f>
        <v/>
      </c>
      <c r="L1641" s="7" t="str">
        <f ca="1">IF(Tabla1[[#This Row],[FECHA EJEC.]]="","",TIME(RANDBETWEEN(9,15),RANDBETWEEN(10,40),0))</f>
        <v/>
      </c>
      <c r="M1641" s="7" t="str">
        <f ca="1">IF(Tabla1[[#This Row],[FECHA EJEC.]]="","",Tabla1[[#This Row],[HORA INICIO]]+TIME(RANDBETWEEN(1,4),RANDBETWEEN(10,30),0))</f>
        <v/>
      </c>
      <c r="N1641" s="8" t="str">
        <f ca="1">IF(Tabla1[[#This Row],[FECHA EJEC.]]="","",HOUR(Tabla1[[#This Row],[HORA TERMINO]]-Tabla1[[#This Row],[HORA INICIO]])+MINUTE(Tabla1[[#This Row],[HORA TERMINO]]-Tabla1[[#This Row],[HORA INICIO]])/60)</f>
        <v/>
      </c>
      <c r="O1641" s="1" t="str">
        <f ca="1">IF(AND(K1641=I1641,J1641="CONFORME"),"FECHA CUMPLIDA",IF(J1641="STAND BY","STAND BY",IF(J1641=""," ",IF(Tabla1[[#This Row],[FECHA EJEC.]]="","PENDIENTE",CONCATENATE("RETRASO DE ",(K1641-I1641)," DIAS")))))</f>
        <v>PENDIENTE</v>
      </c>
      <c r="P1641" s="2" t="str">
        <f ca="1">VLOOKUP(MONTH(Tabla1[[#This Row],[FECHA PROG.]]),Tabla2[],2,0)</f>
        <v>Jun</v>
      </c>
      <c r="Q1641" s="1">
        <f ca="1">YEAR(Tabla1[[#This Row],[FECHA PROG.]])</f>
        <v>2018</v>
      </c>
      <c r="R1641" s="8">
        <f ca="1">360-SUMIFS(Tabla1[HORAS],Tabla1[MÁQUINA],Tabla1[[#This Row],[MÁQUINA]],Tabla1[AÑO],Tabla1[[#This Row],[AÑO]],Tabla1[MES],Tabla1[[#This Row],[MES]])</f>
        <v>306.26666666666665</v>
      </c>
      <c r="S1641" s="17">
        <f ca="1">Tabla1[[#This Row],[HORAS DISPONIBLES]]/360</f>
        <v>0.85074074074074069</v>
      </c>
    </row>
    <row r="1642" spans="1:19" x14ac:dyDescent="0.2">
      <c r="A1642" s="1" t="s">
        <v>139</v>
      </c>
      <c r="B1642" s="1" t="s">
        <v>32</v>
      </c>
      <c r="C1642" s="1" t="str">
        <f ca="1">VLOOKUP(RANDBETWEEN(1,13),Tablas!$N$7:$O$19,2,0)</f>
        <v>LAS VOLQUETAS</v>
      </c>
      <c r="D1642" s="1" t="s">
        <v>12</v>
      </c>
      <c r="E1642" s="1" t="s">
        <v>18</v>
      </c>
      <c r="F1642" s="1">
        <v>106</v>
      </c>
      <c r="G1642" s="1" t="s">
        <v>55</v>
      </c>
      <c r="H1642" s="1">
        <v>1911</v>
      </c>
      <c r="I1642" s="2">
        <f t="shared" ca="1" si="25"/>
        <v>43270</v>
      </c>
      <c r="J1642" s="1" t="str">
        <f ca="1">IFERROR(IF(YEAR(Tabla1[[#This Row],[FECHA EJEC.]])&gt;0,"CONFORME","STANDBY"),"PENDIENTE")</f>
        <v>CONFORME</v>
      </c>
      <c r="K1642" s="2">
        <f ca="1">IF(VLOOKUP(RANDBETWEEN(1,20),Tablas!$Q$6:$R$25,2,0)=0,"",Tabla1[[#This Row],[FECHA PROG.]]+VLOOKUP(RANDBETWEEN(1,20),Tablas!$Q$6:$R$25,2,0))</f>
        <v>43273</v>
      </c>
      <c r="L1642" s="7">
        <f ca="1">IF(Tabla1[[#This Row],[FECHA EJEC.]]="","",TIME(RANDBETWEEN(9,15),RANDBETWEEN(10,40),0))</f>
        <v>0.55625000000000002</v>
      </c>
      <c r="M1642" s="7">
        <f ca="1">IF(Tabla1[[#This Row],[FECHA EJEC.]]="","",Tabla1[[#This Row],[HORA INICIO]]+TIME(RANDBETWEEN(1,4),RANDBETWEEN(10,30),0))</f>
        <v>0.65763888888888888</v>
      </c>
      <c r="N1642" s="8">
        <f ca="1">IF(Tabla1[[#This Row],[FECHA EJEC.]]="","",HOUR(Tabla1[[#This Row],[HORA TERMINO]]-Tabla1[[#This Row],[HORA INICIO]])+MINUTE(Tabla1[[#This Row],[HORA TERMINO]]-Tabla1[[#This Row],[HORA INICIO]])/60)</f>
        <v>2.4333333333333336</v>
      </c>
      <c r="O1642" s="1" t="str">
        <f ca="1">IF(AND(K1642=I1642,J1642="CONFORME"),"FECHA CUMPLIDA",IF(J1642="STAND BY","STAND BY",IF(J1642=""," ",IF(Tabla1[[#This Row],[FECHA EJEC.]]="","PENDIENTE",CONCATENATE("RETRASO DE ",(K1642-I1642)," DIAS")))))</f>
        <v>RETRASO DE 3 DIAS</v>
      </c>
      <c r="P1642" s="2" t="str">
        <f ca="1">VLOOKUP(MONTH(Tabla1[[#This Row],[FECHA PROG.]]),Tabla2[],2,0)</f>
        <v>Jun</v>
      </c>
      <c r="Q1642" s="1">
        <f ca="1">YEAR(Tabla1[[#This Row],[FECHA PROG.]])</f>
        <v>2018</v>
      </c>
      <c r="R1642" s="8">
        <f ca="1">360-SUMIFS(Tabla1[HORAS],Tabla1[MÁQUINA],Tabla1[[#This Row],[MÁQUINA]],Tabla1[AÑO],Tabla1[[#This Row],[AÑO]],Tabla1[MES],Tabla1[[#This Row],[MES]])</f>
        <v>306.26666666666665</v>
      </c>
      <c r="S1642" s="17">
        <f ca="1">Tabla1[[#This Row],[HORAS DISPONIBLES]]/360</f>
        <v>0.85074074074074069</v>
      </c>
    </row>
    <row r="1643" spans="1:19" x14ac:dyDescent="0.2">
      <c r="A1643" s="1" t="s">
        <v>139</v>
      </c>
      <c r="B1643" s="1" t="s">
        <v>28</v>
      </c>
      <c r="C1643" s="1" t="str">
        <f ca="1">VLOOKUP(RANDBETWEEN(1,13),Tablas!$N$7:$O$19,2,0)</f>
        <v>MOTONIVELADORA</v>
      </c>
      <c r="D1643" s="1" t="s">
        <v>12</v>
      </c>
      <c r="E1643" s="1" t="s">
        <v>18</v>
      </c>
      <c r="F1643" s="1">
        <v>106</v>
      </c>
      <c r="G1643" s="1" t="s">
        <v>55</v>
      </c>
      <c r="H1643" s="1">
        <v>1911</v>
      </c>
      <c r="I1643" s="2">
        <f t="shared" ca="1" si="25"/>
        <v>43488</v>
      </c>
      <c r="J1643" s="1" t="str">
        <f ca="1">IFERROR(IF(YEAR(Tabla1[[#This Row],[FECHA EJEC.]])&gt;0,"CONFORME","STANDBY"),"PENDIENTE")</f>
        <v>CONFORME</v>
      </c>
      <c r="K1643" s="2">
        <f ca="1">IF(VLOOKUP(RANDBETWEEN(1,20),Tablas!$Q$6:$R$25,2,0)=0,"",Tabla1[[#This Row],[FECHA PROG.]]+VLOOKUP(RANDBETWEEN(1,20),Tablas!$Q$6:$R$25,2,0))</f>
        <v>43490</v>
      </c>
      <c r="L1643" s="7">
        <f ca="1">IF(Tabla1[[#This Row],[FECHA EJEC.]]="","",TIME(RANDBETWEEN(9,15),RANDBETWEEN(10,40),0))</f>
        <v>0.6430555555555556</v>
      </c>
      <c r="M1643" s="7">
        <f ca="1">IF(Tabla1[[#This Row],[FECHA EJEC.]]="","",Tabla1[[#This Row],[HORA INICIO]]+TIME(RANDBETWEEN(1,4),RANDBETWEEN(10,30),0))</f>
        <v>0.69444444444444453</v>
      </c>
      <c r="N1643" s="8">
        <f ca="1">IF(Tabla1[[#This Row],[FECHA EJEC.]]="","",HOUR(Tabla1[[#This Row],[HORA TERMINO]]-Tabla1[[#This Row],[HORA INICIO]])+MINUTE(Tabla1[[#This Row],[HORA TERMINO]]-Tabla1[[#This Row],[HORA INICIO]])/60)</f>
        <v>1.2333333333333334</v>
      </c>
      <c r="O1643" s="1" t="str">
        <f ca="1">IF(AND(K1643=I1643,J1643="CONFORME"),"FECHA CUMPLIDA",IF(J1643="STAND BY","STAND BY",IF(J1643=""," ",IF(Tabla1[[#This Row],[FECHA EJEC.]]="","PENDIENTE",CONCATENATE("RETRASO DE ",(K1643-I1643)," DIAS")))))</f>
        <v>RETRASO DE 2 DIAS</v>
      </c>
      <c r="P1643" s="2" t="str">
        <f ca="1">VLOOKUP(MONTH(Tabla1[[#This Row],[FECHA PROG.]]),Tabla2[],2,0)</f>
        <v>Ene</v>
      </c>
      <c r="Q1643" s="1">
        <f ca="1">YEAR(Tabla1[[#This Row],[FECHA PROG.]])</f>
        <v>2019</v>
      </c>
      <c r="R1643" s="8">
        <f ca="1">360-SUMIFS(Tabla1[HORAS],Tabla1[MÁQUINA],Tabla1[[#This Row],[MÁQUINA]],Tabla1[AÑO],Tabla1[[#This Row],[AÑO]],Tabla1[MES],Tabla1[[#This Row],[MES]])</f>
        <v>322.83333333333331</v>
      </c>
      <c r="S1643" s="17">
        <f ca="1">Tabla1[[#This Row],[HORAS DISPONIBLES]]/360</f>
        <v>0.89675925925925926</v>
      </c>
    </row>
    <row r="1644" spans="1:19" x14ac:dyDescent="0.2">
      <c r="A1644" s="1" t="s">
        <v>139</v>
      </c>
      <c r="B1644" s="1" t="s">
        <v>28</v>
      </c>
      <c r="C1644" s="1" t="str">
        <f ca="1">VLOOKUP(RANDBETWEEN(1,13),Tablas!$N$7:$O$19,2,0)</f>
        <v>CARGADORA</v>
      </c>
      <c r="D1644" s="1" t="s">
        <v>12</v>
      </c>
      <c r="E1644" s="1" t="s">
        <v>13</v>
      </c>
      <c r="F1644" s="1">
        <v>106</v>
      </c>
      <c r="G1644" s="1" t="s">
        <v>29</v>
      </c>
      <c r="H1644" s="1">
        <v>908</v>
      </c>
      <c r="I1644" s="2">
        <f t="shared" ca="1" si="25"/>
        <v>43297</v>
      </c>
      <c r="J1644" s="1" t="str">
        <f ca="1">IFERROR(IF(YEAR(Tabla1[[#This Row],[FECHA EJEC.]])&gt;0,"CONFORME","STANDBY"),"PENDIENTE")</f>
        <v>CONFORME</v>
      </c>
      <c r="K1644" s="2">
        <f ca="1">IF(VLOOKUP(RANDBETWEEN(1,20),Tablas!$Q$6:$R$25,2,0)=0,"",Tabla1[[#This Row],[FECHA PROG.]]+VLOOKUP(RANDBETWEEN(1,20),Tablas!$Q$6:$R$25,2,0))</f>
        <v>43298</v>
      </c>
      <c r="L1644" s="7">
        <f ca="1">IF(Tabla1[[#This Row],[FECHA EJEC.]]="","",TIME(RANDBETWEEN(9,15),RANDBETWEEN(10,40),0))</f>
        <v>0.56458333333333333</v>
      </c>
      <c r="M1644" s="7">
        <f ca="1">IF(Tabla1[[#This Row],[FECHA EJEC.]]="","",Tabla1[[#This Row],[HORA INICIO]]+TIME(RANDBETWEEN(1,4),RANDBETWEEN(10,30),0))</f>
        <v>0.66249999999999998</v>
      </c>
      <c r="N1644" s="8">
        <f ca="1">IF(Tabla1[[#This Row],[FECHA EJEC.]]="","",HOUR(Tabla1[[#This Row],[HORA TERMINO]]-Tabla1[[#This Row],[HORA INICIO]])+MINUTE(Tabla1[[#This Row],[HORA TERMINO]]-Tabla1[[#This Row],[HORA INICIO]])/60)</f>
        <v>2.35</v>
      </c>
      <c r="O1644" s="1" t="str">
        <f ca="1">IF(AND(K1644=I1644,J1644="CONFORME"),"FECHA CUMPLIDA",IF(J1644="STAND BY","STAND BY",IF(J1644=""," ",IF(Tabla1[[#This Row],[FECHA EJEC.]]="","PENDIENTE",CONCATENATE("RETRASO DE ",(K1644-I1644)," DIAS")))))</f>
        <v>RETRASO DE 1 DIAS</v>
      </c>
      <c r="P1644" s="2" t="str">
        <f ca="1">VLOOKUP(MONTH(Tabla1[[#This Row],[FECHA PROG.]]),Tabla2[],2,0)</f>
        <v>Jul</v>
      </c>
      <c r="Q1644" s="1">
        <f ca="1">YEAR(Tabla1[[#This Row],[FECHA PROG.]])</f>
        <v>2018</v>
      </c>
      <c r="R1644" s="8">
        <f ca="1">360-SUMIFS(Tabla1[HORAS],Tabla1[MÁQUINA],Tabla1[[#This Row],[MÁQUINA]],Tabla1[AÑO],Tabla1[[#This Row],[AÑO]],Tabla1[MES],Tabla1[[#This Row],[MES]])</f>
        <v>332.75</v>
      </c>
      <c r="S1644" s="17">
        <f ca="1">Tabla1[[#This Row],[HORAS DISPONIBLES]]/360</f>
        <v>0.9243055555555556</v>
      </c>
    </row>
    <row r="1645" spans="1:19" x14ac:dyDescent="0.2">
      <c r="A1645" s="1" t="s">
        <v>136</v>
      </c>
      <c r="B1645" s="1" t="s">
        <v>20</v>
      </c>
      <c r="C1645" s="1" t="str">
        <f ca="1">VLOOKUP(RANDBETWEEN(1,13),Tablas!$N$7:$O$19,2,0)</f>
        <v>CISTERNAS DE AGUA</v>
      </c>
      <c r="D1645" s="1" t="s">
        <v>12</v>
      </c>
      <c r="E1645" s="1" t="s">
        <v>21</v>
      </c>
      <c r="F1645" s="1">
        <v>106</v>
      </c>
      <c r="G1645" s="1" t="s">
        <v>14</v>
      </c>
      <c r="H1645" s="1">
        <v>1420</v>
      </c>
      <c r="I1645" s="2">
        <f t="shared" ca="1" si="25"/>
        <v>43344</v>
      </c>
      <c r="J1645" s="1" t="str">
        <f ca="1">IFERROR(IF(YEAR(Tabla1[[#This Row],[FECHA EJEC.]])&gt;0,"CONFORME","STANDBY"),"PENDIENTE")</f>
        <v>PENDIENTE</v>
      </c>
      <c r="K1645" s="2" t="str">
        <f ca="1">IF(VLOOKUP(RANDBETWEEN(1,20),Tablas!$Q$6:$R$25,2,0)=0,"",Tabla1[[#This Row],[FECHA PROG.]]+VLOOKUP(RANDBETWEEN(1,20),Tablas!$Q$6:$R$25,2,0))</f>
        <v/>
      </c>
      <c r="L1645" s="7" t="str">
        <f ca="1">IF(Tabla1[[#This Row],[FECHA EJEC.]]="","",TIME(RANDBETWEEN(9,15),RANDBETWEEN(10,40),0))</f>
        <v/>
      </c>
      <c r="M1645" s="7" t="str">
        <f ca="1">IF(Tabla1[[#This Row],[FECHA EJEC.]]="","",Tabla1[[#This Row],[HORA INICIO]]+TIME(RANDBETWEEN(1,4),RANDBETWEEN(10,30),0))</f>
        <v/>
      </c>
      <c r="N1645" s="8" t="str">
        <f ca="1">IF(Tabla1[[#This Row],[FECHA EJEC.]]="","",HOUR(Tabla1[[#This Row],[HORA TERMINO]]-Tabla1[[#This Row],[HORA INICIO]])+MINUTE(Tabla1[[#This Row],[HORA TERMINO]]-Tabla1[[#This Row],[HORA INICIO]])/60)</f>
        <v/>
      </c>
      <c r="O1645" s="1" t="str">
        <f ca="1">IF(AND(K1645=I1645,J1645="CONFORME"),"FECHA CUMPLIDA",IF(J1645="STAND BY","STAND BY",IF(J1645=""," ",IF(Tabla1[[#This Row],[FECHA EJEC.]]="","PENDIENTE",CONCATENATE("RETRASO DE ",(K1645-I1645)," DIAS")))))</f>
        <v>PENDIENTE</v>
      </c>
      <c r="P1645" s="2" t="str">
        <f ca="1">VLOOKUP(MONTH(Tabla1[[#This Row],[FECHA PROG.]]),Tabla2[],2,0)</f>
        <v>Set</v>
      </c>
      <c r="Q1645" s="1">
        <f ca="1">YEAR(Tabla1[[#This Row],[FECHA PROG.]])</f>
        <v>2018</v>
      </c>
      <c r="R1645" s="8">
        <f ca="1">360-SUMIFS(Tabla1[HORAS],Tabla1[MÁQUINA],Tabla1[[#This Row],[MÁQUINA]],Tabla1[AÑO],Tabla1[[#This Row],[AÑO]],Tabla1[MES],Tabla1[[#This Row],[MES]])</f>
        <v>354.21666666666664</v>
      </c>
      <c r="S1645" s="17">
        <f ca="1">Tabla1[[#This Row],[HORAS DISPONIBLES]]/360</f>
        <v>0.98393518518518508</v>
      </c>
    </row>
    <row r="1646" spans="1:19" x14ac:dyDescent="0.2">
      <c r="A1646" s="1" t="s">
        <v>137</v>
      </c>
      <c r="B1646" s="1" t="s">
        <v>23</v>
      </c>
      <c r="C1646" s="1" t="str">
        <f ca="1">VLOOKUP(RANDBETWEEN(1,13),Tablas!$N$7:$O$19,2,0)</f>
        <v>RETROEXCAVADORA</v>
      </c>
      <c r="D1646" s="1" t="s">
        <v>12</v>
      </c>
      <c r="E1646" s="1" t="s">
        <v>24</v>
      </c>
      <c r="F1646" s="1">
        <v>201</v>
      </c>
      <c r="G1646" s="1" t="s">
        <v>25</v>
      </c>
      <c r="H1646" s="1">
        <v>1168</v>
      </c>
      <c r="I1646" s="2">
        <f t="shared" ca="1" si="25"/>
        <v>43338</v>
      </c>
      <c r="J1646" s="1" t="str">
        <f ca="1">IFERROR(IF(YEAR(Tabla1[[#This Row],[FECHA EJEC.]])&gt;0,"CONFORME","STANDBY"),"PENDIENTE")</f>
        <v>PENDIENTE</v>
      </c>
      <c r="K1646" s="2" t="str">
        <f ca="1">IF(VLOOKUP(RANDBETWEEN(1,20),Tablas!$Q$6:$R$25,2,0)=0,"",Tabla1[[#This Row],[FECHA PROG.]]+VLOOKUP(RANDBETWEEN(1,20),Tablas!$Q$6:$R$25,2,0))</f>
        <v/>
      </c>
      <c r="L1646" s="7" t="str">
        <f ca="1">IF(Tabla1[[#This Row],[FECHA EJEC.]]="","",TIME(RANDBETWEEN(9,15),RANDBETWEEN(10,40),0))</f>
        <v/>
      </c>
      <c r="M1646" s="7" t="str">
        <f ca="1">IF(Tabla1[[#This Row],[FECHA EJEC.]]="","",Tabla1[[#This Row],[HORA INICIO]]+TIME(RANDBETWEEN(1,4),RANDBETWEEN(10,30),0))</f>
        <v/>
      </c>
      <c r="N1646" s="8" t="str">
        <f ca="1">IF(Tabla1[[#This Row],[FECHA EJEC.]]="","",HOUR(Tabla1[[#This Row],[HORA TERMINO]]-Tabla1[[#This Row],[HORA INICIO]])+MINUTE(Tabla1[[#This Row],[HORA TERMINO]]-Tabla1[[#This Row],[HORA INICIO]])/60)</f>
        <v/>
      </c>
      <c r="O1646" s="1" t="str">
        <f ca="1">IF(AND(K1646=I1646,J1646="CONFORME"),"FECHA CUMPLIDA",IF(J1646="STAND BY","STAND BY",IF(J1646=""," ",IF(Tabla1[[#This Row],[FECHA EJEC.]]="","PENDIENTE",CONCATENATE("RETRASO DE ",(K1646-I1646)," DIAS")))))</f>
        <v>PENDIENTE</v>
      </c>
      <c r="P1646" s="2" t="str">
        <f ca="1">VLOOKUP(MONTH(Tabla1[[#This Row],[FECHA PROG.]]),Tabla2[],2,0)</f>
        <v>Ago</v>
      </c>
      <c r="Q1646" s="1">
        <f ca="1">YEAR(Tabla1[[#This Row],[FECHA PROG.]])</f>
        <v>2018</v>
      </c>
      <c r="R1646" s="8">
        <f ca="1">360-SUMIFS(Tabla1[HORAS],Tabla1[MÁQUINA],Tabla1[[#This Row],[MÁQUINA]],Tabla1[AÑO],Tabla1[[#This Row],[AÑO]],Tabla1[MES],Tabla1[[#This Row],[MES]])</f>
        <v>357.63333333333333</v>
      </c>
      <c r="S1646" s="17">
        <f ca="1">Tabla1[[#This Row],[HORAS DISPONIBLES]]/360</f>
        <v>0.99342592592592593</v>
      </c>
    </row>
    <row r="1647" spans="1:19" x14ac:dyDescent="0.2">
      <c r="A1647" s="1" t="s">
        <v>134</v>
      </c>
      <c r="B1647" s="1" t="s">
        <v>53</v>
      </c>
      <c r="C1647" s="1" t="str">
        <f ca="1">VLOOKUP(RANDBETWEEN(1,13),Tablas!$N$7:$O$19,2,0)</f>
        <v>DRAGAS</v>
      </c>
      <c r="D1647" s="1" t="s">
        <v>12</v>
      </c>
      <c r="E1647" s="1" t="s">
        <v>13</v>
      </c>
      <c r="F1647" s="1">
        <v>107</v>
      </c>
      <c r="G1647" s="1" t="s">
        <v>14</v>
      </c>
      <c r="H1647" s="1">
        <v>1420</v>
      </c>
      <c r="I1647" s="2">
        <f t="shared" ca="1" si="25"/>
        <v>43486</v>
      </c>
      <c r="J1647" s="1" t="str">
        <f ca="1">IFERROR(IF(YEAR(Tabla1[[#This Row],[FECHA EJEC.]])&gt;0,"CONFORME","STANDBY"),"PENDIENTE")</f>
        <v>CONFORME</v>
      </c>
      <c r="K1647" s="2">
        <f ca="1">IF(VLOOKUP(RANDBETWEEN(1,20),Tablas!$Q$6:$R$25,2,0)=0,"",Tabla1[[#This Row],[FECHA PROG.]]+VLOOKUP(RANDBETWEEN(1,20),Tablas!$Q$6:$R$25,2,0))</f>
        <v>43488</v>
      </c>
      <c r="L1647" s="7">
        <f ca="1">IF(Tabla1[[#This Row],[FECHA EJEC.]]="","",TIME(RANDBETWEEN(9,15),RANDBETWEEN(10,40),0))</f>
        <v>0.44305555555555554</v>
      </c>
      <c r="M1647" s="7">
        <f ca="1">IF(Tabla1[[#This Row],[FECHA EJEC.]]="","",Tabla1[[#This Row],[HORA INICIO]]+TIME(RANDBETWEEN(1,4),RANDBETWEEN(10,30),0))</f>
        <v>0.53888888888888886</v>
      </c>
      <c r="N1647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1647" s="1" t="str">
        <f ca="1">IF(AND(K1647=I1647,J1647="CONFORME"),"FECHA CUMPLIDA",IF(J1647="STAND BY","STAND BY",IF(J1647=""," ",IF(Tabla1[[#This Row],[FECHA EJEC.]]="","PENDIENTE",CONCATENATE("RETRASO DE ",(K1647-I1647)," DIAS")))))</f>
        <v>RETRASO DE 2 DIAS</v>
      </c>
      <c r="P1647" s="2" t="str">
        <f ca="1">VLOOKUP(MONTH(Tabla1[[#This Row],[FECHA PROG.]]),Tabla2[],2,0)</f>
        <v>Ene</v>
      </c>
      <c r="Q1647" s="1">
        <f ca="1">YEAR(Tabla1[[#This Row],[FECHA PROG.]])</f>
        <v>2019</v>
      </c>
      <c r="R1647" s="8">
        <f ca="1">360-SUMIFS(Tabla1[HORAS],Tabla1[MÁQUINA],Tabla1[[#This Row],[MÁQUINA]],Tabla1[AÑO],Tabla1[[#This Row],[AÑO]],Tabla1[MES],Tabla1[[#This Row],[MES]])</f>
        <v>341.71666666666664</v>
      </c>
      <c r="S1647" s="17">
        <f ca="1">Tabla1[[#This Row],[HORAS DISPONIBLES]]/360</f>
        <v>0.94921296296296287</v>
      </c>
    </row>
    <row r="1648" spans="1:19" x14ac:dyDescent="0.2">
      <c r="A1648" s="1" t="s">
        <v>153</v>
      </c>
      <c r="B1648" s="1" t="s">
        <v>60</v>
      </c>
      <c r="C1648" s="1" t="str">
        <f ca="1">VLOOKUP(RANDBETWEEN(1,13),Tablas!$N$7:$O$19,2,0)</f>
        <v>EXCAVADORA</v>
      </c>
      <c r="E1648" s="1" t="s">
        <v>18</v>
      </c>
      <c r="F1648" s="1">
        <v>107</v>
      </c>
      <c r="G1648" s="1" t="s">
        <v>106</v>
      </c>
      <c r="H1648" s="1">
        <v>2171</v>
      </c>
      <c r="I1648" s="2">
        <f t="shared" ca="1" si="25"/>
        <v>43315</v>
      </c>
      <c r="J1648" s="1" t="str">
        <f ca="1">IFERROR(IF(YEAR(Tabla1[[#This Row],[FECHA EJEC.]])&gt;0,"CONFORME","STANDBY"),"PENDIENTE")</f>
        <v>CONFORME</v>
      </c>
      <c r="K1648" s="2">
        <f ca="1">IF(VLOOKUP(RANDBETWEEN(1,20),Tablas!$Q$6:$R$25,2,0)=0,"",Tabla1[[#This Row],[FECHA PROG.]]+VLOOKUP(RANDBETWEEN(1,20),Tablas!$Q$6:$R$25,2,0))</f>
        <v>43316</v>
      </c>
      <c r="L1648" s="7">
        <f ca="1">IF(Tabla1[[#This Row],[FECHA EJEC.]]="","",TIME(RANDBETWEEN(9,15),RANDBETWEEN(10,40),0))</f>
        <v>0.56388888888888888</v>
      </c>
      <c r="M1648" s="7">
        <f ca="1">IF(Tabla1[[#This Row],[FECHA EJEC.]]="","",Tabla1[[#This Row],[HORA INICIO]]+TIME(RANDBETWEEN(1,4),RANDBETWEEN(10,30),0))</f>
        <v>0.73958333333333326</v>
      </c>
      <c r="N1648" s="8">
        <f ca="1">IF(Tabla1[[#This Row],[FECHA EJEC.]]="","",HOUR(Tabla1[[#This Row],[HORA TERMINO]]-Tabla1[[#This Row],[HORA INICIO]])+MINUTE(Tabla1[[#This Row],[HORA TERMINO]]-Tabla1[[#This Row],[HORA INICIO]])/60)</f>
        <v>4.2166666666666668</v>
      </c>
      <c r="O1648" s="1" t="str">
        <f ca="1">IF(AND(K1648=I1648,J1648="CONFORME"),"FECHA CUMPLIDA",IF(J1648="STAND BY","STAND BY",IF(J1648=""," ",IF(Tabla1[[#This Row],[FECHA EJEC.]]="","PENDIENTE",CONCATENATE("RETRASO DE ",(K1648-I1648)," DIAS")))))</f>
        <v>RETRASO DE 1 DIAS</v>
      </c>
      <c r="P1648" s="2" t="str">
        <f ca="1">VLOOKUP(MONTH(Tabla1[[#This Row],[FECHA PROG.]]),Tabla2[],2,0)</f>
        <v>Ago</v>
      </c>
      <c r="Q1648" s="1">
        <f ca="1">YEAR(Tabla1[[#This Row],[FECHA PROG.]])</f>
        <v>2018</v>
      </c>
      <c r="R1648" s="8">
        <f ca="1">360-SUMIFS(Tabla1[HORAS],Tabla1[MÁQUINA],Tabla1[[#This Row],[MÁQUINA]],Tabla1[AÑO],Tabla1[[#This Row],[AÑO]],Tabla1[MES],Tabla1[[#This Row],[MES]])</f>
        <v>351.31666666666666</v>
      </c>
      <c r="S1648" s="17">
        <f ca="1">Tabla1[[#This Row],[HORAS DISPONIBLES]]/360</f>
        <v>0.9758796296296296</v>
      </c>
    </row>
    <row r="1649" spans="1:19" x14ac:dyDescent="0.2">
      <c r="A1649" s="1" t="s">
        <v>192</v>
      </c>
      <c r="B1649" s="1" t="s">
        <v>101</v>
      </c>
      <c r="C1649" s="1" t="str">
        <f ca="1">VLOOKUP(RANDBETWEEN(1,13),Tablas!$N$7:$O$19,2,0)</f>
        <v>PAVIMENTADORA</v>
      </c>
      <c r="E1649" s="1" t="s">
        <v>13</v>
      </c>
      <c r="F1649" s="1">
        <v>201</v>
      </c>
      <c r="G1649" s="1" t="s">
        <v>29</v>
      </c>
      <c r="H1649" s="1">
        <v>908</v>
      </c>
      <c r="I1649" s="2">
        <f t="shared" ca="1" si="25"/>
        <v>43519</v>
      </c>
      <c r="J1649" s="1" t="str">
        <f ca="1">IFERROR(IF(YEAR(Tabla1[[#This Row],[FECHA EJEC.]])&gt;0,"CONFORME","STANDBY"),"PENDIENTE")</f>
        <v>PENDIENTE</v>
      </c>
      <c r="K1649" s="2" t="str">
        <f ca="1">IF(VLOOKUP(RANDBETWEEN(1,20),Tablas!$Q$6:$R$25,2,0)=0,"",Tabla1[[#This Row],[FECHA PROG.]]+VLOOKUP(RANDBETWEEN(1,20),Tablas!$Q$6:$R$25,2,0))</f>
        <v/>
      </c>
      <c r="L1649" s="7" t="str">
        <f ca="1">IF(Tabla1[[#This Row],[FECHA EJEC.]]="","",TIME(RANDBETWEEN(9,15),RANDBETWEEN(10,40),0))</f>
        <v/>
      </c>
      <c r="M1649" s="7" t="str">
        <f ca="1">IF(Tabla1[[#This Row],[FECHA EJEC.]]="","",Tabla1[[#This Row],[HORA INICIO]]+TIME(RANDBETWEEN(1,4),RANDBETWEEN(10,30),0))</f>
        <v/>
      </c>
      <c r="N1649" s="8" t="str">
        <f ca="1">IF(Tabla1[[#This Row],[FECHA EJEC.]]="","",HOUR(Tabla1[[#This Row],[HORA TERMINO]]-Tabla1[[#This Row],[HORA INICIO]])+MINUTE(Tabla1[[#This Row],[HORA TERMINO]]-Tabla1[[#This Row],[HORA INICIO]])/60)</f>
        <v/>
      </c>
      <c r="O1649" s="1" t="str">
        <f ca="1">IF(AND(K1649=I1649,J1649="CONFORME"),"FECHA CUMPLIDA",IF(J1649="STAND BY","STAND BY",IF(J1649=""," ",IF(Tabla1[[#This Row],[FECHA EJEC.]]="","PENDIENTE",CONCATENATE("RETRASO DE ",(K1649-I1649)," DIAS")))))</f>
        <v>PENDIENTE</v>
      </c>
      <c r="P1649" s="2" t="str">
        <f ca="1">VLOOKUP(MONTH(Tabla1[[#This Row],[FECHA PROG.]]),Tabla2[],2,0)</f>
        <v>Feb</v>
      </c>
      <c r="Q1649" s="1">
        <f ca="1">YEAR(Tabla1[[#This Row],[FECHA PROG.]])</f>
        <v>2019</v>
      </c>
      <c r="R1649" s="8">
        <f ca="1">360-SUMIFS(Tabla1[HORAS],Tabla1[MÁQUINA],Tabla1[[#This Row],[MÁQUINA]],Tabla1[AÑO],Tabla1[[#This Row],[AÑO]],Tabla1[MES],Tabla1[[#This Row],[MES]])</f>
        <v>360</v>
      </c>
      <c r="S1649" s="17">
        <f ca="1">Tabla1[[#This Row],[HORAS DISPONIBLES]]/360</f>
        <v>1</v>
      </c>
    </row>
    <row r="1650" spans="1:19" x14ac:dyDescent="0.2">
      <c r="A1650" s="1" t="s">
        <v>139</v>
      </c>
      <c r="B1650" s="1" t="s">
        <v>32</v>
      </c>
      <c r="C1650" s="1" t="str">
        <f ca="1">VLOOKUP(RANDBETWEEN(1,13),Tablas!$N$7:$O$19,2,0)</f>
        <v>EXCAVADORA</v>
      </c>
      <c r="D1650" s="1" t="s">
        <v>12</v>
      </c>
      <c r="E1650" s="1" t="s">
        <v>13</v>
      </c>
      <c r="F1650" s="1">
        <v>106</v>
      </c>
      <c r="G1650" s="1" t="s">
        <v>29</v>
      </c>
      <c r="H1650" s="1">
        <v>908</v>
      </c>
      <c r="I1650" s="2">
        <f t="shared" ca="1" si="25"/>
        <v>43541</v>
      </c>
      <c r="J1650" s="1" t="str">
        <f ca="1">IFERROR(IF(YEAR(Tabla1[[#This Row],[FECHA EJEC.]])&gt;0,"CONFORME","STANDBY"),"PENDIENTE")</f>
        <v>CONFORME</v>
      </c>
      <c r="K1650" s="2">
        <f ca="1">IF(VLOOKUP(RANDBETWEEN(1,20),Tablas!$Q$6:$R$25,2,0)=0,"",Tabla1[[#This Row],[FECHA PROG.]]+VLOOKUP(RANDBETWEEN(1,20),Tablas!$Q$6:$R$25,2,0))</f>
        <v>43542</v>
      </c>
      <c r="L1650" s="7">
        <f ca="1">IF(Tabla1[[#This Row],[FECHA EJEC.]]="","",TIME(RANDBETWEEN(9,15),RANDBETWEEN(10,40),0))</f>
        <v>0.44374999999999998</v>
      </c>
      <c r="M1650" s="7">
        <f ca="1">IF(Tabla1[[#This Row],[FECHA EJEC.]]="","",Tabla1[[#This Row],[HORA INICIO]]+TIME(RANDBETWEEN(1,4),RANDBETWEEN(10,30),0))</f>
        <v>0.58819444444444446</v>
      </c>
      <c r="N1650" s="8">
        <f ca="1">IF(Tabla1[[#This Row],[FECHA EJEC.]]="","",HOUR(Tabla1[[#This Row],[HORA TERMINO]]-Tabla1[[#This Row],[HORA INICIO]])+MINUTE(Tabla1[[#This Row],[HORA TERMINO]]-Tabla1[[#This Row],[HORA INICIO]])/60)</f>
        <v>3.4666666666666668</v>
      </c>
      <c r="O1650" s="1" t="str">
        <f ca="1">IF(AND(K1650=I1650,J1650="CONFORME"),"FECHA CUMPLIDA",IF(J1650="STAND BY","STAND BY",IF(J1650=""," ",IF(Tabla1[[#This Row],[FECHA EJEC.]]="","PENDIENTE",CONCATENATE("RETRASO DE ",(K1650-I1650)," DIAS")))))</f>
        <v>RETRASO DE 1 DIAS</v>
      </c>
      <c r="P1650" s="2" t="str">
        <f ca="1">VLOOKUP(MONTH(Tabla1[[#This Row],[FECHA PROG.]]),Tabla2[],2,0)</f>
        <v>Mar</v>
      </c>
      <c r="Q1650" s="1">
        <f ca="1">YEAR(Tabla1[[#This Row],[FECHA PROG.]])</f>
        <v>2019</v>
      </c>
      <c r="R1650" s="8">
        <f ca="1">360-SUMIFS(Tabla1[HORAS],Tabla1[MÁQUINA],Tabla1[[#This Row],[MÁQUINA]],Tabla1[AÑO],Tabla1[[#This Row],[AÑO]],Tabla1[MES],Tabla1[[#This Row],[MES]])</f>
        <v>300.46666666666664</v>
      </c>
      <c r="S1650" s="17">
        <f ca="1">Tabla1[[#This Row],[HORAS DISPONIBLES]]/360</f>
        <v>0.83462962962962961</v>
      </c>
    </row>
    <row r="1651" spans="1:19" x14ac:dyDescent="0.2">
      <c r="A1651" s="1" t="s">
        <v>139</v>
      </c>
      <c r="B1651" s="1" t="s">
        <v>32</v>
      </c>
      <c r="C1651" s="1" t="str">
        <f ca="1">VLOOKUP(RANDBETWEEN(1,13),Tablas!$N$7:$O$19,2,0)</f>
        <v>MOTONIVELADORA</v>
      </c>
      <c r="D1651" s="1" t="s">
        <v>12</v>
      </c>
      <c r="E1651" s="1" t="s">
        <v>18</v>
      </c>
      <c r="F1651" s="1">
        <v>106</v>
      </c>
      <c r="G1651" s="1" t="s">
        <v>55</v>
      </c>
      <c r="H1651" s="1">
        <v>1911</v>
      </c>
      <c r="I1651" s="2">
        <f t="shared" ca="1" si="25"/>
        <v>43174</v>
      </c>
      <c r="J1651" s="1" t="str">
        <f ca="1">IFERROR(IF(YEAR(Tabla1[[#This Row],[FECHA EJEC.]])&gt;0,"CONFORME","STANDBY"),"PENDIENTE")</f>
        <v>CONFORME</v>
      </c>
      <c r="K1651" s="2">
        <f ca="1">IF(VLOOKUP(RANDBETWEEN(1,20),Tablas!$Q$6:$R$25,2,0)=0,"",Tabla1[[#This Row],[FECHA PROG.]]+VLOOKUP(RANDBETWEEN(1,20),Tablas!$Q$6:$R$25,2,0))</f>
        <v>43174</v>
      </c>
      <c r="L1651" s="7">
        <f ca="1">IF(Tabla1[[#This Row],[FECHA EJEC.]]="","",TIME(RANDBETWEEN(9,15),RANDBETWEEN(10,40),0))</f>
        <v>0.59375</v>
      </c>
      <c r="M1651" s="7">
        <f ca="1">IF(Tabla1[[#This Row],[FECHA EJEC.]]="","",Tabla1[[#This Row],[HORA INICIO]]+TIME(RANDBETWEEN(1,4),RANDBETWEEN(10,30),0))</f>
        <v>0.68819444444444444</v>
      </c>
      <c r="N1651" s="8">
        <f ca="1">IF(Tabla1[[#This Row],[FECHA EJEC.]]="","",HOUR(Tabla1[[#This Row],[HORA TERMINO]]-Tabla1[[#This Row],[HORA INICIO]])+MINUTE(Tabla1[[#This Row],[HORA TERMINO]]-Tabla1[[#This Row],[HORA INICIO]])/60)</f>
        <v>2.2666666666666666</v>
      </c>
      <c r="O1651" s="1" t="str">
        <f ca="1">IF(AND(K1651=I1651,J1651="CONFORME"),"FECHA CUMPLIDA",IF(J1651="STAND BY","STAND BY",IF(J1651=""," ",IF(Tabla1[[#This Row],[FECHA EJEC.]]="","PENDIENTE",CONCATENATE("RETRASO DE ",(K1651-I1651)," DIAS")))))</f>
        <v>FECHA CUMPLIDA</v>
      </c>
      <c r="P1651" s="2" t="str">
        <f ca="1">VLOOKUP(MONTH(Tabla1[[#This Row],[FECHA PROG.]]),Tabla2[],2,0)</f>
        <v>Mar</v>
      </c>
      <c r="Q1651" s="1">
        <f ca="1">YEAR(Tabla1[[#This Row],[FECHA PROG.]])</f>
        <v>2018</v>
      </c>
      <c r="R1651" s="8">
        <f ca="1">360-SUMIFS(Tabla1[HORAS],Tabla1[MÁQUINA],Tabla1[[#This Row],[MÁQUINA]],Tabla1[AÑO],Tabla1[[#This Row],[AÑO]],Tabla1[MES],Tabla1[[#This Row],[MES]])</f>
        <v>303.93333333333334</v>
      </c>
      <c r="S1651" s="17">
        <f ca="1">Tabla1[[#This Row],[HORAS DISPONIBLES]]/360</f>
        <v>0.84425925925925926</v>
      </c>
    </row>
    <row r="1652" spans="1:19" x14ac:dyDescent="0.2">
      <c r="A1652" s="1" t="s">
        <v>147</v>
      </c>
      <c r="B1652" s="1" t="s">
        <v>42</v>
      </c>
      <c r="C1652" s="1" t="str">
        <f ca="1">VLOOKUP(RANDBETWEEN(1,13),Tablas!$N$7:$O$19,2,0)</f>
        <v>CISTERNAS DE AGUA</v>
      </c>
      <c r="D1652" s="1" t="s">
        <v>12</v>
      </c>
      <c r="E1652" s="1" t="s">
        <v>21</v>
      </c>
      <c r="F1652" s="1">
        <v>106</v>
      </c>
      <c r="G1652" s="1" t="s">
        <v>14</v>
      </c>
      <c r="H1652" s="1">
        <v>2171</v>
      </c>
      <c r="I1652" s="2">
        <f t="shared" ca="1" si="25"/>
        <v>43257</v>
      </c>
      <c r="J1652" s="1" t="str">
        <f ca="1">IFERROR(IF(YEAR(Tabla1[[#This Row],[FECHA EJEC.]])&gt;0,"CONFORME","STANDBY"),"PENDIENTE")</f>
        <v>CONFORME</v>
      </c>
      <c r="K1652" s="2">
        <f ca="1">IF(VLOOKUP(RANDBETWEEN(1,20),Tablas!$Q$6:$R$25,2,0)=0,"",Tabla1[[#This Row],[FECHA PROG.]]+VLOOKUP(RANDBETWEEN(1,20),Tablas!$Q$6:$R$25,2,0))</f>
        <v>43258</v>
      </c>
      <c r="L1652" s="7">
        <f ca="1">IF(Tabla1[[#This Row],[FECHA EJEC.]]="","",TIME(RANDBETWEEN(9,15),RANDBETWEEN(10,40),0))</f>
        <v>0.43125000000000002</v>
      </c>
      <c r="M1652" s="7">
        <f ca="1">IF(Tabla1[[#This Row],[FECHA EJEC.]]="","",Tabla1[[#This Row],[HORA INICIO]]+TIME(RANDBETWEEN(1,4),RANDBETWEEN(10,30),0))</f>
        <v>0.57361111111111107</v>
      </c>
      <c r="N1652" s="8">
        <f ca="1">IF(Tabla1[[#This Row],[FECHA EJEC.]]="","",HOUR(Tabla1[[#This Row],[HORA TERMINO]]-Tabla1[[#This Row],[HORA INICIO]])+MINUTE(Tabla1[[#This Row],[HORA TERMINO]]-Tabla1[[#This Row],[HORA INICIO]])/60)</f>
        <v>3.4166666666666665</v>
      </c>
      <c r="O1652" s="1" t="str">
        <f ca="1">IF(AND(K1652=I1652,J1652="CONFORME"),"FECHA CUMPLIDA",IF(J1652="STAND BY","STAND BY",IF(J1652=""," ",IF(Tabla1[[#This Row],[FECHA EJEC.]]="","PENDIENTE",CONCATENATE("RETRASO DE ",(K1652-I1652)," DIAS")))))</f>
        <v>RETRASO DE 1 DIAS</v>
      </c>
      <c r="P1652" s="2" t="str">
        <f ca="1">VLOOKUP(MONTH(Tabla1[[#This Row],[FECHA PROG.]]),Tabla2[],2,0)</f>
        <v>Jun</v>
      </c>
      <c r="Q1652" s="1">
        <f ca="1">YEAR(Tabla1[[#This Row],[FECHA PROG.]])</f>
        <v>2018</v>
      </c>
      <c r="R1652" s="8">
        <f ca="1">360-SUMIFS(Tabla1[HORAS],Tabla1[MÁQUINA],Tabla1[[#This Row],[MÁQUINA]],Tabla1[AÑO],Tabla1[[#This Row],[AÑO]],Tabla1[MES],Tabla1[[#This Row],[MES]])</f>
        <v>355.08333333333331</v>
      </c>
      <c r="S1652" s="17">
        <f ca="1">Tabla1[[#This Row],[HORAS DISPONIBLES]]/360</f>
        <v>0.98634259259259249</v>
      </c>
    </row>
    <row r="1653" spans="1:19" x14ac:dyDescent="0.2">
      <c r="A1653" s="1" t="s">
        <v>152</v>
      </c>
      <c r="B1653" s="1" t="s">
        <v>56</v>
      </c>
      <c r="C1653" s="1" t="str">
        <f ca="1">VLOOKUP(RANDBETWEEN(1,13),Tablas!$N$7:$O$19,2,0)</f>
        <v>MOTOTRAILLA</v>
      </c>
      <c r="E1653" s="1" t="s">
        <v>13</v>
      </c>
      <c r="F1653" s="1">
        <v>107</v>
      </c>
      <c r="G1653" s="1" t="s">
        <v>25</v>
      </c>
      <c r="H1653" s="1">
        <v>1168</v>
      </c>
      <c r="I1653" s="2">
        <f t="shared" ca="1" si="25"/>
        <v>43173</v>
      </c>
      <c r="J1653" s="1" t="str">
        <f ca="1">IFERROR(IF(YEAR(Tabla1[[#This Row],[FECHA EJEC.]])&gt;0,"CONFORME","STANDBY"),"PENDIENTE")</f>
        <v>CONFORME</v>
      </c>
      <c r="K1653" s="2">
        <f ca="1">IF(VLOOKUP(RANDBETWEEN(1,20),Tablas!$Q$6:$R$25,2,0)=0,"",Tabla1[[#This Row],[FECHA PROG.]]+VLOOKUP(RANDBETWEEN(1,20),Tablas!$Q$6:$R$25,2,0))</f>
        <v>43174</v>
      </c>
      <c r="L1653" s="7">
        <f ca="1">IF(Tabla1[[#This Row],[FECHA EJEC.]]="","",TIME(RANDBETWEEN(9,15),RANDBETWEEN(10,40),0))</f>
        <v>0.59722222222222221</v>
      </c>
      <c r="M1653" s="7">
        <f ca="1">IF(Tabla1[[#This Row],[FECHA EJEC.]]="","",Tabla1[[#This Row],[HORA INICIO]]+TIME(RANDBETWEEN(1,4),RANDBETWEEN(10,30),0))</f>
        <v>0.65902777777777777</v>
      </c>
      <c r="N1653" s="8">
        <f ca="1">IF(Tabla1[[#This Row],[FECHA EJEC.]]="","",HOUR(Tabla1[[#This Row],[HORA TERMINO]]-Tabla1[[#This Row],[HORA INICIO]])+MINUTE(Tabla1[[#This Row],[HORA TERMINO]]-Tabla1[[#This Row],[HORA INICIO]])/60)</f>
        <v>1.4833333333333334</v>
      </c>
      <c r="O1653" s="1" t="str">
        <f ca="1">IF(AND(K1653=I1653,J1653="CONFORME"),"FECHA CUMPLIDA",IF(J1653="STAND BY","STAND BY",IF(J1653=""," ",IF(Tabla1[[#This Row],[FECHA EJEC.]]="","PENDIENTE",CONCATENATE("RETRASO DE ",(K1653-I1653)," DIAS")))))</f>
        <v>RETRASO DE 1 DIAS</v>
      </c>
      <c r="P1653" s="2" t="str">
        <f ca="1">VLOOKUP(MONTH(Tabla1[[#This Row],[FECHA PROG.]]),Tabla2[],2,0)</f>
        <v>Mar</v>
      </c>
      <c r="Q1653" s="1">
        <f ca="1">YEAR(Tabla1[[#This Row],[FECHA PROG.]])</f>
        <v>2018</v>
      </c>
      <c r="R1653" s="8">
        <f ca="1">360-SUMIFS(Tabla1[HORAS],Tabla1[MÁQUINA],Tabla1[[#This Row],[MÁQUINA]],Tabla1[AÑO],Tabla1[[#This Row],[AÑO]],Tabla1[MES],Tabla1[[#This Row],[MES]])</f>
        <v>351.78333333333336</v>
      </c>
      <c r="S1653" s="17">
        <f ca="1">Tabla1[[#This Row],[HORAS DISPONIBLES]]/360</f>
        <v>0.97717592592592595</v>
      </c>
    </row>
    <row r="1654" spans="1:19" x14ac:dyDescent="0.2">
      <c r="A1654" s="1" t="s">
        <v>152</v>
      </c>
      <c r="B1654" s="1" t="s">
        <v>56</v>
      </c>
      <c r="C1654" s="1" t="str">
        <f ca="1">VLOOKUP(RANDBETWEEN(1,13),Tablas!$N$7:$O$19,2,0)</f>
        <v>LAS VOLQUETAS</v>
      </c>
      <c r="E1654" s="1" t="s">
        <v>18</v>
      </c>
      <c r="F1654" s="1">
        <v>107</v>
      </c>
      <c r="G1654" s="1" t="s">
        <v>14</v>
      </c>
      <c r="H1654" s="1">
        <v>1911</v>
      </c>
      <c r="I1654" s="2">
        <f t="shared" ca="1" si="25"/>
        <v>43263</v>
      </c>
      <c r="J1654" s="1" t="str">
        <f ca="1">IFERROR(IF(YEAR(Tabla1[[#This Row],[FECHA EJEC.]])&gt;0,"CONFORME","STANDBY"),"PENDIENTE")</f>
        <v>CONFORME</v>
      </c>
      <c r="K1654" s="2">
        <f ca="1">IF(VLOOKUP(RANDBETWEEN(1,20),Tablas!$Q$6:$R$25,2,0)=0,"",Tabla1[[#This Row],[FECHA PROG.]]+VLOOKUP(RANDBETWEEN(1,20),Tablas!$Q$6:$R$25,2,0))</f>
        <v>43265</v>
      </c>
      <c r="L1654" s="7">
        <f ca="1">IF(Tabla1[[#This Row],[FECHA EJEC.]]="","",TIME(RANDBETWEEN(9,15),RANDBETWEEN(10,40),0))</f>
        <v>0.60069444444444442</v>
      </c>
      <c r="M1654" s="7">
        <f ca="1">IF(Tabla1[[#This Row],[FECHA EJEC.]]="","",Tabla1[[#This Row],[HORA INICIO]]+TIME(RANDBETWEEN(1,4),RANDBETWEEN(10,30),0))</f>
        <v>0.65277777777777779</v>
      </c>
      <c r="N1654" s="8">
        <f ca="1">IF(Tabla1[[#This Row],[FECHA EJEC.]]="","",HOUR(Tabla1[[#This Row],[HORA TERMINO]]-Tabla1[[#This Row],[HORA INICIO]])+MINUTE(Tabla1[[#This Row],[HORA TERMINO]]-Tabla1[[#This Row],[HORA INICIO]])/60)</f>
        <v>1.25</v>
      </c>
      <c r="O1654" s="1" t="str">
        <f ca="1">IF(AND(K1654=I1654,J1654="CONFORME"),"FECHA CUMPLIDA",IF(J1654="STAND BY","STAND BY",IF(J1654=""," ",IF(Tabla1[[#This Row],[FECHA EJEC.]]="","PENDIENTE",CONCATENATE("RETRASO DE ",(K1654-I1654)," DIAS")))))</f>
        <v>RETRASO DE 2 DIAS</v>
      </c>
      <c r="P1654" s="2" t="str">
        <f ca="1">VLOOKUP(MONTH(Tabla1[[#This Row],[FECHA PROG.]]),Tabla2[],2,0)</f>
        <v>Jun</v>
      </c>
      <c r="Q1654" s="1">
        <f ca="1">YEAR(Tabla1[[#This Row],[FECHA PROG.]])</f>
        <v>2018</v>
      </c>
      <c r="R1654" s="8">
        <f ca="1">360-SUMIFS(Tabla1[HORAS],Tabla1[MÁQUINA],Tabla1[[#This Row],[MÁQUINA]],Tabla1[AÑO],Tabla1[[#This Row],[AÑO]],Tabla1[MES],Tabla1[[#This Row],[MES]])</f>
        <v>354.45</v>
      </c>
      <c r="S1654" s="17">
        <f ca="1">Tabla1[[#This Row],[HORAS DISPONIBLES]]/360</f>
        <v>0.98458333333333325</v>
      </c>
    </row>
    <row r="1655" spans="1:19" x14ac:dyDescent="0.2">
      <c r="A1655" s="1" t="s">
        <v>140</v>
      </c>
      <c r="B1655" s="1" t="s">
        <v>30</v>
      </c>
      <c r="C1655" s="1" t="str">
        <f ca="1">VLOOKUP(RANDBETWEEN(1,13),Tablas!$N$7:$O$19,2,0)</f>
        <v>CARGADORA</v>
      </c>
      <c r="D1655" s="1" t="s">
        <v>12</v>
      </c>
      <c r="E1655" s="1" t="s">
        <v>24</v>
      </c>
      <c r="F1655" s="1">
        <v>201</v>
      </c>
      <c r="G1655" s="1" t="s">
        <v>25</v>
      </c>
      <c r="H1655" s="1">
        <v>1168</v>
      </c>
      <c r="I1655" s="2">
        <f t="shared" ca="1" si="25"/>
        <v>43416</v>
      </c>
      <c r="J1655" s="1" t="str">
        <f ca="1">IFERROR(IF(YEAR(Tabla1[[#This Row],[FECHA EJEC.]])&gt;0,"CONFORME","STANDBY"),"PENDIENTE")</f>
        <v>CONFORME</v>
      </c>
      <c r="K1655" s="2">
        <f ca="1">IF(VLOOKUP(RANDBETWEEN(1,20),Tablas!$Q$6:$R$25,2,0)=0,"",Tabla1[[#This Row],[FECHA PROG.]]+VLOOKUP(RANDBETWEEN(1,20),Tablas!$Q$6:$R$25,2,0))</f>
        <v>43418</v>
      </c>
      <c r="L1655" s="7">
        <f ca="1">IF(Tabla1[[#This Row],[FECHA EJEC.]]="","",TIME(RANDBETWEEN(9,15),RANDBETWEEN(10,40),0))</f>
        <v>0.48194444444444445</v>
      </c>
      <c r="M1655" s="7">
        <f ca="1">IF(Tabla1[[#This Row],[FECHA EJEC.]]="","",Tabla1[[#This Row],[HORA INICIO]]+TIME(RANDBETWEEN(1,4),RANDBETWEEN(10,30),0))</f>
        <v>0.53680555555555554</v>
      </c>
      <c r="N1655" s="8">
        <f ca="1">IF(Tabla1[[#This Row],[FECHA EJEC.]]="","",HOUR(Tabla1[[#This Row],[HORA TERMINO]]-Tabla1[[#This Row],[HORA INICIO]])+MINUTE(Tabla1[[#This Row],[HORA TERMINO]]-Tabla1[[#This Row],[HORA INICIO]])/60)</f>
        <v>1.3166666666666667</v>
      </c>
      <c r="O1655" s="1" t="str">
        <f ca="1">IF(AND(K1655=I1655,J1655="CONFORME"),"FECHA CUMPLIDA",IF(J1655="STAND BY","STAND BY",IF(J1655=""," ",IF(Tabla1[[#This Row],[FECHA EJEC.]]="","PENDIENTE",CONCATENATE("RETRASO DE ",(K1655-I1655)," DIAS")))))</f>
        <v>RETRASO DE 2 DIAS</v>
      </c>
      <c r="P1655" s="2" t="str">
        <f ca="1">VLOOKUP(MONTH(Tabla1[[#This Row],[FECHA PROG.]]),Tabla2[],2,0)</f>
        <v>Nov</v>
      </c>
      <c r="Q1655" s="1">
        <f ca="1">YEAR(Tabla1[[#This Row],[FECHA PROG.]])</f>
        <v>2018</v>
      </c>
      <c r="R1655" s="8">
        <f ca="1">360-SUMIFS(Tabla1[HORAS],Tabla1[MÁQUINA],Tabla1[[#This Row],[MÁQUINA]],Tabla1[AÑO],Tabla1[[#This Row],[AÑO]],Tabla1[MES],Tabla1[[#This Row],[MES]])</f>
        <v>354.33333333333331</v>
      </c>
      <c r="S1655" s="17">
        <f ca="1">Tabla1[[#This Row],[HORAS DISPONIBLES]]/360</f>
        <v>0.98425925925925917</v>
      </c>
    </row>
    <row r="1656" spans="1:19" x14ac:dyDescent="0.2">
      <c r="A1656" s="1" t="s">
        <v>134</v>
      </c>
      <c r="B1656" s="1" t="s">
        <v>54</v>
      </c>
      <c r="C1656" s="1" t="str">
        <f ca="1">VLOOKUP(RANDBETWEEN(1,13),Tablas!$N$7:$O$19,2,0)</f>
        <v>ESCREPA</v>
      </c>
      <c r="D1656" s="1" t="s">
        <v>12</v>
      </c>
      <c r="E1656" s="1" t="s">
        <v>13</v>
      </c>
      <c r="F1656" s="1">
        <v>107</v>
      </c>
      <c r="G1656" s="1" t="s">
        <v>14</v>
      </c>
      <c r="H1656" s="1">
        <v>1420</v>
      </c>
      <c r="I1656" s="2">
        <f t="shared" ca="1" si="25"/>
        <v>43561</v>
      </c>
      <c r="J1656" s="1" t="str">
        <f ca="1">IFERROR(IF(YEAR(Tabla1[[#This Row],[FECHA EJEC.]])&gt;0,"CONFORME","STANDBY"),"PENDIENTE")</f>
        <v>CONFORME</v>
      </c>
      <c r="K1656" s="2">
        <f ca="1">IF(VLOOKUP(RANDBETWEEN(1,20),Tablas!$Q$6:$R$25,2,0)=0,"",Tabla1[[#This Row],[FECHA PROG.]]+VLOOKUP(RANDBETWEEN(1,20),Tablas!$Q$6:$R$25,2,0))</f>
        <v>43561</v>
      </c>
      <c r="L1656" s="7">
        <f ca="1">IF(Tabla1[[#This Row],[FECHA EJEC.]]="","",TIME(RANDBETWEEN(9,15),RANDBETWEEN(10,40),0))</f>
        <v>0.60486111111111107</v>
      </c>
      <c r="M1656" s="7">
        <f ca="1">IF(Tabla1[[#This Row],[FECHA EJEC.]]="","",Tabla1[[#This Row],[HORA INICIO]]+TIME(RANDBETWEEN(1,4),RANDBETWEEN(10,30),0))</f>
        <v>0.7006944444444444</v>
      </c>
      <c r="N1656" s="8">
        <f ca="1">IF(Tabla1[[#This Row],[FECHA EJEC.]]="","",HOUR(Tabla1[[#This Row],[HORA TERMINO]]-Tabla1[[#This Row],[HORA INICIO]])+MINUTE(Tabla1[[#This Row],[HORA TERMINO]]-Tabla1[[#This Row],[HORA INICIO]])/60)</f>
        <v>2.2999999999999998</v>
      </c>
      <c r="O1656" s="1" t="str">
        <f ca="1">IF(AND(K1656=I1656,J1656="CONFORME"),"FECHA CUMPLIDA",IF(J1656="STAND BY","STAND BY",IF(J1656=""," ",IF(Tabla1[[#This Row],[FECHA EJEC.]]="","PENDIENTE",CONCATENATE("RETRASO DE ",(K1656-I1656)," DIAS")))))</f>
        <v>FECHA CUMPLIDA</v>
      </c>
      <c r="P1656" s="2" t="str">
        <f ca="1">VLOOKUP(MONTH(Tabla1[[#This Row],[FECHA PROG.]]),Tabla2[],2,0)</f>
        <v>Abr</v>
      </c>
      <c r="Q1656" s="1">
        <f ca="1">YEAR(Tabla1[[#This Row],[FECHA PROG.]])</f>
        <v>2019</v>
      </c>
      <c r="R1656" s="8">
        <f ca="1">360-SUMIFS(Tabla1[HORAS],Tabla1[MÁQUINA],Tabla1[[#This Row],[MÁQUINA]],Tabla1[AÑO],Tabla1[[#This Row],[AÑO]],Tabla1[MES],Tabla1[[#This Row],[MES]])</f>
        <v>351.5</v>
      </c>
      <c r="S1656" s="17">
        <f ca="1">Tabla1[[#This Row],[HORAS DISPONIBLES]]/360</f>
        <v>0.97638888888888886</v>
      </c>
    </row>
    <row r="1657" spans="1:19" x14ac:dyDescent="0.2">
      <c r="A1657" s="1" t="s">
        <v>154</v>
      </c>
      <c r="B1657" s="1" t="s">
        <v>61</v>
      </c>
      <c r="C1657" s="1" t="str">
        <f ca="1">VLOOKUP(RANDBETWEEN(1,13),Tablas!$N$7:$O$19,2,0)</f>
        <v>CARGADORA</v>
      </c>
      <c r="E1657" s="1" t="s">
        <v>18</v>
      </c>
      <c r="F1657" s="1">
        <v>107</v>
      </c>
      <c r="G1657" s="1" t="s">
        <v>106</v>
      </c>
      <c r="H1657" s="1">
        <v>1911</v>
      </c>
      <c r="I1657" s="2">
        <f t="shared" ca="1" si="25"/>
        <v>43555</v>
      </c>
      <c r="J1657" s="1" t="str">
        <f ca="1">IFERROR(IF(YEAR(Tabla1[[#This Row],[FECHA EJEC.]])&gt;0,"CONFORME","STANDBY"),"PENDIENTE")</f>
        <v>PENDIENTE</v>
      </c>
      <c r="K1657" s="2" t="str">
        <f ca="1">IF(VLOOKUP(RANDBETWEEN(1,20),Tablas!$Q$6:$R$25,2,0)=0,"",Tabla1[[#This Row],[FECHA PROG.]]+VLOOKUP(RANDBETWEEN(1,20),Tablas!$Q$6:$R$25,2,0))</f>
        <v/>
      </c>
      <c r="L1657" s="7" t="str">
        <f ca="1">IF(Tabla1[[#This Row],[FECHA EJEC.]]="","",TIME(RANDBETWEEN(9,15),RANDBETWEEN(10,40),0))</f>
        <v/>
      </c>
      <c r="M1657" s="7" t="str">
        <f ca="1">IF(Tabla1[[#This Row],[FECHA EJEC.]]="","",Tabla1[[#This Row],[HORA INICIO]]+TIME(RANDBETWEEN(1,4),RANDBETWEEN(10,30),0))</f>
        <v/>
      </c>
      <c r="N1657" s="8" t="str">
        <f ca="1">IF(Tabla1[[#This Row],[FECHA EJEC.]]="","",HOUR(Tabla1[[#This Row],[HORA TERMINO]]-Tabla1[[#This Row],[HORA INICIO]])+MINUTE(Tabla1[[#This Row],[HORA TERMINO]]-Tabla1[[#This Row],[HORA INICIO]])/60)</f>
        <v/>
      </c>
      <c r="O1657" s="1" t="str">
        <f ca="1">IF(AND(K1657=I1657,J1657="CONFORME"),"FECHA CUMPLIDA",IF(J1657="STAND BY","STAND BY",IF(J1657=""," ",IF(Tabla1[[#This Row],[FECHA EJEC.]]="","PENDIENTE",CONCATENATE("RETRASO DE ",(K1657-I1657)," DIAS")))))</f>
        <v>PENDIENTE</v>
      </c>
      <c r="P1657" s="2" t="str">
        <f ca="1">VLOOKUP(MONTH(Tabla1[[#This Row],[FECHA PROG.]]),Tabla2[],2,0)</f>
        <v>Mar</v>
      </c>
      <c r="Q1657" s="1">
        <f ca="1">YEAR(Tabla1[[#This Row],[FECHA PROG.]])</f>
        <v>2019</v>
      </c>
      <c r="R1657" s="8">
        <f ca="1">360-SUMIFS(Tabla1[HORAS],Tabla1[MÁQUINA],Tabla1[[#This Row],[MÁQUINA]],Tabla1[AÑO],Tabla1[[#This Row],[AÑO]],Tabla1[MES],Tabla1[[#This Row],[MES]])</f>
        <v>344.1</v>
      </c>
      <c r="S1657" s="17">
        <f ca="1">Tabla1[[#This Row],[HORAS DISPONIBLES]]/360</f>
        <v>0.95583333333333342</v>
      </c>
    </row>
    <row r="1658" spans="1:19" x14ac:dyDescent="0.2">
      <c r="A1658" s="1" t="s">
        <v>193</v>
      </c>
      <c r="B1658" s="1" t="s">
        <v>102</v>
      </c>
      <c r="C1658" s="1" t="str">
        <f ca="1">VLOOKUP(RANDBETWEEN(1,13),Tablas!$N$7:$O$19,2,0)</f>
        <v>COMPACTADORA</v>
      </c>
      <c r="E1658" s="1" t="s">
        <v>13</v>
      </c>
      <c r="F1658" s="1">
        <v>201</v>
      </c>
      <c r="G1658" s="1" t="s">
        <v>29</v>
      </c>
      <c r="H1658" s="1">
        <v>908</v>
      </c>
      <c r="I1658" s="2">
        <f t="shared" ca="1" si="25"/>
        <v>43379</v>
      </c>
      <c r="J1658" s="1" t="str">
        <f ca="1">IFERROR(IF(YEAR(Tabla1[[#This Row],[FECHA EJEC.]])&gt;0,"CONFORME","STANDBY"),"PENDIENTE")</f>
        <v>CONFORME</v>
      </c>
      <c r="K1658" s="2">
        <f ca="1">IF(VLOOKUP(RANDBETWEEN(1,20),Tablas!$Q$6:$R$25,2,0)=0,"",Tabla1[[#This Row],[FECHA PROG.]]+VLOOKUP(RANDBETWEEN(1,20),Tablas!$Q$6:$R$25,2,0))</f>
        <v>43381</v>
      </c>
      <c r="L1658" s="7">
        <f ca="1">IF(Tabla1[[#This Row],[FECHA EJEC.]]="","",TIME(RANDBETWEEN(9,15),RANDBETWEEN(10,40),0))</f>
        <v>0.65</v>
      </c>
      <c r="M1658" s="7">
        <f ca="1">IF(Tabla1[[#This Row],[FECHA EJEC.]]="","",Tabla1[[#This Row],[HORA INICIO]]+TIME(RANDBETWEEN(1,4),RANDBETWEEN(10,30),0))</f>
        <v>0.70347222222222228</v>
      </c>
      <c r="N1658" s="8">
        <f ca="1">IF(Tabla1[[#This Row],[FECHA EJEC.]]="","",HOUR(Tabla1[[#This Row],[HORA TERMINO]]-Tabla1[[#This Row],[HORA INICIO]])+MINUTE(Tabla1[[#This Row],[HORA TERMINO]]-Tabla1[[#This Row],[HORA INICIO]])/60)</f>
        <v>1.2833333333333332</v>
      </c>
      <c r="O1658" s="1" t="str">
        <f ca="1">IF(AND(K1658=I1658,J1658="CONFORME"),"FECHA CUMPLIDA",IF(J1658="STAND BY","STAND BY",IF(J1658=""," ",IF(Tabla1[[#This Row],[FECHA EJEC.]]="","PENDIENTE",CONCATENATE("RETRASO DE ",(K1658-I1658)," DIAS")))))</f>
        <v>RETRASO DE 2 DIAS</v>
      </c>
      <c r="P1658" s="2" t="str">
        <f ca="1">VLOOKUP(MONTH(Tabla1[[#This Row],[FECHA PROG.]]),Tabla2[],2,0)</f>
        <v>Oct</v>
      </c>
      <c r="Q1658" s="1">
        <f ca="1">YEAR(Tabla1[[#This Row],[FECHA PROG.]])</f>
        <v>2018</v>
      </c>
      <c r="R1658" s="8">
        <f ca="1">360-SUMIFS(Tabla1[HORAS],Tabla1[MÁQUINA],Tabla1[[#This Row],[MÁQUINA]],Tabla1[AÑO],Tabla1[[#This Row],[AÑO]],Tabla1[MES],Tabla1[[#This Row],[MES]])</f>
        <v>354.36666666666667</v>
      </c>
      <c r="S1658" s="17">
        <f ca="1">Tabla1[[#This Row],[HORAS DISPONIBLES]]/360</f>
        <v>0.98435185185185192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B9463-D12F-48F3-9D94-D47720A30536}">
  <dimension ref="B2:R90"/>
  <sheetViews>
    <sheetView showGridLines="0" tabSelected="1" topLeftCell="H1" workbookViewId="0">
      <selection activeCell="R19" sqref="R19"/>
    </sheetView>
  </sheetViews>
  <sheetFormatPr baseColWidth="10" defaultRowHeight="12" x14ac:dyDescent="0.2"/>
  <cols>
    <col min="1" max="1" width="2.42578125" style="3" customWidth="1"/>
    <col min="2" max="3" width="11.42578125" style="3"/>
    <col min="4" max="4" width="4" style="3" customWidth="1"/>
    <col min="5" max="5" width="20.85546875" style="3" customWidth="1"/>
    <col min="6" max="6" width="4" style="3" customWidth="1"/>
    <col min="7" max="7" width="56.5703125" style="3" bestFit="1" customWidth="1"/>
    <col min="8" max="8" width="11.42578125" style="3" bestFit="1" customWidth="1"/>
    <col min="9" max="9" width="4" style="3" customWidth="1"/>
    <col min="10" max="10" width="31" style="3" bestFit="1" customWidth="1"/>
    <col min="11" max="11" width="4" style="3" customWidth="1"/>
    <col min="12" max="12" width="21.5703125" style="3" customWidth="1"/>
    <col min="13" max="14" width="4" style="3" customWidth="1"/>
    <col min="15" max="15" width="21.5703125" style="3" customWidth="1"/>
    <col min="16" max="16384" width="11.42578125" style="3"/>
  </cols>
  <sheetData>
    <row r="2" spans="2:18" x14ac:dyDescent="0.2">
      <c r="B2" s="15" t="s">
        <v>107</v>
      </c>
    </row>
    <row r="4" spans="2:18" s="4" customFormat="1" x14ac:dyDescent="0.2">
      <c r="B4" s="4" t="s">
        <v>108</v>
      </c>
      <c r="E4" s="4" t="s">
        <v>109</v>
      </c>
      <c r="G4" s="4" t="s">
        <v>197</v>
      </c>
      <c r="J4" s="4" t="s">
        <v>198</v>
      </c>
      <c r="L4" s="4" t="s">
        <v>110</v>
      </c>
      <c r="O4" s="4" t="s">
        <v>212</v>
      </c>
    </row>
    <row r="6" spans="2:18" s="6" customFormat="1" x14ac:dyDescent="0.2">
      <c r="B6" s="5" t="s">
        <v>111</v>
      </c>
      <c r="C6" s="5" t="s">
        <v>112</v>
      </c>
      <c r="E6" s="6" t="s">
        <v>113</v>
      </c>
      <c r="G6" s="6" t="s">
        <v>200</v>
      </c>
      <c r="H6" s="6" t="s">
        <v>201</v>
      </c>
      <c r="J6" s="6" t="s">
        <v>199</v>
      </c>
      <c r="L6" s="6" t="s">
        <v>114</v>
      </c>
      <c r="O6" s="6" t="s">
        <v>213</v>
      </c>
      <c r="Q6" s="3">
        <v>1</v>
      </c>
      <c r="R6" s="3">
        <v>0</v>
      </c>
    </row>
    <row r="7" spans="2:18" x14ac:dyDescent="0.2">
      <c r="B7" s="3">
        <v>1</v>
      </c>
      <c r="C7" s="3" t="s">
        <v>115</v>
      </c>
      <c r="E7" s="3" t="s">
        <v>116</v>
      </c>
      <c r="G7" s="3" t="s">
        <v>134</v>
      </c>
      <c r="H7" s="3" t="s">
        <v>11</v>
      </c>
      <c r="J7" s="3" t="s">
        <v>13</v>
      </c>
      <c r="L7" s="3" t="s">
        <v>15</v>
      </c>
      <c r="N7" s="3">
        <v>1</v>
      </c>
      <c r="O7" s="3" t="s">
        <v>214</v>
      </c>
      <c r="Q7" s="3">
        <v>2</v>
      </c>
      <c r="R7" s="3">
        <v>0</v>
      </c>
    </row>
    <row r="8" spans="2:18" x14ac:dyDescent="0.2">
      <c r="B8" s="3">
        <v>2</v>
      </c>
      <c r="C8" s="3" t="s">
        <v>117</v>
      </c>
      <c r="E8" s="3" t="s">
        <v>118</v>
      </c>
      <c r="G8" s="3" t="s">
        <v>135</v>
      </c>
      <c r="H8" s="3" t="s">
        <v>16</v>
      </c>
      <c r="J8" s="3" t="s">
        <v>18</v>
      </c>
      <c r="L8" s="3" t="s">
        <v>17</v>
      </c>
      <c r="N8" s="3">
        <v>2</v>
      </c>
      <c r="O8" s="3" t="s">
        <v>215</v>
      </c>
      <c r="Q8" s="3">
        <v>3</v>
      </c>
      <c r="R8" s="3">
        <v>0</v>
      </c>
    </row>
    <row r="9" spans="2:18" x14ac:dyDescent="0.2">
      <c r="B9" s="3">
        <v>3</v>
      </c>
      <c r="C9" s="3" t="s">
        <v>119</v>
      </c>
      <c r="E9" s="3" t="s">
        <v>120</v>
      </c>
      <c r="G9" s="3" t="s">
        <v>136</v>
      </c>
      <c r="H9" s="3" t="s">
        <v>20</v>
      </c>
      <c r="J9" s="3" t="s">
        <v>21</v>
      </c>
      <c r="L9" s="3" t="s">
        <v>22</v>
      </c>
      <c r="N9" s="3">
        <v>3</v>
      </c>
      <c r="O9" s="3" t="s">
        <v>216</v>
      </c>
      <c r="Q9" s="3">
        <v>4</v>
      </c>
      <c r="R9" s="3">
        <v>0</v>
      </c>
    </row>
    <row r="10" spans="2:18" x14ac:dyDescent="0.2">
      <c r="B10" s="3">
        <v>4</v>
      </c>
      <c r="C10" s="3" t="s">
        <v>121</v>
      </c>
      <c r="E10" s="3" t="s">
        <v>122</v>
      </c>
      <c r="G10" s="3" t="s">
        <v>137</v>
      </c>
      <c r="H10" s="3" t="s">
        <v>23</v>
      </c>
      <c r="J10" s="3" t="s">
        <v>24</v>
      </c>
      <c r="N10" s="3">
        <v>4</v>
      </c>
      <c r="O10" s="3" t="s">
        <v>217</v>
      </c>
      <c r="Q10" s="3">
        <v>5</v>
      </c>
      <c r="R10" s="3">
        <v>0</v>
      </c>
    </row>
    <row r="11" spans="2:18" x14ac:dyDescent="0.2">
      <c r="B11" s="3">
        <v>5</v>
      </c>
      <c r="C11" s="3" t="s">
        <v>123</v>
      </c>
      <c r="E11" s="3" t="s">
        <v>124</v>
      </c>
      <c r="G11" s="3" t="s">
        <v>134</v>
      </c>
      <c r="H11" s="3" t="s">
        <v>26</v>
      </c>
      <c r="N11" s="3">
        <v>5</v>
      </c>
      <c r="O11" s="3" t="s">
        <v>218</v>
      </c>
      <c r="Q11" s="3">
        <v>6</v>
      </c>
      <c r="R11" s="3">
        <v>1</v>
      </c>
    </row>
    <row r="12" spans="2:18" x14ac:dyDescent="0.2">
      <c r="B12" s="3">
        <v>6</v>
      </c>
      <c r="C12" s="3" t="s">
        <v>125</v>
      </c>
      <c r="E12" s="3" t="s">
        <v>126</v>
      </c>
      <c r="G12" s="3" t="s">
        <v>138</v>
      </c>
      <c r="H12" s="3" t="s">
        <v>27</v>
      </c>
      <c r="N12" s="3">
        <v>6</v>
      </c>
      <c r="O12" s="3" t="s">
        <v>219</v>
      </c>
      <c r="Q12" s="3">
        <v>7</v>
      </c>
      <c r="R12" s="3">
        <v>2</v>
      </c>
    </row>
    <row r="13" spans="2:18" x14ac:dyDescent="0.2">
      <c r="B13" s="3">
        <v>7</v>
      </c>
      <c r="C13" s="3" t="s">
        <v>127</v>
      </c>
      <c r="E13" s="3" t="s">
        <v>128</v>
      </c>
      <c r="G13" s="3" t="s">
        <v>139</v>
      </c>
      <c r="H13" s="3" t="s">
        <v>28</v>
      </c>
      <c r="N13" s="3">
        <v>7</v>
      </c>
      <c r="O13" s="3" t="s">
        <v>220</v>
      </c>
      <c r="Q13" s="3">
        <v>8</v>
      </c>
      <c r="R13" s="3">
        <v>3</v>
      </c>
    </row>
    <row r="14" spans="2:18" x14ac:dyDescent="0.2">
      <c r="B14" s="3">
        <v>8</v>
      </c>
      <c r="C14" s="3" t="s">
        <v>129</v>
      </c>
      <c r="G14" s="3" t="s">
        <v>140</v>
      </c>
      <c r="H14" s="3" t="s">
        <v>30</v>
      </c>
      <c r="N14" s="3">
        <v>8</v>
      </c>
      <c r="O14" s="3" t="s">
        <v>221</v>
      </c>
      <c r="Q14" s="3">
        <v>9</v>
      </c>
      <c r="R14" s="3">
        <v>4</v>
      </c>
    </row>
    <row r="15" spans="2:18" x14ac:dyDescent="0.2">
      <c r="B15" s="3">
        <v>9</v>
      </c>
      <c r="C15" s="3" t="s">
        <v>130</v>
      </c>
      <c r="G15" s="3" t="s">
        <v>141</v>
      </c>
      <c r="H15" s="3" t="s">
        <v>31</v>
      </c>
      <c r="N15" s="3">
        <v>9</v>
      </c>
      <c r="O15" s="3" t="s">
        <v>222</v>
      </c>
      <c r="Q15" s="3">
        <v>10</v>
      </c>
      <c r="R15" s="3">
        <v>1</v>
      </c>
    </row>
    <row r="16" spans="2:18" x14ac:dyDescent="0.2">
      <c r="B16" s="3">
        <v>10</v>
      </c>
      <c r="C16" s="3" t="s">
        <v>131</v>
      </c>
      <c r="G16" s="3" t="s">
        <v>139</v>
      </c>
      <c r="H16" s="3" t="s">
        <v>32</v>
      </c>
      <c r="N16" s="3">
        <v>10</v>
      </c>
      <c r="O16" s="3" t="s">
        <v>223</v>
      </c>
      <c r="Q16" s="3">
        <v>11</v>
      </c>
      <c r="R16" s="3">
        <v>2</v>
      </c>
    </row>
    <row r="17" spans="2:18" x14ac:dyDescent="0.2">
      <c r="B17" s="3">
        <v>11</v>
      </c>
      <c r="C17" s="3" t="s">
        <v>132</v>
      </c>
      <c r="G17" s="3" t="s">
        <v>142</v>
      </c>
      <c r="H17" s="3" t="s">
        <v>33</v>
      </c>
      <c r="N17" s="3">
        <v>11</v>
      </c>
      <c r="O17" s="3" t="s">
        <v>224</v>
      </c>
      <c r="Q17" s="3">
        <v>12</v>
      </c>
      <c r="R17" s="3">
        <v>3</v>
      </c>
    </row>
    <row r="18" spans="2:18" x14ac:dyDescent="0.2">
      <c r="B18" s="3">
        <v>12</v>
      </c>
      <c r="C18" s="3" t="s">
        <v>133</v>
      </c>
      <c r="G18" s="3" t="s">
        <v>141</v>
      </c>
      <c r="H18" s="3" t="s">
        <v>34</v>
      </c>
      <c r="N18" s="3">
        <v>12</v>
      </c>
      <c r="O18" s="3" t="s">
        <v>225</v>
      </c>
      <c r="Q18" s="3">
        <v>13</v>
      </c>
      <c r="R18" s="3">
        <v>4</v>
      </c>
    </row>
    <row r="19" spans="2:18" x14ac:dyDescent="0.2">
      <c r="G19" s="3" t="s">
        <v>143</v>
      </c>
      <c r="H19" s="3" t="s">
        <v>35</v>
      </c>
      <c r="N19" s="3">
        <v>13</v>
      </c>
      <c r="O19" s="3" t="s">
        <v>226</v>
      </c>
      <c r="Q19" s="3">
        <v>14</v>
      </c>
      <c r="R19" s="3">
        <v>1</v>
      </c>
    </row>
    <row r="20" spans="2:18" x14ac:dyDescent="0.2">
      <c r="G20" s="3" t="s">
        <v>144</v>
      </c>
      <c r="H20" s="3" t="s">
        <v>36</v>
      </c>
      <c r="Q20" s="3">
        <v>15</v>
      </c>
      <c r="R20" s="3">
        <v>2</v>
      </c>
    </row>
    <row r="21" spans="2:18" x14ac:dyDescent="0.2">
      <c r="G21" s="3" t="s">
        <v>142</v>
      </c>
      <c r="H21" s="3" t="s">
        <v>37</v>
      </c>
      <c r="Q21" s="3">
        <v>16</v>
      </c>
      <c r="R21" s="3">
        <v>3</v>
      </c>
    </row>
    <row r="22" spans="2:18" x14ac:dyDescent="0.2">
      <c r="G22" s="3" t="s">
        <v>141</v>
      </c>
      <c r="H22" s="3" t="s">
        <v>38</v>
      </c>
      <c r="Q22" s="3">
        <v>17</v>
      </c>
      <c r="R22" s="3">
        <v>1</v>
      </c>
    </row>
    <row r="23" spans="2:18" x14ac:dyDescent="0.2">
      <c r="G23" s="3" t="s">
        <v>145</v>
      </c>
      <c r="H23" s="3" t="s">
        <v>39</v>
      </c>
      <c r="Q23" s="3">
        <v>18</v>
      </c>
      <c r="R23" s="3">
        <v>2</v>
      </c>
    </row>
    <row r="24" spans="2:18" x14ac:dyDescent="0.2">
      <c r="G24" s="3" t="s">
        <v>146</v>
      </c>
      <c r="H24" s="3" t="s">
        <v>40</v>
      </c>
      <c r="Q24" s="3">
        <v>19</v>
      </c>
      <c r="R24" s="3">
        <v>3</v>
      </c>
    </row>
    <row r="25" spans="2:18" x14ac:dyDescent="0.2">
      <c r="G25" s="3" t="s">
        <v>141</v>
      </c>
      <c r="H25" s="3" t="s">
        <v>41</v>
      </c>
      <c r="Q25" s="3">
        <v>20</v>
      </c>
      <c r="R25" s="3">
        <v>4</v>
      </c>
    </row>
    <row r="26" spans="2:18" x14ac:dyDescent="0.2">
      <c r="G26" s="3" t="s">
        <v>147</v>
      </c>
      <c r="H26" s="3" t="s">
        <v>42</v>
      </c>
    </row>
    <row r="27" spans="2:18" x14ac:dyDescent="0.2">
      <c r="G27" s="3" t="s">
        <v>148</v>
      </c>
      <c r="H27" s="3" t="s">
        <v>43</v>
      </c>
    </row>
    <row r="28" spans="2:18" x14ac:dyDescent="0.2">
      <c r="G28" s="3" t="s">
        <v>134</v>
      </c>
      <c r="H28" s="3" t="s">
        <v>44</v>
      </c>
    </row>
    <row r="29" spans="2:18" x14ac:dyDescent="0.2">
      <c r="G29" s="3" t="s">
        <v>149</v>
      </c>
      <c r="H29" s="3" t="s">
        <v>45</v>
      </c>
    </row>
    <row r="30" spans="2:18" x14ac:dyDescent="0.2">
      <c r="G30" s="3" t="s">
        <v>150</v>
      </c>
      <c r="H30" s="3" t="s">
        <v>46</v>
      </c>
    </row>
    <row r="31" spans="2:18" x14ac:dyDescent="0.2">
      <c r="G31" s="3" t="s">
        <v>151</v>
      </c>
      <c r="H31" s="3" t="s">
        <v>47</v>
      </c>
    </row>
    <row r="32" spans="2:18" x14ac:dyDescent="0.2">
      <c r="G32" s="3" t="s">
        <v>134</v>
      </c>
      <c r="H32" s="3" t="s">
        <v>48</v>
      </c>
    </row>
    <row r="33" spans="7:8" x14ac:dyDescent="0.2">
      <c r="G33" s="3" t="s">
        <v>151</v>
      </c>
      <c r="H33" s="3" t="s">
        <v>49</v>
      </c>
    </row>
    <row r="34" spans="7:8" x14ac:dyDescent="0.2">
      <c r="G34" s="3" t="s">
        <v>141</v>
      </c>
      <c r="H34" s="3" t="s">
        <v>50</v>
      </c>
    </row>
    <row r="35" spans="7:8" x14ac:dyDescent="0.2">
      <c r="G35" s="3" t="s">
        <v>151</v>
      </c>
      <c r="H35" s="3" t="s">
        <v>51</v>
      </c>
    </row>
    <row r="36" spans="7:8" x14ac:dyDescent="0.2">
      <c r="G36" s="3" t="s">
        <v>134</v>
      </c>
      <c r="H36" s="3" t="s">
        <v>52</v>
      </c>
    </row>
    <row r="37" spans="7:8" x14ac:dyDescent="0.2">
      <c r="G37" s="3" t="s">
        <v>134</v>
      </c>
      <c r="H37" s="3" t="s">
        <v>53</v>
      </c>
    </row>
    <row r="38" spans="7:8" x14ac:dyDescent="0.2">
      <c r="G38" s="3" t="s">
        <v>134</v>
      </c>
      <c r="H38" s="3" t="s">
        <v>54</v>
      </c>
    </row>
    <row r="39" spans="7:8" x14ac:dyDescent="0.2">
      <c r="G39" s="3" t="s">
        <v>152</v>
      </c>
      <c r="H39" s="3" t="s">
        <v>56</v>
      </c>
    </row>
    <row r="40" spans="7:8" x14ac:dyDescent="0.2">
      <c r="G40" s="3" t="s">
        <v>153</v>
      </c>
      <c r="H40" s="3" t="s">
        <v>57</v>
      </c>
    </row>
    <row r="41" spans="7:8" x14ac:dyDescent="0.2">
      <c r="G41" s="3" t="s">
        <v>154</v>
      </c>
      <c r="H41" s="3" t="s">
        <v>58</v>
      </c>
    </row>
    <row r="42" spans="7:8" x14ac:dyDescent="0.2">
      <c r="G42" s="3" t="s">
        <v>154</v>
      </c>
      <c r="H42" s="3" t="s">
        <v>59</v>
      </c>
    </row>
    <row r="43" spans="7:8" x14ac:dyDescent="0.2">
      <c r="G43" s="3" t="s">
        <v>153</v>
      </c>
      <c r="H43" s="3" t="s">
        <v>60</v>
      </c>
    </row>
    <row r="44" spans="7:8" x14ac:dyDescent="0.2">
      <c r="G44" s="3" t="s">
        <v>154</v>
      </c>
      <c r="H44" s="3" t="s">
        <v>61</v>
      </c>
    </row>
    <row r="45" spans="7:8" x14ac:dyDescent="0.2">
      <c r="G45" s="3" t="s">
        <v>155</v>
      </c>
      <c r="H45" s="3" t="s">
        <v>62</v>
      </c>
    </row>
    <row r="46" spans="7:8" x14ac:dyDescent="0.2">
      <c r="G46" s="3" t="s">
        <v>154</v>
      </c>
      <c r="H46" s="3" t="s">
        <v>63</v>
      </c>
    </row>
    <row r="47" spans="7:8" x14ac:dyDescent="0.2">
      <c r="G47" s="3" t="s">
        <v>156</v>
      </c>
      <c r="H47" s="3" t="s">
        <v>64</v>
      </c>
    </row>
    <row r="48" spans="7:8" x14ac:dyDescent="0.2">
      <c r="G48" s="3" t="s">
        <v>157</v>
      </c>
      <c r="H48" s="3" t="s">
        <v>65</v>
      </c>
    </row>
    <row r="49" spans="7:8" x14ac:dyDescent="0.2">
      <c r="G49" s="3" t="s">
        <v>158</v>
      </c>
      <c r="H49" s="3" t="s">
        <v>66</v>
      </c>
    </row>
    <row r="50" spans="7:8" x14ac:dyDescent="0.2">
      <c r="G50" s="3" t="s">
        <v>159</v>
      </c>
      <c r="H50" s="3" t="s">
        <v>67</v>
      </c>
    </row>
    <row r="51" spans="7:8" x14ac:dyDescent="0.2">
      <c r="G51" s="3" t="s">
        <v>160</v>
      </c>
      <c r="H51" s="3" t="s">
        <v>68</v>
      </c>
    </row>
    <row r="52" spans="7:8" x14ac:dyDescent="0.2">
      <c r="G52" s="3" t="s">
        <v>161</v>
      </c>
      <c r="H52" s="3" t="s">
        <v>69</v>
      </c>
    </row>
    <row r="53" spans="7:8" x14ac:dyDescent="0.2">
      <c r="G53" s="3" t="s">
        <v>154</v>
      </c>
      <c r="H53" s="3" t="s">
        <v>70</v>
      </c>
    </row>
    <row r="54" spans="7:8" x14ac:dyDescent="0.2">
      <c r="G54" s="3" t="s">
        <v>162</v>
      </c>
      <c r="H54" s="3" t="s">
        <v>71</v>
      </c>
    </row>
    <row r="55" spans="7:8" x14ac:dyDescent="0.2">
      <c r="G55" s="3" t="s">
        <v>163</v>
      </c>
      <c r="H55" s="3" t="s">
        <v>72</v>
      </c>
    </row>
    <row r="56" spans="7:8" x14ac:dyDescent="0.2">
      <c r="G56" s="3" t="s">
        <v>164</v>
      </c>
      <c r="H56" s="3" t="s">
        <v>73</v>
      </c>
    </row>
    <row r="57" spans="7:8" x14ac:dyDescent="0.2">
      <c r="G57" s="3" t="s">
        <v>165</v>
      </c>
      <c r="H57" s="3" t="s">
        <v>74</v>
      </c>
    </row>
    <row r="58" spans="7:8" x14ac:dyDescent="0.2">
      <c r="G58" s="3" t="s">
        <v>166</v>
      </c>
      <c r="H58" s="3" t="s">
        <v>75</v>
      </c>
    </row>
    <row r="59" spans="7:8" x14ac:dyDescent="0.2">
      <c r="G59" s="3" t="s">
        <v>167</v>
      </c>
      <c r="H59" s="3" t="s">
        <v>76</v>
      </c>
    </row>
    <row r="60" spans="7:8" x14ac:dyDescent="0.2">
      <c r="G60" s="3" t="s">
        <v>168</v>
      </c>
      <c r="H60" s="3" t="s">
        <v>77</v>
      </c>
    </row>
    <row r="61" spans="7:8" x14ac:dyDescent="0.2">
      <c r="G61" s="3" t="s">
        <v>169</v>
      </c>
      <c r="H61" s="3" t="s">
        <v>78</v>
      </c>
    </row>
    <row r="62" spans="7:8" x14ac:dyDescent="0.2">
      <c r="G62" s="3" t="s">
        <v>154</v>
      </c>
      <c r="H62" s="3" t="s">
        <v>79</v>
      </c>
    </row>
    <row r="63" spans="7:8" x14ac:dyDescent="0.2">
      <c r="G63" s="3" t="s">
        <v>170</v>
      </c>
      <c r="H63" s="3" t="s">
        <v>80</v>
      </c>
    </row>
    <row r="64" spans="7:8" x14ac:dyDescent="0.2">
      <c r="G64" s="3" t="s">
        <v>171</v>
      </c>
      <c r="H64" s="3" t="s">
        <v>81</v>
      </c>
    </row>
    <row r="65" spans="7:8" x14ac:dyDescent="0.2">
      <c r="G65" s="3" t="s">
        <v>172</v>
      </c>
      <c r="H65" s="3" t="s">
        <v>82</v>
      </c>
    </row>
    <row r="66" spans="7:8" x14ac:dyDescent="0.2">
      <c r="G66" s="3" t="s">
        <v>173</v>
      </c>
      <c r="H66" s="3" t="s">
        <v>83</v>
      </c>
    </row>
    <row r="67" spans="7:8" x14ac:dyDescent="0.2">
      <c r="G67" s="3" t="s">
        <v>174</v>
      </c>
      <c r="H67" s="3" t="s">
        <v>84</v>
      </c>
    </row>
    <row r="68" spans="7:8" x14ac:dyDescent="0.2">
      <c r="G68" s="3" t="s">
        <v>175</v>
      </c>
      <c r="H68" s="3" t="s">
        <v>85</v>
      </c>
    </row>
    <row r="69" spans="7:8" x14ac:dyDescent="0.2">
      <c r="G69" s="3" t="s">
        <v>176</v>
      </c>
      <c r="H69" s="3" t="s">
        <v>86</v>
      </c>
    </row>
    <row r="70" spans="7:8" x14ac:dyDescent="0.2">
      <c r="G70" s="3" t="s">
        <v>177</v>
      </c>
      <c r="H70" s="3" t="s">
        <v>87</v>
      </c>
    </row>
    <row r="71" spans="7:8" x14ac:dyDescent="0.2">
      <c r="G71" s="3" t="s">
        <v>178</v>
      </c>
      <c r="H71" s="3" t="s">
        <v>88</v>
      </c>
    </row>
    <row r="72" spans="7:8" x14ac:dyDescent="0.2">
      <c r="G72" s="3" t="s">
        <v>179</v>
      </c>
      <c r="H72" s="3" t="s">
        <v>89</v>
      </c>
    </row>
    <row r="73" spans="7:8" x14ac:dyDescent="0.2">
      <c r="G73" s="3" t="s">
        <v>180</v>
      </c>
      <c r="H73" s="3" t="s">
        <v>90</v>
      </c>
    </row>
    <row r="74" spans="7:8" x14ac:dyDescent="0.2">
      <c r="G74" s="3" t="s">
        <v>181</v>
      </c>
      <c r="H74" s="3" t="s">
        <v>91</v>
      </c>
    </row>
    <row r="75" spans="7:8" x14ac:dyDescent="0.2">
      <c r="G75" s="3" t="s">
        <v>182</v>
      </c>
      <c r="H75" s="3" t="s">
        <v>92</v>
      </c>
    </row>
    <row r="76" spans="7:8" x14ac:dyDescent="0.2">
      <c r="G76" s="3" t="s">
        <v>183</v>
      </c>
      <c r="H76" s="3" t="s">
        <v>93</v>
      </c>
    </row>
    <row r="77" spans="7:8" x14ac:dyDescent="0.2">
      <c r="G77" s="3" t="s">
        <v>184</v>
      </c>
      <c r="H77" s="3" t="s">
        <v>94</v>
      </c>
    </row>
    <row r="78" spans="7:8" x14ac:dyDescent="0.2">
      <c r="G78" s="3" t="s">
        <v>185</v>
      </c>
      <c r="H78" s="3" t="s">
        <v>95</v>
      </c>
    </row>
    <row r="79" spans="7:8" x14ac:dyDescent="0.2">
      <c r="G79" s="3" t="s">
        <v>186</v>
      </c>
      <c r="H79" s="3" t="s">
        <v>96</v>
      </c>
    </row>
    <row r="80" spans="7:8" x14ac:dyDescent="0.2">
      <c r="G80" s="3" t="s">
        <v>187</v>
      </c>
      <c r="H80" s="3" t="s">
        <v>97</v>
      </c>
    </row>
    <row r="81" spans="7:8" x14ac:dyDescent="0.2">
      <c r="G81" s="3" t="s">
        <v>188</v>
      </c>
      <c r="H81" s="3" t="s">
        <v>35</v>
      </c>
    </row>
    <row r="82" spans="7:8" x14ac:dyDescent="0.2">
      <c r="G82" s="3" t="s">
        <v>189</v>
      </c>
      <c r="H82" s="3" t="s">
        <v>98</v>
      </c>
    </row>
    <row r="83" spans="7:8" x14ac:dyDescent="0.2">
      <c r="G83" s="3" t="s">
        <v>190</v>
      </c>
      <c r="H83" s="3" t="s">
        <v>99</v>
      </c>
    </row>
    <row r="84" spans="7:8" x14ac:dyDescent="0.2">
      <c r="G84" s="3" t="s">
        <v>191</v>
      </c>
      <c r="H84" s="3" t="s">
        <v>100</v>
      </c>
    </row>
    <row r="85" spans="7:8" x14ac:dyDescent="0.2">
      <c r="G85" s="3" t="s">
        <v>192</v>
      </c>
      <c r="H85" s="3" t="s">
        <v>101</v>
      </c>
    </row>
    <row r="86" spans="7:8" x14ac:dyDescent="0.2">
      <c r="G86" s="3" t="s">
        <v>193</v>
      </c>
      <c r="H86" s="3" t="s">
        <v>102</v>
      </c>
    </row>
    <row r="87" spans="7:8" x14ac:dyDescent="0.2">
      <c r="G87" s="3" t="s">
        <v>194</v>
      </c>
      <c r="H87" s="3" t="s">
        <v>103</v>
      </c>
    </row>
    <row r="88" spans="7:8" x14ac:dyDescent="0.2">
      <c r="G88" s="3" t="s">
        <v>195</v>
      </c>
      <c r="H88" s="3" t="s">
        <v>104</v>
      </c>
    </row>
    <row r="89" spans="7:8" x14ac:dyDescent="0.2">
      <c r="G89" s="3" t="s">
        <v>135</v>
      </c>
      <c r="H89" s="3" t="s">
        <v>27</v>
      </c>
    </row>
    <row r="90" spans="7:8" x14ac:dyDescent="0.2">
      <c r="G90" s="3" t="s">
        <v>196</v>
      </c>
      <c r="H90" s="3" t="s">
        <v>105</v>
      </c>
    </row>
  </sheetData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Dashboard 1</vt:lpstr>
      <vt:lpstr>Dashboard 2</vt:lpstr>
      <vt:lpstr>Pivots</vt:lpstr>
      <vt:lpstr>Data</vt:lpstr>
      <vt:lpstr>Tablas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2019-06-10T21:12:18Z</dcterms:created>
  <dcterms:modified xsi:type="dcterms:W3CDTF">2025-10-12T04:46:54Z</dcterms:modified>
</cp:coreProperties>
</file>